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F9CB4D49308D600A6FBA92E5D4F87084B5EF877C" xr6:coauthVersionLast="47" xr6:coauthVersionMax="47" xr10:uidLastSave="{EC0B24AC-5450-44F1-A137-A0C40E3E6AE6}"/>
  <bookViews>
    <workbookView xWindow="115080" yWindow="9690" windowWidth="29040" windowHeight="15720" activeTab="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58" i="1"/>
  <c r="P457" i="1"/>
  <c r="P456" i="1"/>
  <c r="P455" i="1"/>
  <c r="P454" i="1"/>
  <c r="P453" i="1"/>
  <c r="P452" i="1"/>
  <c r="P451" i="1"/>
  <c r="P450" i="1"/>
  <c r="P449" i="1"/>
  <c r="P448" i="1"/>
  <c r="P447" i="1"/>
  <c r="P446" i="1"/>
  <c r="P445" i="1"/>
  <c r="P444" i="1"/>
  <c r="P443" i="1"/>
  <c r="P442" i="1"/>
  <c r="P441" i="1"/>
  <c r="P440" i="1"/>
  <c r="P439" i="1"/>
  <c r="P438" i="1"/>
  <c r="P437" i="1"/>
  <c r="P436" i="1"/>
  <c r="P435" i="1"/>
  <c r="P434" i="1"/>
  <c r="P433" i="1"/>
  <c r="P432" i="1"/>
  <c r="P431" i="1"/>
  <c r="P430" i="1"/>
  <c r="P429" i="1"/>
  <c r="P428" i="1"/>
  <c r="P427" i="1"/>
  <c r="P426" i="1"/>
  <c r="P425" i="1"/>
  <c r="P424" i="1"/>
  <c r="P423" i="1"/>
  <c r="P422" i="1"/>
  <c r="P421" i="1"/>
  <c r="P420" i="1"/>
  <c r="P419" i="1"/>
  <c r="P418" i="1"/>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E93" i="3" s="1"/>
  <c r="E85" i="3"/>
  <c r="D85" i="3"/>
  <c r="C85" i="3"/>
  <c r="E84" i="3"/>
  <c r="D84" i="3"/>
  <c r="C84" i="3"/>
  <c r="W136" i="3" s="1"/>
  <c r="F83" i="3"/>
  <c r="V168" i="3" s="1"/>
  <c r="E83" i="3"/>
  <c r="D83" i="3"/>
  <c r="C83" i="3"/>
  <c r="U136" i="3" s="1"/>
  <c r="F82" i="3"/>
  <c r="T168" i="3" s="1"/>
  <c r="E82" i="3"/>
  <c r="D82" i="3"/>
  <c r="C82" i="3"/>
  <c r="S136" i="3" s="1"/>
  <c r="E69" i="3"/>
  <c r="D69" i="3"/>
  <c r="F69" i="3" s="1"/>
  <c r="C69" i="3"/>
  <c r="C60" i="3"/>
  <c r="F51" i="3"/>
  <c r="E60" i="3" s="1"/>
  <c r="E51" i="3"/>
  <c r="D51" i="3"/>
  <c r="C51" i="3"/>
  <c r="E50" i="3"/>
  <c r="D50" i="3"/>
  <c r="C50" i="3"/>
  <c r="F50" i="3" s="1"/>
  <c r="E49" i="3"/>
  <c r="D49" i="3"/>
  <c r="C49" i="3"/>
  <c r="F49" i="3" s="1"/>
  <c r="E48" i="3"/>
  <c r="D48" i="3"/>
  <c r="C48" i="3"/>
  <c r="F48" i="3" s="1"/>
  <c r="E47" i="3"/>
  <c r="D47" i="3"/>
  <c r="C47" i="3"/>
  <c r="F47" i="3" s="1"/>
  <c r="E46" i="3"/>
  <c r="D46" i="3"/>
  <c r="F46" i="3" s="1"/>
  <c r="C46" i="3"/>
  <c r="E31" i="3"/>
  <c r="D31" i="3"/>
  <c r="C31" i="3"/>
  <c r="F31" i="3" s="1"/>
  <c r="E30" i="3"/>
  <c r="D30" i="3"/>
  <c r="C30" i="3"/>
  <c r="F30" i="3" s="1"/>
  <c r="E29" i="3"/>
  <c r="D29" i="3"/>
  <c r="C29" i="3"/>
  <c r="F29" i="3" s="1"/>
  <c r="E16" i="3"/>
  <c r="D16" i="3"/>
  <c r="C16" i="3"/>
  <c r="Q136" i="3" s="1"/>
  <c r="C9" i="3"/>
  <c r="D9" i="3" s="1"/>
  <c r="C8" i="3"/>
  <c r="C7" i="3" s="1"/>
  <c r="D7" i="3" s="1"/>
  <c r="C37" i="3" l="1"/>
  <c r="D37" i="3"/>
  <c r="E37" i="3"/>
  <c r="E110" i="3"/>
  <c r="D110" i="3"/>
  <c r="C110" i="3"/>
  <c r="E111" i="3"/>
  <c r="D111" i="3"/>
  <c r="C111" i="3"/>
  <c r="E55" i="3"/>
  <c r="D55" i="3"/>
  <c r="C55" i="3"/>
  <c r="E36" i="3"/>
  <c r="D36" i="3"/>
  <c r="C36" i="3"/>
  <c r="C56" i="3"/>
  <c r="E56" i="3"/>
  <c r="D56" i="3"/>
  <c r="E57" i="3"/>
  <c r="D57" i="3"/>
  <c r="C57" i="3"/>
  <c r="G125" i="3"/>
  <c r="D112" i="3"/>
  <c r="C112" i="3"/>
  <c r="E112" i="3"/>
  <c r="E58" i="3"/>
  <c r="D58" i="3"/>
  <c r="C58" i="3"/>
  <c r="D73" i="3"/>
  <c r="C73" i="3"/>
  <c r="E73" i="3"/>
  <c r="E113" i="3"/>
  <c r="D113" i="3"/>
  <c r="C113" i="3"/>
  <c r="E94" i="3"/>
  <c r="D94" i="3"/>
  <c r="C94" i="3"/>
  <c r="D35" i="3"/>
  <c r="E35" i="3"/>
  <c r="C35" i="3"/>
  <c r="C59" i="3"/>
  <c r="E59" i="3"/>
  <c r="D59" i="3"/>
  <c r="D8" i="3"/>
  <c r="C90" i="3"/>
  <c r="T139" i="3"/>
  <c r="T144" i="3"/>
  <c r="T149" i="3"/>
  <c r="T154" i="3"/>
  <c r="T159" i="3"/>
  <c r="T164" i="3"/>
  <c r="D90" i="3"/>
  <c r="V139" i="3"/>
  <c r="V144" i="3"/>
  <c r="V149" i="3"/>
  <c r="V154" i="3"/>
  <c r="V159" i="3"/>
  <c r="V164" i="3"/>
  <c r="E90" i="3"/>
  <c r="D91" i="3"/>
  <c r="T140" i="3"/>
  <c r="T145" i="3"/>
  <c r="T150" i="3"/>
  <c r="T155" i="3"/>
  <c r="T160" i="3"/>
  <c r="T165" i="3"/>
  <c r="E91" i="3"/>
  <c r="V140" i="3"/>
  <c r="V145" i="3"/>
  <c r="V150" i="3"/>
  <c r="V155" i="3"/>
  <c r="V160" i="3"/>
  <c r="V165" i="3"/>
  <c r="C91" i="3"/>
  <c r="F16" i="3"/>
  <c r="T141" i="3"/>
  <c r="T146" i="3"/>
  <c r="T151" i="3"/>
  <c r="T156" i="3"/>
  <c r="T161" i="3"/>
  <c r="T166" i="3"/>
  <c r="C93" i="3"/>
  <c r="V141" i="3"/>
  <c r="V146" i="3"/>
  <c r="V151" i="3"/>
  <c r="V156" i="3"/>
  <c r="V161" i="3"/>
  <c r="V166" i="3"/>
  <c r="D93" i="3"/>
  <c r="D60" i="3"/>
  <c r="F84" i="3"/>
  <c r="T142" i="3"/>
  <c r="T147" i="3"/>
  <c r="T152" i="3"/>
  <c r="T157" i="3"/>
  <c r="T162" i="3"/>
  <c r="T167" i="3"/>
  <c r="V142" i="3"/>
  <c r="V147" i="3"/>
  <c r="V152" i="3"/>
  <c r="V157" i="3"/>
  <c r="V162" i="3"/>
  <c r="V167" i="3"/>
  <c r="T138" i="3"/>
  <c r="T143" i="3"/>
  <c r="T148" i="3"/>
  <c r="T153" i="3"/>
  <c r="T158" i="3"/>
  <c r="T163" i="3"/>
  <c r="V138" i="3"/>
  <c r="V143" i="3"/>
  <c r="V148" i="3"/>
  <c r="V153" i="3"/>
  <c r="V158" i="3"/>
  <c r="V163" i="3"/>
  <c r="R164" i="3" l="1"/>
  <c r="R159" i="3"/>
  <c r="R154" i="3"/>
  <c r="R149" i="3"/>
  <c r="R144" i="3"/>
  <c r="R139" i="3"/>
  <c r="D20" i="3"/>
  <c r="E20" i="3"/>
  <c r="R168" i="3"/>
  <c r="R163" i="3"/>
  <c r="R158" i="3"/>
  <c r="R153" i="3"/>
  <c r="R148" i="3"/>
  <c r="R143" i="3"/>
  <c r="R138" i="3"/>
  <c r="C20" i="3"/>
  <c r="R167" i="3"/>
  <c r="R162" i="3"/>
  <c r="R157" i="3"/>
  <c r="R152" i="3"/>
  <c r="R147" i="3"/>
  <c r="R142" i="3"/>
  <c r="R166" i="3"/>
  <c r="R161" i="3"/>
  <c r="R156" i="3"/>
  <c r="R151" i="3"/>
  <c r="R146" i="3"/>
  <c r="R141" i="3"/>
  <c r="R165" i="3"/>
  <c r="R160" i="3"/>
  <c r="R155" i="3"/>
  <c r="R150" i="3"/>
  <c r="R145" i="3"/>
  <c r="R140" i="3"/>
  <c r="X168" i="3"/>
  <c r="X163" i="3"/>
  <c r="X158" i="3"/>
  <c r="X153" i="3"/>
  <c r="X148" i="3"/>
  <c r="X143" i="3"/>
  <c r="X138" i="3"/>
  <c r="D92" i="3"/>
  <c r="X167" i="3"/>
  <c r="X162" i="3"/>
  <c r="X157" i="3"/>
  <c r="X152" i="3"/>
  <c r="X147" i="3"/>
  <c r="X142" i="3"/>
  <c r="X166" i="3"/>
  <c r="X161" i="3"/>
  <c r="X156" i="3"/>
  <c r="X151" i="3"/>
  <c r="X146" i="3"/>
  <c r="X141" i="3"/>
  <c r="E92" i="3"/>
  <c r="X165" i="3"/>
  <c r="X160" i="3"/>
  <c r="X155" i="3"/>
  <c r="X150" i="3"/>
  <c r="X145" i="3"/>
  <c r="X140" i="3"/>
  <c r="C92" i="3"/>
  <c r="X164" i="3"/>
  <c r="X159" i="3"/>
  <c r="X154" i="3"/>
  <c r="X149" i="3"/>
  <c r="X144" i="3"/>
  <c r="X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 Preview builds</t>
        </r>
        <r>
          <rPr>
            <sz val="11"/>
            <color rgb="FF000000"/>
            <rFont val="Calibri"/>
          </rPr>
          <t>'</t>
        </r>
      </text>
    </comment>
    <comment ref="J13" authorId="0" shapeId="0" xr:uid="{00000000-0006-0000-0400-000002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1A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L13" authorId="0" shapeId="0" xr:uid="{00000000-0006-0000-0400-000003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M13" authorId="0" shapeId="0" xr:uid="{00000000-0006-0000-0400-000004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 authorId="0" shapeId="0" xr:uid="{00000000-0006-0000-0400-000005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O13" authorId="0" shapeId="0" xr:uid="{00000000-0006-0000-0400-000006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P13" authorId="0" shapeId="0" xr:uid="{00000000-0006-0000-0400-000007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3" authorId="0" shapeId="0" xr:uid="{00000000-0006-0000-0400-000008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3" authorId="0" shapeId="0" xr:uid="{00000000-0006-0000-0400-000009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3" authorId="0" shapeId="0" xr:uid="{00000000-0006-0000-0400-00000A000000}">
      <text>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3" authorId="0" shapeId="0" xr:uid="{00000000-0006-0000-0400-00000B00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3" authorId="0" shapeId="0" xr:uid="{00000000-0006-0000-0400-00000C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3" authorId="0" shapeId="0" xr:uid="{00000000-0006-0000-0400-00000D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3" authorId="0" shapeId="0" xr:uid="{00000000-0006-0000-0400-00000E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3" authorId="0" shapeId="0" xr:uid="{00000000-0006-0000-0400-00000F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3" authorId="0" shapeId="0" xr:uid="{00000000-0006-0000-0400-000010000000}">
      <text>
        <r>
          <rPr>
            <sz val="11"/>
            <rFont val="Calibri"/>
          </rPr>
          <t xml:space="preserve">Ensure </t>
        </r>
        <r>
          <rPr>
            <sz val="11"/>
            <color rgb="FF000000"/>
            <rFont val="Calibri"/>
          </rPr>
          <t>'</t>
        </r>
        <r>
          <rPr>
            <b/>
            <sz val="11"/>
            <color rgb="FF000000"/>
            <rFont val="Calibri"/>
          </rPr>
          <t xml:space="preserve">Prevent Codec Download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3" authorId="0" shapeId="0" xr:uid="{00000000-0006-0000-0400-00001100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A13" authorId="0" shapeId="0" xr:uid="{00000000-0006-0000-0400-000012000000}">
      <text>
        <r>
          <rPr>
            <sz val="11"/>
            <rFont val="Calibri"/>
          </rPr>
          <t xml:space="preserve">Ensure </t>
        </r>
        <r>
          <rPr>
            <sz val="11"/>
            <color rgb="FF000000"/>
            <rFont val="Calibri"/>
          </rPr>
          <t>'</t>
        </r>
        <r>
          <rPr>
            <b/>
            <sz val="11"/>
            <color rgb="FF000000"/>
            <rFont val="Calibri"/>
          </rPr>
          <t>Devices: Prevent users from installing printer drivers when connecting to shared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B13" authorId="0" shapeId="0" xr:uid="{00000000-0006-0000-0400-000013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3" authorId="0" shapeId="0" xr:uid="{00000000-0006-0000-0400-000014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3" authorId="0" shapeId="0" xr:uid="{00000000-0006-0000-0400-000015000000}">
      <text>
        <r>
          <rPr>
            <sz val="11"/>
            <rFont val="Calibri"/>
          </rPr>
          <t xml:space="preserve">Ensure </t>
        </r>
        <r>
          <rPr>
            <sz val="11"/>
            <color rgb="FF000000"/>
            <rFont val="Calibri"/>
          </rPr>
          <t>'</t>
        </r>
        <r>
          <rPr>
            <b/>
            <sz val="11"/>
            <color rgb="FF000000"/>
            <rFont val="Calibri"/>
          </rPr>
          <t>Block Non Admin User Install</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AE13" authorId="0" shapeId="0" xr:uid="{00000000-0006-0000-0400-000016000000}">
      <text>
        <r>
          <rPr>
            <sz val="11"/>
            <rFont val="Calibri"/>
          </rPr>
          <t xml:space="preserve">Ensure </t>
        </r>
        <r>
          <rPr>
            <sz val="11"/>
            <color rgb="FF000000"/>
            <rFont val="Calibri"/>
          </rPr>
          <t>'</t>
        </r>
        <r>
          <rPr>
            <b/>
            <sz val="11"/>
            <color rgb="FF000000"/>
            <rFont val="Calibri"/>
          </rPr>
          <t>Disable Store Originated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3" authorId="0" shapeId="0" xr:uid="{00000000-0006-0000-0400-000017000000}">
      <text>
        <r>
          <rPr>
            <sz val="11"/>
            <rFont val="Calibri"/>
          </rPr>
          <t xml:space="preserve">Ensure </t>
        </r>
        <r>
          <rPr>
            <sz val="11"/>
            <color rgb="FF000000"/>
            <rFont val="Calibri"/>
          </rPr>
          <t>'</t>
        </r>
        <r>
          <rPr>
            <b/>
            <sz val="11"/>
            <color rgb="FF000000"/>
            <rFont val="Calibri"/>
          </rPr>
          <t>MSI 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3" authorId="0" shapeId="0" xr:uid="{00000000-0006-0000-0400-000018000000}">
      <text>
        <r>
          <rPr>
            <sz val="11"/>
            <rFont val="Calibri"/>
          </rPr>
          <t xml:space="preserve">Ensure </t>
        </r>
        <r>
          <rPr>
            <sz val="11"/>
            <color rgb="FF000000"/>
            <rFont val="Calibri"/>
          </rPr>
          <t>'</t>
        </r>
        <r>
          <rPr>
            <b/>
            <sz val="11"/>
            <color rgb="FF000000"/>
            <rFont val="Calibri"/>
          </rPr>
          <t>Allow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AH13" authorId="0" shapeId="0" xr:uid="{00000000-0006-0000-0400-000019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 Preview builds</t>
        </r>
        <r>
          <rPr>
            <sz val="11"/>
            <color rgb="FF000000"/>
            <rFont val="Calibri"/>
          </rPr>
          <t>'</t>
        </r>
      </text>
    </comment>
    <comment ref="J19" authorId="0" shapeId="0" xr:uid="{00000000-0006-0000-0400-00001B000000}">
      <text>
        <r>
          <rPr>
            <sz val="11"/>
            <rFont val="Calibri"/>
          </rPr>
          <t xml:space="preserve">Ensure </t>
        </r>
        <r>
          <rPr>
            <sz val="11"/>
            <color rgb="FF000000"/>
            <rFont val="Calibri"/>
          </rPr>
          <t>'</t>
        </r>
        <r>
          <rPr>
            <b/>
            <sz val="11"/>
            <color rgb="FF000000"/>
            <rFont val="Calibri"/>
          </rPr>
          <t xml:space="preserve">Prevent users from sharing files within their profile.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9" authorId="0" shapeId="0" xr:uid="{00000000-0006-0000-0400-00001C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9" authorId="0" shapeId="0" xr:uid="{00000000-0006-0000-0400-00001D000000}">
      <text>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text>
    </comment>
    <comment ref="M19" authorId="0" shapeId="0" xr:uid="{00000000-0006-0000-0400-00001E000000}">
      <text>
        <r>
          <rPr>
            <sz val="11"/>
            <rFont val="Calibri"/>
          </rPr>
          <t xml:space="preserve">Ensure </t>
        </r>
        <r>
          <rPr>
            <sz val="11"/>
            <color rgb="FF000000"/>
            <rFont val="Calibri"/>
          </rPr>
          <t>'</t>
        </r>
        <r>
          <rPr>
            <b/>
            <sz val="11"/>
            <color rgb="FF000000"/>
            <rFont val="Calibri"/>
          </rPr>
          <t>Allow Shared User App Data</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19" authorId="0" shapeId="0" xr:uid="{00000000-0006-0000-0400-00001F000000}">
      <text>
        <r>
          <rPr>
            <sz val="11"/>
            <rFont val="Calibri"/>
          </rPr>
          <t xml:space="preserve">Ensure </t>
        </r>
        <r>
          <rPr>
            <sz val="11"/>
            <color rgb="FF000000"/>
            <rFont val="Calibri"/>
          </rPr>
          <t>'</t>
        </r>
        <r>
          <rPr>
            <b/>
            <sz val="11"/>
            <color rgb="FF000000"/>
            <rFont val="Calibri"/>
          </rPr>
          <t>Allow Cross Device Clipboard</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19" authorId="0" shapeId="0" xr:uid="{00000000-0006-0000-0400-000020000000}">
      <text>
        <r>
          <rPr>
            <sz val="11"/>
            <rFont val="Calibri"/>
          </rPr>
          <t xml:space="preserve">Ensure </t>
        </r>
        <r>
          <rPr>
            <sz val="11"/>
            <color rgb="FF000000"/>
            <rFont val="Calibri"/>
          </rPr>
          <t>'</t>
        </r>
        <r>
          <rPr>
            <b/>
            <sz val="11"/>
            <color rgb="FF000000"/>
            <rFont val="Calibri"/>
          </rPr>
          <t>Disable One Drive File Sync</t>
        </r>
        <r>
          <rPr>
            <sz val="11"/>
            <color rgb="FF000000"/>
            <rFont val="Calibri"/>
          </rPr>
          <t>'</t>
        </r>
        <r>
          <rPr>
            <sz val="11"/>
            <color rgb="FF000000"/>
            <rFont val="Calibri"/>
          </rPr>
          <t xml:space="preserve"> is set to </t>
        </r>
        <r>
          <rPr>
            <sz val="11"/>
            <color rgb="FF000000"/>
            <rFont val="Calibri"/>
          </rPr>
          <t>'</t>
        </r>
        <r>
          <rPr>
            <b/>
            <sz val="11"/>
            <color rgb="FF000000"/>
            <rFont val="Calibri"/>
          </rPr>
          <t>Sync Disabled</t>
        </r>
        <r>
          <rPr>
            <sz val="11"/>
            <color rgb="FF000000"/>
            <rFont val="Calibri"/>
          </rPr>
          <t>'</t>
        </r>
      </text>
    </comment>
    <comment ref="P19" authorId="0" shapeId="0" xr:uid="{00000000-0006-0000-0400-000021000000}">
      <text>
        <r>
          <rPr>
            <sz val="11"/>
            <rFont val="Calibri"/>
          </rPr>
          <t xml:space="preserve">Ensure </t>
        </r>
        <r>
          <rPr>
            <sz val="11"/>
            <color rgb="FF000000"/>
            <rFont val="Calibri"/>
          </rPr>
          <t>'</t>
        </r>
        <r>
          <rPr>
            <b/>
            <sz val="11"/>
            <color rgb="FF000000"/>
            <rFont val="Calibri"/>
          </rPr>
          <t>Allow Clipboard Redirection</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J20" authorId="0" shapeId="0" xr:uid="{00000000-0006-0000-0400-000022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2" authorId="0" shapeId="0" xr:uid="{00000000-0006-0000-0400-000023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 authorId="0" shapeId="0" xr:uid="{00000000-0006-0000-0400-000024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L22" authorId="0" shapeId="0" xr:uid="{00000000-0006-0000-0400-000025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M22" authorId="0" shapeId="0" xr:uid="{00000000-0006-0000-0400-000026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N22" authorId="0" shapeId="0" xr:uid="{00000000-0006-0000-0400-000027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O22" authorId="0" shapeId="0" xr:uid="{00000000-0006-0000-0400-000028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P22" authorId="0" shapeId="0" xr:uid="{00000000-0006-0000-0400-000029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Q22" authorId="0" shapeId="0" xr:uid="{00000000-0006-0000-0400-00002A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R22" authorId="0" shapeId="0" xr:uid="{00000000-0006-0000-0400-00002B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2" authorId="0" shapeId="0" xr:uid="{00000000-0006-0000-0400-00002C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T22" authorId="0" shapeId="0" xr:uid="{00000000-0006-0000-0400-00002D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U22" authorId="0" shapeId="0" xr:uid="{00000000-0006-0000-0400-00002E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V22" authorId="0" shapeId="0" xr:uid="{00000000-0006-0000-0400-00002F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W22" authorId="0" shapeId="0" xr:uid="{00000000-0006-0000-0400-000030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X22" authorId="0" shapeId="0" xr:uid="{00000000-0006-0000-0400-000031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Y22" authorId="0" shapeId="0" xr:uid="{00000000-0006-0000-0400-000032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Z22" authorId="0" shapeId="0" xr:uid="{00000000-0006-0000-0400-000033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A22" authorId="0" shapeId="0" xr:uid="{00000000-0006-0000-0400-000034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B22" authorId="0" shapeId="0" xr:uid="{00000000-0006-0000-0400-000035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text>
    </comment>
    <comment ref="AC22" authorId="0" shapeId="0" xr:uid="{00000000-0006-0000-0400-000036000000}">
      <text>
        <r>
          <rPr>
            <sz val="11"/>
            <rFont val="Calibri"/>
          </rPr>
          <t xml:space="preserve">Ensure </t>
        </r>
        <r>
          <rPr>
            <sz val="11"/>
            <color rgb="FF000000"/>
            <rFont val="Calibri"/>
          </rPr>
          <t>'</t>
        </r>
        <r>
          <rPr>
            <b/>
            <sz val="11"/>
            <color rgb="FF000000"/>
            <rFont val="Calibri"/>
          </rPr>
          <t>Require Device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2" authorId="0" shapeId="0" xr:uid="{00000000-0006-0000-0400-000037000000}">
      <text>
        <r>
          <rPr>
            <sz val="11"/>
            <rFont val="Calibri"/>
          </rPr>
          <t xml:space="preserve">Ensure </t>
        </r>
        <r>
          <rPr>
            <sz val="11"/>
            <color rgb="FF000000"/>
            <rFont val="Calibri"/>
          </rPr>
          <t>'</t>
        </r>
        <r>
          <rPr>
            <b/>
            <sz val="11"/>
            <color rgb="FF000000"/>
            <rFont val="Calibri"/>
          </rPr>
          <t>Allow Warning For Other Disk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2" authorId="0" shapeId="0" xr:uid="{00000000-0006-0000-0400-000038000000}">
      <text>
        <r>
          <rPr>
            <sz val="11"/>
            <rFont val="Calibri"/>
          </rPr>
          <t xml:space="preserve">Ensure </t>
        </r>
        <r>
          <rPr>
            <sz val="11"/>
            <color rgb="FF000000"/>
            <rFont val="Calibri"/>
          </rPr>
          <t>'</t>
        </r>
        <r>
          <rPr>
            <b/>
            <sz val="11"/>
            <color rgb="FF000000"/>
            <rFont val="Calibri"/>
          </rPr>
          <t>Allow Warning For Other Disk Encryption: Allow Standard User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5" authorId="0" shapeId="0" xr:uid="{00000000-0006-0000-0400-000039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5" authorId="0" shapeId="0" xr:uid="{00000000-0006-0000-0400-00003A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L25" authorId="0" shapeId="0" xr:uid="{00000000-0006-0000-0400-00003B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text>
    </comment>
    <comment ref="J26" authorId="0" shapeId="0" xr:uid="{00000000-0006-0000-0400-00003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K26" authorId="0" shapeId="0" xr:uid="{00000000-0006-0000-0400-00003D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3E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M26" authorId="0" shapeId="0" xr:uid="{00000000-0006-0000-0400-00003F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40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O26" authorId="0" shapeId="0" xr:uid="{00000000-0006-0000-0400-00004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 authorId="0" shapeId="0" xr:uid="{00000000-0006-0000-0400-000042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6" authorId="0" shapeId="0" xr:uid="{00000000-0006-0000-0400-000043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6" authorId="0" shapeId="0" xr:uid="{00000000-0006-0000-0400-000044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6" authorId="0" shapeId="0" xr:uid="{00000000-0006-0000-0400-00004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6" authorId="0" shapeId="0" xr:uid="{00000000-0006-0000-0400-000046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6" authorId="0" shapeId="0" xr:uid="{00000000-0006-0000-0400-000047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6" authorId="0" shapeId="0" xr:uid="{00000000-0006-0000-0400-000048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6" authorId="0" shapeId="0" xr:uid="{00000000-0006-0000-0400-000049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6" authorId="0" shapeId="0" xr:uid="{00000000-0006-0000-0400-00004A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6" authorId="0" shapeId="0" xr:uid="{00000000-0006-0000-0400-00004B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LM and NTLMv2 responses only. Refuse LM and NTLM</t>
        </r>
        <r>
          <rPr>
            <sz val="11"/>
            <color rgb="FF000000"/>
            <rFont val="Calibri"/>
          </rPr>
          <t>'</t>
        </r>
      </text>
    </comment>
    <comment ref="Z26" authorId="0" shapeId="0" xr:uid="{00000000-0006-0000-0400-00004C000000}">
      <text>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AA26" authorId="0" shapeId="0" xr:uid="{00000000-0006-0000-0400-00004D000000}">
      <text>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J27" authorId="0" shapeId="0" xr:uid="{00000000-0006-0000-0400-00004E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52000000}">
      <text>
        <r>
          <rPr>
            <sz val="11"/>
            <rFont val="Calibri"/>
          </rPr>
          <t xml:space="preserve">Ensure </t>
        </r>
        <r>
          <rPr>
            <sz val="11"/>
            <color rgb="FF000000"/>
            <rFont val="Calibri"/>
          </rPr>
          <t>'</t>
        </r>
        <r>
          <rPr>
            <b/>
            <sz val="11"/>
            <color rgb="FF000000"/>
            <rFont val="Calibri"/>
          </rPr>
          <t>MSS: (AutoAdminLogon) Enable Automatic Logon (not recommended)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7" authorId="0" shapeId="0" xr:uid="{00000000-0006-0000-0400-000053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7" authorId="0" shapeId="0" xr:uid="{00000000-0006-0000-0400-000054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N27" authorId="0" shapeId="0" xr:uid="{00000000-0006-0000-0400-000055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O27" authorId="0" shapeId="0" xr:uid="{00000000-0006-0000-0400-000056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P27" authorId="0" shapeId="0" xr:uid="{00000000-0006-0000-0400-000057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Q27" authorId="0" shapeId="0" xr:uid="{00000000-0006-0000-0400-000058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R27" authorId="0" shapeId="0" xr:uid="{00000000-0006-0000-0400-000059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S27" authorId="0" shapeId="0" xr:uid="{00000000-0006-0000-0400-00005A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T27" authorId="0" shapeId="0" xr:uid="{00000000-0006-0000-0400-00005B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7" authorId="0" shapeId="0" xr:uid="{00000000-0006-0000-0400-00005C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V27" authorId="0" shapeId="0" xr:uid="{00000000-0006-0000-0400-00005D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W27" authorId="0" shapeId="0" xr:uid="{00000000-0006-0000-0400-00005E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X27" authorId="0" shapeId="0" xr:uid="{00000000-0006-0000-0400-00005F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Y27" authorId="0" shapeId="0" xr:uid="{00000000-0006-0000-0400-000060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Z27" authorId="0" shapeId="0" xr:uid="{00000000-0006-0000-0400-000061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A27" authorId="0" shapeId="0" xr:uid="{00000000-0006-0000-0400-000062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AB27" authorId="0" shapeId="0" xr:uid="{00000000-0006-0000-0400-000063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7" authorId="0" shapeId="0" xr:uid="{00000000-0006-0000-0400-000064000000}">
      <text>
        <r>
          <rPr>
            <sz val="11"/>
            <rFont val="Calibri"/>
          </rPr>
          <t xml:space="preserve">Ensure </t>
        </r>
        <r>
          <rPr>
            <sz val="11"/>
            <color rgb="FF000000"/>
            <rFont val="Calibri"/>
          </rPr>
          <t>'</t>
        </r>
        <r>
          <rPr>
            <b/>
            <sz val="11"/>
            <color rgb="FF000000"/>
            <rFont val="Calibri"/>
          </rPr>
          <t>Require additional authentication at startup: Configure TPM startup key and PIN: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and PIN with TPM</t>
        </r>
        <r>
          <rPr>
            <sz val="11"/>
            <color rgb="FF000000"/>
            <rFont val="Calibri"/>
          </rPr>
          <t>'</t>
        </r>
      </text>
    </comment>
    <comment ref="AD27" authorId="0" shapeId="0" xr:uid="{00000000-0006-0000-0400-000065000000}">
      <text>
        <r>
          <rPr>
            <sz val="11"/>
            <rFont val="Calibri"/>
          </rPr>
          <t xml:space="preserve">Ensure </t>
        </r>
        <r>
          <rPr>
            <sz val="11"/>
            <color rgb="FF000000"/>
            <rFont val="Calibri"/>
          </rPr>
          <t>'</t>
        </r>
        <r>
          <rPr>
            <b/>
            <sz val="11"/>
            <color rgb="FF000000"/>
            <rFont val="Calibri"/>
          </rPr>
          <t>Require additional authentication at startup: Configure TPM startup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with TPM</t>
        </r>
        <r>
          <rPr>
            <sz val="11"/>
            <color rgb="FF000000"/>
            <rFont val="Calibri"/>
          </rPr>
          <t>'</t>
        </r>
      </text>
    </comment>
    <comment ref="AE27" authorId="0" shapeId="0" xr:uid="{00000000-0006-0000-0400-000066000000}">
      <text>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text>
    </comment>
    <comment ref="AF27" authorId="0" shapeId="0" xr:uid="{00000000-0006-0000-0400-000067000000}">
      <text>
        <r>
          <rPr>
            <sz val="11"/>
            <rFont val="Calibri"/>
          </rPr>
          <t xml:space="preserve">Ensure </t>
        </r>
        <r>
          <rPr>
            <sz val="11"/>
            <color rgb="FF000000"/>
            <rFont val="Calibri"/>
          </rPr>
          <t>'</t>
        </r>
        <r>
          <rPr>
            <b/>
            <sz val="11"/>
            <color rgb="FF000000"/>
            <rFont val="Calibri"/>
          </rPr>
          <t>Require additional authentication at startup: Configure TPM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TPM</t>
        </r>
        <r>
          <rPr>
            <sz val="11"/>
            <color rgb="FF000000"/>
            <rFont val="Calibri"/>
          </rPr>
          <t>'</t>
        </r>
      </text>
    </comment>
    <comment ref="AG27" authorId="0" shapeId="0" xr:uid="{00000000-0006-0000-0400-000068000000}">
      <text>
        <r>
          <rPr>
            <sz val="11"/>
            <rFont val="Calibri"/>
          </rPr>
          <t xml:space="preserve">Ensure </t>
        </r>
        <r>
          <rPr>
            <sz val="11"/>
            <color rgb="FF000000"/>
            <rFont val="Calibri"/>
          </rPr>
          <t>'</t>
        </r>
        <r>
          <rPr>
            <b/>
            <sz val="11"/>
            <color rgb="FF000000"/>
            <rFont val="Calibri"/>
          </rPr>
          <t>Enforce drive encryption type on operating system drives: Select the encryption type: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Used Space Only encryption</t>
        </r>
        <r>
          <rPr>
            <sz val="11"/>
            <color rgb="FF000000"/>
            <rFont val="Calibri"/>
          </rPr>
          <t>'</t>
        </r>
        <r>
          <rPr>
            <sz val="11"/>
            <color rgb="FF000000"/>
            <rFont val="Calibri"/>
          </rPr>
          <t xml:space="preserve"> or </t>
        </r>
        <r>
          <rPr>
            <sz val="11"/>
            <color rgb="FF000000"/>
            <rFont val="Calibri"/>
          </rPr>
          <t>'</t>
        </r>
        <r>
          <rPr>
            <b/>
            <sz val="11"/>
            <color rgb="FF000000"/>
            <rFont val="Calibri"/>
          </rPr>
          <t>Enabled: Full encryption</t>
        </r>
        <r>
          <rPr>
            <sz val="11"/>
            <color rgb="FF000000"/>
            <rFont val="Calibri"/>
          </rPr>
          <t>'</t>
        </r>
      </text>
    </comment>
    <comment ref="AH27" authorId="0" shapeId="0" xr:uid="{00000000-0006-0000-0400-000069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I27" authorId="0" shapeId="0" xr:uid="{00000000-0006-0000-0400-00004F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J27" authorId="0" shapeId="0" xr:uid="{00000000-0006-0000-0400-000050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7" authorId="0" shapeId="0" xr:uid="{00000000-0006-0000-0400-000051000000}">
      <text>
        <r>
          <rPr>
            <sz val="11"/>
            <rFont val="Calibri"/>
          </rPr>
          <t xml:space="preserve">Ensure </t>
        </r>
        <r>
          <rPr>
            <sz val="11"/>
            <color rgb="FF000000"/>
            <rFont val="Calibri"/>
          </rPr>
          <t>'</t>
        </r>
        <r>
          <rPr>
            <b/>
            <sz val="11"/>
            <color rgb="FF000000"/>
            <rFont val="Calibri"/>
          </rPr>
          <t>Allow Indexing Encrypted Stores Or Items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32" authorId="0" shapeId="0" xr:uid="{00000000-0006-0000-0400-00006A00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2" authorId="0" shapeId="0" xr:uid="{00000000-0006-0000-0400-00006B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L32" authorId="0" shapeId="0" xr:uid="{00000000-0006-0000-0400-00006C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 authorId="0" shapeId="0" xr:uid="{00000000-0006-0000-0400-00006D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6E000000}">
      <text>
        <r>
          <rPr>
            <sz val="11"/>
            <rFont val="Calibri"/>
          </rPr>
          <t xml:space="preserve">Ensure </t>
        </r>
        <r>
          <rPr>
            <sz val="11"/>
            <color rgb="FF000000"/>
            <rFont val="Calibri"/>
          </rPr>
          <t>'</t>
        </r>
        <r>
          <rPr>
            <b/>
            <sz val="11"/>
            <color rgb="FF000000"/>
            <rFont val="Calibri"/>
          </rPr>
          <t>Config refresh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2" authorId="0" shapeId="0" xr:uid="{00000000-0006-0000-0400-00006F000000}">
      <text>
        <r>
          <rPr>
            <sz val="11"/>
            <rFont val="Calibri"/>
          </rPr>
          <t xml:space="preserve">Ensure </t>
        </r>
        <r>
          <rPr>
            <sz val="11"/>
            <color rgb="FF000000"/>
            <rFont val="Calibri"/>
          </rPr>
          <t>'</t>
        </r>
        <r>
          <rPr>
            <b/>
            <sz val="11"/>
            <color rgb="FF000000"/>
            <rFont val="Calibri"/>
          </rPr>
          <t>Refresh cadence</t>
        </r>
        <r>
          <rPr>
            <sz val="11"/>
            <color rgb="FF000000"/>
            <rFont val="Calibri"/>
          </rPr>
          <t>'</t>
        </r>
        <r>
          <rPr>
            <sz val="11"/>
            <color rgb="FF000000"/>
            <rFont val="Calibri"/>
          </rPr>
          <t xml:space="preserve"> is set to </t>
        </r>
        <r>
          <rPr>
            <sz val="11"/>
            <color rgb="FF000000"/>
            <rFont val="Calibri"/>
          </rPr>
          <t>'</t>
        </r>
        <r>
          <rPr>
            <b/>
            <sz val="11"/>
            <color rgb="FF000000"/>
            <rFont val="Calibri"/>
          </rPr>
          <t>90</t>
        </r>
        <r>
          <rPr>
            <sz val="11"/>
            <color rgb="FF000000"/>
            <rFont val="Calibri"/>
          </rPr>
          <t>'</t>
        </r>
        <r>
          <rPr>
            <sz val="11"/>
            <color rgb="FF000000"/>
            <rFont val="Calibri"/>
          </rPr>
          <t xml:space="preserve"> (or less)</t>
        </r>
      </text>
    </comment>
    <comment ref="P32" authorId="0" shapeId="0" xr:uid="{00000000-0006-0000-0400-000070000000}">
      <text>
        <r>
          <rPr>
            <sz val="11"/>
            <rFont val="Calibri"/>
          </rPr>
          <t xml:space="preserve">Ensure </t>
        </r>
        <r>
          <rPr>
            <sz val="11"/>
            <color rgb="FF000000"/>
            <rFont val="Calibri"/>
          </rPr>
          <t>'</t>
        </r>
        <r>
          <rPr>
            <b/>
            <sz val="11"/>
            <color rgb="FF000000"/>
            <rFont val="Calibri"/>
          </rPr>
          <t>Interactive logon: Do not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2" authorId="0" shapeId="0" xr:uid="{00000000-0006-0000-0400-000071000000}">
      <text>
        <r>
          <rPr>
            <sz val="11"/>
            <rFont val="Calibri"/>
          </rPr>
          <t xml:space="preserve">Ensure </t>
        </r>
        <r>
          <rPr>
            <sz val="11"/>
            <color rgb="FF000000"/>
            <rFont val="Calibri"/>
          </rPr>
          <t>'</t>
        </r>
        <r>
          <rPr>
            <b/>
            <sz val="11"/>
            <color rgb="FF000000"/>
            <rFont val="Calibri"/>
          </rPr>
          <t>Network Security: Allow PKU2U authentication requests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32" authorId="0" shapeId="0" xr:uid="{00000000-0006-0000-0400-000072000000}">
      <text>
        <r>
          <rPr>
            <sz val="11"/>
            <rFont val="Calibri"/>
          </rPr>
          <t xml:space="preserve">Ensure </t>
        </r>
        <r>
          <rPr>
            <sz val="11"/>
            <color rgb="FF000000"/>
            <rFont val="Calibri"/>
          </rPr>
          <t>'</t>
        </r>
        <r>
          <rPr>
            <b/>
            <sz val="11"/>
            <color rgb="FF000000"/>
            <rFont val="Calibri"/>
          </rPr>
          <t>Allow Input Personalization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33" authorId="0" shapeId="0" xr:uid="{00000000-0006-0000-0400-000073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3" authorId="0" shapeId="0" xr:uid="{00000000-0006-0000-0400-000074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L33" authorId="0" shapeId="0" xr:uid="{00000000-0006-0000-0400-000075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M33" authorId="0" shapeId="0" xr:uid="{00000000-0006-0000-0400-000076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 authorId="0" shapeId="0" xr:uid="{00000000-0006-0000-0400-000077000000}">
      <text>
        <r>
          <rPr>
            <sz val="11"/>
            <rFont val="Calibri"/>
          </rPr>
          <t xml:space="preserve">Ensure </t>
        </r>
        <r>
          <rPr>
            <sz val="11"/>
            <color rgb="FF000000"/>
            <rFont val="Calibri"/>
          </rPr>
          <t>'</t>
        </r>
        <r>
          <rPr>
            <b/>
            <sz val="11"/>
            <color rgb="FF000000"/>
            <rFont val="Calibri"/>
          </rPr>
          <t>Allow Cortana Above Lock</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34" authorId="0" shapeId="0" xr:uid="{00000000-0006-0000-0400-000078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4" authorId="0" shapeId="0" xr:uid="{00000000-0006-0000-0400-000079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7A000000}">
      <text>
        <r>
          <rPr>
            <sz val="11"/>
            <rFont val="Calibri"/>
          </rPr>
          <t xml:space="preserve">Ensure </t>
        </r>
        <r>
          <rPr>
            <sz val="11"/>
            <color rgb="FF000000"/>
            <rFont val="Calibri"/>
          </rPr>
          <t>'</t>
        </r>
        <r>
          <rPr>
            <b/>
            <sz val="11"/>
            <color rgb="FF000000"/>
            <rFont val="Calibri"/>
          </rPr>
          <t>MSS: (AutoAdminLogon) Enable Automatic Logon (not recommended)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 authorId="0" shapeId="0" xr:uid="{00000000-0006-0000-0400-00007B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O34" authorId="0" shapeId="0" xr:uid="{00000000-0006-0000-0400-00007C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4" authorId="0" shapeId="0" xr:uid="{00000000-0006-0000-0400-00007D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4" authorId="0" shapeId="0" xr:uid="{00000000-0006-0000-0400-00007E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 authorId="0" shapeId="0" xr:uid="{00000000-0006-0000-0400-00007F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4" authorId="0" shapeId="0" xr:uid="{00000000-0006-0000-0400-000080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4" authorId="0" shapeId="0" xr:uid="{00000000-0006-0000-0400-000081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 authorId="0" shapeId="0" xr:uid="{00000000-0006-0000-0400-000082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4" authorId="0" shapeId="0" xr:uid="{00000000-0006-0000-0400-000083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W34" authorId="0" shapeId="0" xr:uid="{00000000-0006-0000-0400-000084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X34" authorId="0" shapeId="0" xr:uid="{00000000-0006-0000-0400-000085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4" authorId="0" shapeId="0" xr:uid="{00000000-0006-0000-0400-000086000000}">
      <text>
        <r>
          <rPr>
            <sz val="11"/>
            <rFont val="Calibri"/>
          </rPr>
          <t xml:space="preserve">Ensure </t>
        </r>
        <r>
          <rPr>
            <sz val="11"/>
            <color rgb="FF000000"/>
            <rFont val="Calibri"/>
          </rPr>
          <t>'</t>
        </r>
        <r>
          <rPr>
            <b/>
            <sz val="11"/>
            <color rgb="FF000000"/>
            <rFont val="Calibri"/>
          </rPr>
          <t>Device Password Enabled: Max Inactivity Time Device Lock</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 but not 0</t>
        </r>
        <r>
          <rPr>
            <sz val="11"/>
            <color rgb="FF000000"/>
            <rFont val="Calibri"/>
          </rPr>
          <t>'</t>
        </r>
      </text>
    </comment>
    <comment ref="Z34" authorId="0" shapeId="0" xr:uid="{00000000-0006-0000-0400-000087000000}">
      <text>
        <r>
          <rPr>
            <sz val="11"/>
            <rFont val="Calibri"/>
          </rPr>
          <t xml:space="preserve">Ensure </t>
        </r>
        <r>
          <rPr>
            <sz val="11"/>
            <color rgb="FF000000"/>
            <rFont val="Calibri"/>
          </rPr>
          <t>'</t>
        </r>
        <r>
          <rPr>
            <b/>
            <sz val="11"/>
            <color rgb="FF000000"/>
            <rFont val="Calibri"/>
          </rPr>
          <t>Interactive logon: Do not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4" authorId="0" shapeId="0" xr:uid="{00000000-0006-0000-0400-000088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AB34" authorId="0" shapeId="0" xr:uid="{00000000-0006-0000-0400-000089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AC34" authorId="0" shapeId="0" xr:uid="{00000000-0006-0000-0400-00008A000000}">
      <text>
        <r>
          <rPr>
            <sz val="11"/>
            <rFont val="Calibri"/>
          </rPr>
          <t xml:space="preserve">Ensure </t>
        </r>
        <r>
          <rPr>
            <sz val="11"/>
            <color rgb="FF000000"/>
            <rFont val="Calibri"/>
          </rPr>
          <t>'</t>
        </r>
        <r>
          <rPr>
            <b/>
            <sz val="11"/>
            <color rgb="FF000000"/>
            <rFont val="Calibri"/>
          </rPr>
          <t>Let Apps Activate With Voice Above Lock</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AD34" authorId="0" shapeId="0" xr:uid="{00000000-0006-0000-0400-00008B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but the user can't access it above the lock screen</t>
        </r>
        <r>
          <rPr>
            <sz val="11"/>
            <color rgb="FF000000"/>
            <rFont val="Calibri"/>
          </rPr>
          <t>'</t>
        </r>
        <r>
          <rPr>
            <sz val="11"/>
            <color rgb="FF000000"/>
            <rFont val="Calibri"/>
          </rPr>
          <t xml:space="preserve"> OR </t>
        </r>
        <r>
          <rPr>
            <sz val="11"/>
            <color rgb="FF000000"/>
            <rFont val="Calibri"/>
          </rPr>
          <t>'</t>
        </r>
        <r>
          <rPr>
            <b/>
            <sz val="11"/>
            <color rgb="FF000000"/>
            <rFont val="Calibri"/>
          </rPr>
          <t>Disabled</t>
        </r>
        <r>
          <rPr>
            <sz val="11"/>
            <color rgb="FF000000"/>
            <rFont val="Calibri"/>
          </rPr>
          <t>'</t>
        </r>
      </text>
    </comment>
    <comment ref="J36" authorId="0" shapeId="0" xr:uid="{00000000-0006-0000-0400-00008C000000}">
      <text>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36" authorId="0" shapeId="0" xr:uid="{00000000-0006-0000-0400-00008D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6" authorId="0" shapeId="0" xr:uid="{00000000-0006-0000-0400-00008E000000}">
      <text>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36" authorId="0" shapeId="0" xr:uid="{00000000-0006-0000-0400-00008F000000}">
      <text>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36" authorId="0" shapeId="0" xr:uid="{00000000-0006-0000-0400-000090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36" authorId="0" shapeId="0" xr:uid="{00000000-0006-0000-0400-000091000000}">
      <text>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P36" authorId="0" shapeId="0" xr:uid="{00000000-0006-0000-0400-000092000000}">
      <text>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Q36" authorId="0" shapeId="0" xr:uid="{00000000-0006-0000-0400-000093000000}">
      <text>
        <r>
          <rPr>
            <sz val="11"/>
            <rFont val="Calibri"/>
          </rPr>
          <t xml:space="preserve">Ensure </t>
        </r>
        <r>
          <rPr>
            <sz val="11"/>
            <color rgb="FF000000"/>
            <rFont val="Calibri"/>
          </rPr>
          <t>'</t>
        </r>
        <r>
          <rPr>
            <b/>
            <sz val="11"/>
            <color rgb="FF000000"/>
            <rFont val="Calibri"/>
          </rPr>
          <t>Enable Public Network Firewall: Allow Local Ipsec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36" authorId="0" shapeId="0" xr:uid="{00000000-0006-0000-0400-000094000000}">
      <text>
        <r>
          <rPr>
            <sz val="11"/>
            <rFont val="Calibri"/>
          </rPr>
          <t xml:space="preserve">Ensure </t>
        </r>
        <r>
          <rPr>
            <sz val="11"/>
            <color rgb="FF000000"/>
            <rFont val="Calibri"/>
          </rPr>
          <t>'</t>
        </r>
        <r>
          <rPr>
            <b/>
            <sz val="11"/>
            <color rgb="FF000000"/>
            <rFont val="Calibri"/>
          </rPr>
          <t>Enable Public Network Firewall: Allow Local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S36" authorId="0" shapeId="0" xr:uid="{00000000-0006-0000-0400-000095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36" authorId="0" shapeId="0" xr:uid="{00000000-0006-0000-0400-000096000000}">
      <text>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37" authorId="0" shapeId="0" xr:uid="{00000000-0006-0000-0400-000097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7" authorId="0" shapeId="0" xr:uid="{00000000-0006-0000-0400-000098000000}">
      <text>
        <r>
          <rPr>
            <sz val="11"/>
            <rFont val="Calibri"/>
          </rPr>
          <t xml:space="preserve">Ensure </t>
        </r>
        <r>
          <rPr>
            <sz val="11"/>
            <color rgb="FF000000"/>
            <rFont val="Calibri"/>
          </rPr>
          <t>'</t>
        </r>
        <r>
          <rPr>
            <b/>
            <sz val="11"/>
            <color rgb="FF000000"/>
            <rFont val="Calibri"/>
          </rPr>
          <t>Config refresh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7" authorId="0" shapeId="0" xr:uid="{00000000-0006-0000-0400-000099000000}">
      <text>
        <r>
          <rPr>
            <sz val="11"/>
            <rFont val="Calibri"/>
          </rPr>
          <t xml:space="preserve">Ensure </t>
        </r>
        <r>
          <rPr>
            <sz val="11"/>
            <color rgb="FF000000"/>
            <rFont val="Calibri"/>
          </rPr>
          <t>'</t>
        </r>
        <r>
          <rPr>
            <b/>
            <sz val="11"/>
            <color rgb="FF000000"/>
            <rFont val="Calibri"/>
          </rPr>
          <t>Refresh cadence</t>
        </r>
        <r>
          <rPr>
            <sz val="11"/>
            <color rgb="FF000000"/>
            <rFont val="Calibri"/>
          </rPr>
          <t>'</t>
        </r>
        <r>
          <rPr>
            <sz val="11"/>
            <color rgb="FF000000"/>
            <rFont val="Calibri"/>
          </rPr>
          <t xml:space="preserve"> is set to </t>
        </r>
        <r>
          <rPr>
            <sz val="11"/>
            <color rgb="FF000000"/>
            <rFont val="Calibri"/>
          </rPr>
          <t>'</t>
        </r>
        <r>
          <rPr>
            <b/>
            <sz val="11"/>
            <color rgb="FF000000"/>
            <rFont val="Calibri"/>
          </rPr>
          <t>90</t>
        </r>
        <r>
          <rPr>
            <sz val="11"/>
            <color rgb="FF000000"/>
            <rFont val="Calibri"/>
          </rPr>
          <t>'</t>
        </r>
        <r>
          <rPr>
            <sz val="11"/>
            <color rgb="FF000000"/>
            <rFont val="Calibri"/>
          </rPr>
          <t xml:space="preserve"> (or less)</t>
        </r>
      </text>
    </comment>
    <comment ref="J38" authorId="0" shapeId="0" xr:uid="{00000000-0006-0000-0400-00009A000000}">
      <text>
        <r>
          <rPr>
            <sz val="11"/>
            <rFont val="Calibri"/>
          </rPr>
          <t xml:space="preserve">Ensure </t>
        </r>
        <r>
          <rPr>
            <sz val="11"/>
            <color rgb="FF000000"/>
            <rFont val="Calibri"/>
          </rPr>
          <t>'</t>
        </r>
        <r>
          <rPr>
            <b/>
            <sz val="11"/>
            <color rgb="FF000000"/>
            <rFont val="Calibri"/>
          </rPr>
          <t>Accounts: Enable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8" authorId="0" shapeId="0" xr:uid="{00000000-0006-0000-0400-00009B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L38" authorId="0" shapeId="0" xr:uid="{00000000-0006-0000-0400-00009C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9" authorId="0" shapeId="0" xr:uid="{00000000-0006-0000-0400-00009D000000}">
      <text>
        <r>
          <rPr>
            <sz val="11"/>
            <rFont val="Calibri"/>
          </rPr>
          <t xml:space="preserve">Ensure </t>
        </r>
        <r>
          <rPr>
            <sz val="11"/>
            <color rgb="FF000000"/>
            <rFont val="Calibri"/>
          </rPr>
          <t>'</t>
        </r>
        <r>
          <rPr>
            <b/>
            <sz val="11"/>
            <color rgb="FF000000"/>
            <rFont val="Calibri"/>
          </rPr>
          <t>Allow Cortana Above Lock</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39" authorId="0" shapeId="0" xr:uid="{00000000-0006-0000-0400-0000AA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L39" authorId="0" shapeId="0" xr:uid="{00000000-0006-0000-0400-0000AB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9" authorId="0" shapeId="0" xr:uid="{00000000-0006-0000-0400-0000AC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N39" authorId="0" shapeId="0" xr:uid="{00000000-0006-0000-0400-0000AD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O39" authorId="0" shapeId="0" xr:uid="{00000000-0006-0000-0400-0000AE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AF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9" authorId="0" shapeId="0" xr:uid="{00000000-0006-0000-0400-0000B0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 (could lead to DoS)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B1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9" authorId="0" shapeId="0" xr:uid="{00000000-0006-0000-0400-0000B2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B3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9" authorId="0" shapeId="0" xr:uid="{00000000-0006-0000-0400-0000B4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9" authorId="0" shapeId="0" xr:uid="{00000000-0006-0000-0400-0000B5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9" authorId="0" shapeId="0" xr:uid="{00000000-0006-0000-0400-0000B6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9" authorId="0" shapeId="0" xr:uid="{00000000-0006-0000-0400-0000B7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9" authorId="0" shapeId="0" xr:uid="{00000000-0006-0000-0400-0000B8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Z39" authorId="0" shapeId="0" xr:uid="{00000000-0006-0000-0400-0000B9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9" authorId="0" shapeId="0" xr:uid="{00000000-0006-0000-0400-0000BA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9" authorId="0" shapeId="0" xr:uid="{00000000-0006-0000-0400-0000BB000000}">
      <text>
        <r>
          <rPr>
            <sz val="11"/>
            <rFont val="Calibri"/>
          </rPr>
          <t xml:space="preserve">Ensure </t>
        </r>
        <r>
          <rPr>
            <sz val="11"/>
            <color rgb="FF000000"/>
            <rFont val="Calibri"/>
          </rPr>
          <t>'</t>
        </r>
        <r>
          <rPr>
            <b/>
            <sz val="11"/>
            <color rgb="FF000000"/>
            <rFont val="Calibri"/>
          </rPr>
          <t>Configure Redirection Guard: Redirection Guard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C39" authorId="0" shapeId="0" xr:uid="{00000000-0006-0000-0400-0000BC000000}">
      <text>
        <r>
          <rPr>
            <sz val="11"/>
            <rFont val="Calibri"/>
          </rPr>
          <t xml:space="preserve">Ensure </t>
        </r>
        <r>
          <rPr>
            <sz val="11"/>
            <color rgb="FF000000"/>
            <rFont val="Calibri"/>
          </rPr>
          <t>'</t>
        </r>
        <r>
          <rPr>
            <b/>
            <sz val="11"/>
            <color rgb="FF000000"/>
            <rFont val="Calibri"/>
          </rPr>
          <t>Manage processing of Queue-specific files: 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D39" authorId="0" shapeId="0" xr:uid="{00000000-0006-0000-0400-0000BD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9" authorId="0" shapeId="0" xr:uid="{00000000-0006-0000-0400-0000BE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9" authorId="0" shapeId="0" xr:uid="{00000000-0006-0000-0400-0000BF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9" authorId="0" shapeId="0" xr:uid="{00000000-0006-0000-0400-0000C0000000}">
      <text>
        <r>
          <rPr>
            <sz val="11"/>
            <rFont val="Calibri"/>
          </rPr>
          <t xml:space="preserve">Ensure </t>
        </r>
        <r>
          <rPr>
            <sz val="11"/>
            <color rgb="FF000000"/>
            <rFont val="Calibri"/>
          </rPr>
          <t>'</t>
        </r>
        <r>
          <rPr>
            <b/>
            <sz val="11"/>
            <color rgb="FF000000"/>
            <rFont val="Calibri"/>
          </rPr>
          <t xml:space="preserve">Turn off Help Experience Improvement Program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9" authorId="0" shapeId="0" xr:uid="{00000000-0006-0000-0400-0000C1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9" authorId="0" shapeId="0" xr:uid="{00000000-0006-0000-0400-0000C2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9" authorId="0" shapeId="0" xr:uid="{00000000-0006-0000-0400-0000C3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9" authorId="0" shapeId="0" xr:uid="{00000000-0006-0000-0400-0000C4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9" authorId="0" shapeId="0" xr:uid="{00000000-0006-0000-0400-00009E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9" authorId="0" shapeId="0" xr:uid="{00000000-0006-0000-0400-00009F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9" authorId="0" shapeId="0" xr:uid="{00000000-0006-0000-0400-0000A0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9" authorId="0" shapeId="0" xr:uid="{00000000-0006-0000-0400-0000A1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9" authorId="0" shapeId="0" xr:uid="{00000000-0006-0000-0400-0000A2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9" authorId="0" shapeId="0" xr:uid="{00000000-0006-0000-0400-0000A3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9" authorId="0" shapeId="0" xr:uid="{00000000-0006-0000-0400-0000A4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9" authorId="0" shapeId="0" xr:uid="{00000000-0006-0000-0400-0000A5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9" authorId="0" shapeId="0" xr:uid="{00000000-0006-0000-0400-0000A6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9" authorId="0" shapeId="0" xr:uid="{00000000-0006-0000-0400-0000A7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9" authorId="0" shapeId="0" xr:uid="{00000000-0006-0000-0400-0000A8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39" authorId="0" shapeId="0" xr:uid="{00000000-0006-0000-0400-0000A9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1" authorId="0" shapeId="0" xr:uid="{00000000-0006-0000-0400-0000C5000000}">
      <text>
        <r>
          <rPr>
            <sz val="11"/>
            <rFont val="Calibri"/>
          </rPr>
          <t xml:space="preserve">Ensure </t>
        </r>
        <r>
          <rPr>
            <sz val="11"/>
            <color rgb="FF000000"/>
            <rFont val="Calibri"/>
          </rPr>
          <t>'</t>
        </r>
        <r>
          <rPr>
            <b/>
            <sz val="11"/>
            <color rgb="FF000000"/>
            <rFont val="Calibri"/>
          </rPr>
          <t>Device Password Enabled: Max Device Password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 or fewer failed attempt(s), but not 0</t>
        </r>
        <r>
          <rPr>
            <sz val="11"/>
            <color rgb="FF000000"/>
            <rFont val="Calibri"/>
          </rPr>
          <t>'</t>
        </r>
      </text>
    </comment>
    <comment ref="K41" authorId="0" shapeId="0" xr:uid="{00000000-0006-0000-0400-0000C6000000}">
      <text>
        <r>
          <rPr>
            <sz val="11"/>
            <rFont val="Calibri"/>
          </rPr>
          <t xml:space="preserve">Ensure </t>
        </r>
        <r>
          <rPr>
            <sz val="11"/>
            <color rgb="FF000000"/>
            <rFont val="Calibri"/>
          </rPr>
          <t>'</t>
        </r>
        <r>
          <rPr>
            <b/>
            <sz val="11"/>
            <color rgb="FF000000"/>
            <rFont val="Calibri"/>
          </rPr>
          <t>Device Password Enabled: Max Inactivity Time Device Lock</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 but not 0</t>
        </r>
        <r>
          <rPr>
            <sz val="11"/>
            <color rgb="FF000000"/>
            <rFont val="Calibri"/>
          </rPr>
          <t>'</t>
        </r>
      </text>
    </comment>
    <comment ref="J45" authorId="0" shapeId="0" xr:uid="{00000000-0006-0000-0400-0000C7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5" authorId="0" shapeId="0" xr:uid="{00000000-0006-0000-0400-0000C8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5" authorId="0" shapeId="0" xr:uid="{00000000-0006-0000-0400-0000C9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5" authorId="0" shapeId="0" xr:uid="{00000000-0006-0000-0400-0000CA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5" authorId="0" shapeId="0" xr:uid="{00000000-0006-0000-0400-0000CB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5" authorId="0" shapeId="0" xr:uid="{00000000-0006-0000-0400-0000CC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400-0000CD00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6" authorId="0" shapeId="0" xr:uid="{00000000-0006-0000-0400-0000CE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6" authorId="0" shapeId="0" xr:uid="{00000000-0006-0000-0400-0000CF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6" authorId="0" shapeId="0" xr:uid="{00000000-0006-0000-0400-0000D0000000}">
      <text>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text>
    </comment>
    <comment ref="N46" authorId="0" shapeId="0" xr:uid="{00000000-0006-0000-0400-0000D1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6" authorId="0" shapeId="0" xr:uid="{00000000-0006-0000-0400-0000D200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D3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6" authorId="0" shapeId="0" xr:uid="{00000000-0006-0000-0400-0000D4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D5000000}">
      <text>
        <r>
          <rPr>
            <sz val="11"/>
            <rFont val="Calibri"/>
          </rPr>
          <t xml:space="preserve">Ensure </t>
        </r>
        <r>
          <rPr>
            <sz val="11"/>
            <color rgb="FF000000"/>
            <rFont val="Calibri"/>
          </rPr>
          <t>'</t>
        </r>
        <r>
          <rPr>
            <b/>
            <sz val="11"/>
            <color rgb="FF000000"/>
            <rFont val="Calibri"/>
          </rPr>
          <t>Device Password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D6000000}">
      <text>
        <r>
          <rPr>
            <sz val="11"/>
            <rFont val="Calibri"/>
          </rPr>
          <t xml:space="preserve">Ensure </t>
        </r>
        <r>
          <rPr>
            <sz val="11"/>
            <color rgb="FF000000"/>
            <rFont val="Calibri"/>
          </rPr>
          <t>'</t>
        </r>
        <r>
          <rPr>
            <b/>
            <sz val="11"/>
            <color rgb="FF000000"/>
            <rFont val="Calibri"/>
          </rPr>
          <t>Device Password Enabled: Alphanumeric Device Password Required</t>
        </r>
        <r>
          <rPr>
            <sz val="11"/>
            <color rgb="FF000000"/>
            <rFont val="Calibri"/>
          </rPr>
          <t>'</t>
        </r>
        <r>
          <rPr>
            <sz val="11"/>
            <color rgb="FF000000"/>
            <rFont val="Calibri"/>
          </rPr>
          <t xml:space="preserve"> is set to </t>
        </r>
        <r>
          <rPr>
            <sz val="11"/>
            <color rgb="FF000000"/>
            <rFont val="Calibri"/>
          </rPr>
          <t>'</t>
        </r>
        <r>
          <rPr>
            <b/>
            <sz val="11"/>
            <color rgb="FF000000"/>
            <rFont val="Calibri"/>
          </rPr>
          <t>Password or Alphanumeric PIN required</t>
        </r>
        <r>
          <rPr>
            <sz val="11"/>
            <color rgb="FF000000"/>
            <rFont val="Calibri"/>
          </rPr>
          <t>'</t>
        </r>
      </text>
    </comment>
    <comment ref="T46" authorId="0" shapeId="0" xr:uid="{00000000-0006-0000-0400-0000D7000000}">
      <text>
        <r>
          <rPr>
            <sz val="11"/>
            <rFont val="Calibri"/>
          </rPr>
          <t xml:space="preserve">Ensure </t>
        </r>
        <r>
          <rPr>
            <sz val="11"/>
            <color rgb="FF000000"/>
            <rFont val="Calibri"/>
          </rPr>
          <t>'</t>
        </r>
        <r>
          <rPr>
            <b/>
            <sz val="11"/>
            <color rgb="FF000000"/>
            <rFont val="Calibri"/>
          </rPr>
          <t>Device Password Enabled: Min Device Password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Digits and lowercase letters are required</t>
        </r>
        <r>
          <rPr>
            <sz val="11"/>
            <color rgb="FF000000"/>
            <rFont val="Calibri"/>
          </rPr>
          <t>'</t>
        </r>
      </text>
    </comment>
    <comment ref="U46" authorId="0" shapeId="0" xr:uid="{00000000-0006-0000-0400-0000D8000000}">
      <text>
        <r>
          <rPr>
            <sz val="11"/>
            <rFont val="Calibri"/>
          </rPr>
          <t xml:space="preserve">Ensure </t>
        </r>
        <r>
          <rPr>
            <sz val="11"/>
            <color rgb="FF000000"/>
            <rFont val="Calibri"/>
          </rPr>
          <t>'</t>
        </r>
        <r>
          <rPr>
            <b/>
            <sz val="11"/>
            <color rgb="FF000000"/>
            <rFont val="Calibri"/>
          </rPr>
          <t>Device Password Enabled: Device 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V46" authorId="0" shapeId="0" xr:uid="{00000000-0006-0000-0400-0000D9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W46" authorId="0" shapeId="0" xr:uid="{00000000-0006-0000-0400-0000DA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X46" authorId="0" shapeId="0" xr:uid="{00000000-0006-0000-0400-0000DB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Y46" authorId="0" shapeId="0" xr:uid="{00000000-0006-0000-0400-0000DC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46" authorId="0" shapeId="0" xr:uid="{00000000-0006-0000-0400-0000DD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46" authorId="0" shapeId="0" xr:uid="{00000000-0006-0000-0400-0000DE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46" authorId="0" shapeId="0" xr:uid="{00000000-0006-0000-0400-0000DF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LM and NTLMv2 responses only. Refuse LM and NTLM</t>
        </r>
        <r>
          <rPr>
            <sz val="11"/>
            <color rgb="FF000000"/>
            <rFont val="Calibri"/>
          </rPr>
          <t>'</t>
        </r>
      </text>
    </comment>
    <comment ref="AC46" authorId="0" shapeId="0" xr:uid="{00000000-0006-0000-0400-0000E000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46" authorId="0" shapeId="0" xr:uid="{00000000-0006-0000-0400-0000E1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text>
    </comment>
    <comment ref="AE46" authorId="0" shapeId="0" xr:uid="{00000000-0006-0000-0400-0000E2000000}">
      <text>
        <r>
          <rPr>
            <sz val="11"/>
            <rFont val="Calibri"/>
          </rPr>
          <t xml:space="preserve">Ensure </t>
        </r>
        <r>
          <rPr>
            <sz val="11"/>
            <color rgb="FF000000"/>
            <rFont val="Calibri"/>
          </rPr>
          <t>'</t>
        </r>
        <r>
          <rPr>
            <b/>
            <sz val="11"/>
            <color rgb="FF000000"/>
            <rFont val="Calibri"/>
          </rPr>
          <t>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Configured: 30 or fewer</t>
        </r>
        <r>
          <rPr>
            <sz val="11"/>
            <color rgb="FF000000"/>
            <rFont val="Calibri"/>
          </rPr>
          <t>'</t>
        </r>
      </text>
    </comment>
    <comment ref="AF46" authorId="0" shapeId="0" xr:uid="{00000000-0006-0000-0400-0000E3000000}">
      <text>
        <r>
          <rPr>
            <sz val="11"/>
            <rFont val="Calibri"/>
          </rPr>
          <t xml:space="preserve">Ensure </t>
        </r>
        <r>
          <rPr>
            <sz val="11"/>
            <color rgb="FF000000"/>
            <rFont val="Calibri"/>
          </rPr>
          <t>'</t>
        </r>
        <r>
          <rPr>
            <b/>
            <sz val="11"/>
            <color rgb="FF000000"/>
            <rFont val="Calibri"/>
          </rPr>
          <t>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 + numbers + special characters</t>
        </r>
        <r>
          <rPr>
            <sz val="11"/>
            <color rgb="FF000000"/>
            <rFont val="Calibri"/>
          </rPr>
          <t>'</t>
        </r>
      </text>
    </comment>
    <comment ref="AG46" authorId="0" shapeId="0" xr:uid="{00000000-0006-0000-0400-0000E4000000}">
      <text>
        <r>
          <rPr>
            <sz val="11"/>
            <rFont val="Calibri"/>
          </rPr>
          <t xml:space="preserve">Ensure </t>
        </r>
        <r>
          <rPr>
            <sz val="11"/>
            <color rgb="FF000000"/>
            <rFont val="Calibri"/>
          </rPr>
          <t>'</t>
        </r>
        <r>
          <rPr>
            <b/>
            <sz val="11"/>
            <color rgb="FF000000"/>
            <rFont val="Calibri"/>
          </rPr>
          <t>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Configured: 15 or more</t>
        </r>
        <r>
          <rPr>
            <sz val="11"/>
            <color rgb="FF000000"/>
            <rFont val="Calibri"/>
          </rPr>
          <t>'</t>
        </r>
      </text>
    </comment>
    <comment ref="AH46" authorId="0" shapeId="0" xr:uid="{00000000-0006-0000-0400-0000E5000000}">
      <text>
        <r>
          <rPr>
            <sz val="11"/>
            <rFont val="Calibri"/>
          </rPr>
          <t xml:space="preserve">Ensure </t>
        </r>
        <r>
          <rPr>
            <sz val="11"/>
            <color rgb="FF000000"/>
            <rFont val="Calibri"/>
          </rPr>
          <t>'</t>
        </r>
        <r>
          <rPr>
            <b/>
            <sz val="11"/>
            <color rgb="FF000000"/>
            <rFont val="Calibri"/>
          </rPr>
          <t>Post-authentication actions</t>
        </r>
        <r>
          <rPr>
            <sz val="11"/>
            <color rgb="FF000000"/>
            <rFont val="Calibri"/>
          </rPr>
          <t>'</t>
        </r>
        <r>
          <rPr>
            <sz val="11"/>
            <color rgb="FF000000"/>
            <rFont val="Calibri"/>
          </rPr>
          <t xml:space="preserve"> is set to </t>
        </r>
        <r>
          <rPr>
            <sz val="11"/>
            <color rgb="FF000000"/>
            <rFont val="Calibri"/>
          </rPr>
          <t>'</t>
        </r>
        <r>
          <rPr>
            <b/>
            <sz val="11"/>
            <color rgb="FF000000"/>
            <rFont val="Calibri"/>
          </rPr>
          <t>Reset the password and logoff the managed account</t>
        </r>
        <r>
          <rPr>
            <sz val="11"/>
            <color rgb="FF000000"/>
            <rFont val="Calibri"/>
          </rPr>
          <t>'</t>
        </r>
        <r>
          <rPr>
            <sz val="11"/>
            <color rgb="FF000000"/>
            <rFont val="Calibri"/>
          </rPr>
          <t xml:space="preserve"> or higher</t>
        </r>
      </text>
    </comment>
    <comment ref="AI46" authorId="0" shapeId="0" xr:uid="{00000000-0006-0000-0400-0000E6000000}">
      <text>
        <r>
          <rPr>
            <sz val="11"/>
            <rFont val="Calibri"/>
          </rPr>
          <t xml:space="preserve">Ensure </t>
        </r>
        <r>
          <rPr>
            <sz val="11"/>
            <color rgb="FF000000"/>
            <rFont val="Calibri"/>
          </rPr>
          <t>'</t>
        </r>
        <r>
          <rPr>
            <b/>
            <sz val="11"/>
            <color rgb="FF000000"/>
            <rFont val="Calibri"/>
          </rPr>
          <t>Post Authentication Reset Delay</t>
        </r>
        <r>
          <rPr>
            <sz val="11"/>
            <color rgb="FF000000"/>
            <rFont val="Calibri"/>
          </rPr>
          <t>'</t>
        </r>
        <r>
          <rPr>
            <sz val="11"/>
            <color rgb="FF000000"/>
            <rFont val="Calibri"/>
          </rPr>
          <t xml:space="preserve"> is set to </t>
        </r>
        <r>
          <rPr>
            <sz val="11"/>
            <color rgb="FF000000"/>
            <rFont val="Calibri"/>
          </rPr>
          <t>'</t>
        </r>
        <r>
          <rPr>
            <b/>
            <sz val="11"/>
            <color rgb="FF000000"/>
            <rFont val="Calibri"/>
          </rPr>
          <t>Configured: 8 or fewer hours, but not 0</t>
        </r>
        <r>
          <rPr>
            <sz val="11"/>
            <color rgb="FF000000"/>
            <rFont val="Calibri"/>
          </rPr>
          <t>'</t>
        </r>
      </text>
    </comment>
    <comment ref="J48" authorId="0" shapeId="0" xr:uid="{00000000-0006-0000-0400-0000E7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E8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8" authorId="0" shapeId="0" xr:uid="{00000000-0006-0000-0400-0000E9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8" authorId="0" shapeId="0" xr:uid="{00000000-0006-0000-0400-0000EA00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N48" authorId="0" shapeId="0" xr:uid="{00000000-0006-0000-0400-0000EB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O48" authorId="0" shapeId="0" xr:uid="{00000000-0006-0000-0400-0000EC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P48" authorId="0" shapeId="0" xr:uid="{00000000-0006-0000-0400-0000ED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Q48" authorId="0" shapeId="0" xr:uid="{00000000-0006-0000-0400-0000EE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8" authorId="0" shapeId="0" xr:uid="{00000000-0006-0000-0400-0000EF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8" authorId="0" shapeId="0" xr:uid="{00000000-0006-0000-0400-0000F0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8" authorId="0" shapeId="0" xr:uid="{00000000-0006-0000-0400-0000F1000000}">
      <text>
        <r>
          <rPr>
            <sz val="11"/>
            <rFont val="Calibri"/>
          </rPr>
          <t xml:space="preserve">Ensure </t>
        </r>
        <r>
          <rPr>
            <sz val="11"/>
            <color rgb="FF000000"/>
            <rFont val="Calibri"/>
          </rPr>
          <t>'</t>
        </r>
        <r>
          <rPr>
            <b/>
            <sz val="11"/>
            <color rgb="FF000000"/>
            <rFont val="Calibri"/>
          </rPr>
          <t xml:space="preserve">Configure Lsa Protected Process is set to </t>
        </r>
        <r>
          <rPr>
            <sz val="11"/>
            <color rgb="FF000000"/>
            <rFont val="Calibri"/>
          </rPr>
          <t>'</t>
        </r>
        <r>
          <rPr>
            <sz val="11"/>
            <color rgb="FF000000"/>
            <rFont val="Calibri"/>
          </rPr>
          <t>Enabled with UEFI Lock...</t>
        </r>
        <r>
          <rPr>
            <sz val="11"/>
            <color rgb="FF000000"/>
            <rFont val="Calibri"/>
          </rPr>
          <t>'</t>
        </r>
      </text>
    </comment>
    <comment ref="U48" authorId="0" shapeId="0" xr:uid="{00000000-0006-0000-0400-0000F2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8" authorId="0" shapeId="0" xr:uid="{00000000-0006-0000-0400-0000F3000000}">
      <text>
        <r>
          <rPr>
            <sz val="11"/>
            <rFont val="Calibri"/>
          </rPr>
          <t xml:space="preserve">Ensure </t>
        </r>
        <r>
          <rPr>
            <sz val="11"/>
            <color rgb="FF000000"/>
            <rFont val="Calibri"/>
          </rPr>
          <t>'</t>
        </r>
        <r>
          <rPr>
            <b/>
            <sz val="11"/>
            <color rgb="FF000000"/>
            <rFont val="Calibri"/>
          </rPr>
          <t xml:space="preserve">MSI Always install with elevated privileges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48" authorId="0" shapeId="0" xr:uid="{00000000-0006-0000-0400-0000F4000000}">
      <text>
        <r>
          <rPr>
            <sz val="11"/>
            <rFont val="Calibri"/>
          </rPr>
          <t xml:space="preserve">Ensure </t>
        </r>
        <r>
          <rPr>
            <sz val="11"/>
            <color rgb="FF000000"/>
            <rFont val="Calibri"/>
          </rPr>
          <t>'</t>
        </r>
        <r>
          <rPr>
            <b/>
            <sz val="11"/>
            <color rgb="FF000000"/>
            <rFont val="Calibri"/>
          </rPr>
          <t>Enable Sudo</t>
        </r>
        <r>
          <rPr>
            <sz val="11"/>
            <color rgb="FF000000"/>
            <rFont val="Calibri"/>
          </rPr>
          <t>'</t>
        </r>
        <r>
          <rPr>
            <sz val="11"/>
            <color rgb="FF000000"/>
            <rFont val="Calibri"/>
          </rPr>
          <t xml:space="preserve"> is set to </t>
        </r>
        <r>
          <rPr>
            <sz val="11"/>
            <color rgb="FF000000"/>
            <rFont val="Calibri"/>
          </rPr>
          <t>'</t>
        </r>
        <r>
          <rPr>
            <b/>
            <sz val="11"/>
            <color rgb="FF000000"/>
            <rFont val="Calibri"/>
          </rPr>
          <t>Sudo is disabled</t>
        </r>
        <r>
          <rPr>
            <sz val="11"/>
            <color rgb="FF000000"/>
            <rFont val="Calibri"/>
          </rPr>
          <t>'</t>
        </r>
      </text>
    </comment>
    <comment ref="X48" authorId="0" shapeId="0" xr:uid="{00000000-0006-0000-0400-0000F5000000}">
      <text>
        <r>
          <rPr>
            <sz val="11"/>
            <rFont val="Calibri"/>
          </rPr>
          <t xml:space="preserve">Ensure </t>
        </r>
        <r>
          <rPr>
            <sz val="11"/>
            <color rgb="FF000000"/>
            <rFont val="Calibri"/>
          </rPr>
          <t>'</t>
        </r>
        <r>
          <rPr>
            <b/>
            <sz val="11"/>
            <color rgb="FF000000"/>
            <rFont val="Calibri"/>
          </rPr>
          <t>Access Credential Manager As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48" authorId="0" shapeId="0" xr:uid="{00000000-0006-0000-0400-0000F6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Z48" authorId="0" shapeId="0" xr:uid="{00000000-0006-0000-0400-0000F7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A48" authorId="0" shapeId="0" xr:uid="{00000000-0006-0000-0400-0000F8000000}">
      <text>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B48" authorId="0" shapeId="0" xr:uid="{00000000-0006-0000-0400-0000F9000000}">
      <text>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48" authorId="0" shapeId="0" xr:uid="{00000000-0006-0000-0400-0000FA000000}">
      <text>
        <r>
          <rPr>
            <sz val="11"/>
            <rFont val="Calibri"/>
          </rPr>
          <t xml:space="preserve">Ensure </t>
        </r>
        <r>
          <rPr>
            <sz val="11"/>
            <color rgb="FF000000"/>
            <rFont val="Calibri"/>
          </rPr>
          <t>'</t>
        </r>
        <r>
          <rPr>
            <b/>
            <sz val="11"/>
            <color rgb="FF000000"/>
            <rFont val="Calibri"/>
          </rPr>
          <t>Change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AD48" authorId="0" shapeId="0" xr:uid="{00000000-0006-0000-0400-0000FB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E48" authorId="0" shapeId="0" xr:uid="{00000000-0006-0000-0400-0000FC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48" authorId="0" shapeId="0" xr:uid="{00000000-0006-0000-0400-0000FD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G48" authorId="0" shapeId="0" xr:uid="{00000000-0006-0000-0400-0000FE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48" authorId="0" shapeId="0" xr:uid="{00000000-0006-0000-0400-0000FF000000}">
      <text>
        <r>
          <rPr>
            <sz val="11"/>
            <rFont val="Calibri"/>
          </rPr>
          <t xml:space="preserve">Ensure </t>
        </r>
        <r>
          <rPr>
            <sz val="11"/>
            <color rgb="FF000000"/>
            <rFont val="Calibri"/>
          </rPr>
          <t>'</t>
        </r>
        <r>
          <rPr>
            <b/>
            <sz val="11"/>
            <color rgb="FF000000"/>
            <rFont val="Calibri"/>
          </rPr>
          <t>Create Token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I48" authorId="0" shapeId="0" xr:uid="{00000000-0006-0000-0400-000000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0101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K48" authorId="0" shapeId="0" xr:uid="{00000000-0006-0000-0400-000002010000}">
      <text>
        <r>
          <rPr>
            <sz val="11"/>
            <rFont val="Calibri"/>
          </rPr>
          <t xml:space="preserve">Ensure </t>
        </r>
        <r>
          <rPr>
            <sz val="11"/>
            <color rgb="FF000000"/>
            <rFont val="Calibri"/>
          </rPr>
          <t>'</t>
        </r>
        <r>
          <rPr>
            <b/>
            <sz val="11"/>
            <color rgb="FF000000"/>
            <rFont val="Calibri"/>
          </rPr>
          <t>Deny Local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L48" authorId="0" shapeId="0" xr:uid="{00000000-0006-0000-0400-000003010000}">
      <text>
        <r>
          <rPr>
            <sz val="11"/>
            <rFont val="Calibri"/>
          </rPr>
          <t xml:space="preserve">Ensure </t>
        </r>
        <r>
          <rPr>
            <sz val="11"/>
            <color rgb="FF000000"/>
            <rFont val="Calibri"/>
          </rPr>
          <t>'</t>
        </r>
        <r>
          <rPr>
            <b/>
            <sz val="11"/>
            <color rgb="FF000000"/>
            <rFont val="Calibri"/>
          </rPr>
          <t>Deny Log On As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M48" authorId="0" shapeId="0" xr:uid="{00000000-0006-0000-0400-000004010000}">
      <text>
        <r>
          <rPr>
            <sz val="11"/>
            <rFont val="Calibri"/>
          </rPr>
          <t xml:space="preserve">Ensure </t>
        </r>
        <r>
          <rPr>
            <sz val="11"/>
            <color rgb="FF000000"/>
            <rFont val="Calibri"/>
          </rPr>
          <t>'</t>
        </r>
        <r>
          <rPr>
            <b/>
            <sz val="11"/>
            <color rgb="FF000000"/>
            <rFont val="Calibri"/>
          </rPr>
          <t>Deny Log On As Service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N48" authorId="0" shapeId="0" xr:uid="{00000000-0006-0000-0400-00000501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O48" authorId="0" shapeId="0" xr:uid="{00000000-0006-0000-0400-000006010000}">
      <text>
        <r>
          <rPr>
            <sz val="11"/>
            <rFont val="Calibri"/>
          </rPr>
          <t xml:space="preserve">Ensure </t>
        </r>
        <r>
          <rPr>
            <sz val="11"/>
            <color rgb="FF000000"/>
            <rFont val="Calibri"/>
          </rPr>
          <t>'</t>
        </r>
        <r>
          <rPr>
            <b/>
            <sz val="11"/>
            <color rgb="FF000000"/>
            <rFont val="Calibri"/>
          </rPr>
          <t>Enable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P48" authorId="0" shapeId="0" xr:uid="{00000000-0006-0000-0400-000007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Q48" authorId="0" shapeId="0" xr:uid="{00000000-0006-0000-0400-00000801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R48" authorId="0" shapeId="0" xr:uid="{00000000-0006-0000-0400-000009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S48" authorId="0" shapeId="0" xr:uid="{00000000-0006-0000-0400-00000A01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48" authorId="0" shapeId="0" xr:uid="{00000000-0006-0000-0400-00000B010000}">
      <text>
        <r>
          <rPr>
            <sz val="11"/>
            <rFont val="Calibri"/>
          </rPr>
          <t xml:space="preserve">Ensure </t>
        </r>
        <r>
          <rPr>
            <sz val="11"/>
            <color rgb="FF000000"/>
            <rFont val="Calibri"/>
          </rPr>
          <t>'</t>
        </r>
        <r>
          <rPr>
            <b/>
            <sz val="11"/>
            <color rgb="FF000000"/>
            <rFont val="Calibri"/>
          </rPr>
          <t>Lock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U48" authorId="0" shapeId="0" xr:uid="{00000000-0006-0000-0400-00000C010000}">
      <text>
        <r>
          <rPr>
            <sz val="11"/>
            <rFont val="Calibri"/>
          </rPr>
          <t xml:space="preserve">Ensure </t>
        </r>
        <r>
          <rPr>
            <sz val="11"/>
            <color rgb="FF000000"/>
            <rFont val="Calibri"/>
          </rPr>
          <t>'</t>
        </r>
        <r>
          <rPr>
            <b/>
            <sz val="11"/>
            <color rgb="FF000000"/>
            <rFont val="Calibri"/>
          </rPr>
          <t>Log On As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V48" authorId="0" shapeId="0" xr:uid="{00000000-0006-0000-0400-00000D01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W48" authorId="0" shapeId="0" xr:uid="{00000000-0006-0000-0400-00000E01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50" authorId="0" shapeId="0" xr:uid="{00000000-0006-0000-0400-00000F01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50" authorId="0" shapeId="0" xr:uid="{00000000-0006-0000-0400-00001001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0" authorId="0" shapeId="0" xr:uid="{00000000-0006-0000-0400-00001101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0" authorId="0" shapeId="0" xr:uid="{00000000-0006-0000-0400-000012010000}">
      <text>
        <r>
          <rPr>
            <sz val="11"/>
            <rFont val="Calibri"/>
          </rPr>
          <t xml:space="preserve">Ensure </t>
        </r>
        <r>
          <rPr>
            <sz val="11"/>
            <color rgb="FF000000"/>
            <rFont val="Calibri"/>
          </rPr>
          <t>'</t>
        </r>
        <r>
          <rPr>
            <b/>
            <sz val="11"/>
            <color rgb="FF000000"/>
            <rFont val="Calibri"/>
          </rPr>
          <t>Disable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5" authorId="0" shapeId="0" xr:uid="{00000000-0006-0000-0400-00001301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9" authorId="0" shapeId="0" xr:uid="{00000000-0006-0000-0400-000014010000}">
      <text>
        <r>
          <rPr>
            <sz val="11"/>
            <rFont val="Calibri"/>
          </rPr>
          <t xml:space="preserve">Ensure </t>
        </r>
        <r>
          <rPr>
            <sz val="11"/>
            <color rgb="FF000000"/>
            <rFont val="Calibri"/>
          </rPr>
          <t>'</t>
        </r>
        <r>
          <rPr>
            <b/>
            <sz val="11"/>
            <color rgb="FF000000"/>
            <rFont val="Calibri"/>
          </rPr>
          <t>Devices: Prevent users from installing printer drivers when connecting to shared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K59" authorId="0" shapeId="0" xr:uid="{00000000-0006-0000-0400-000015010000}">
      <text>
        <r>
          <rPr>
            <sz val="11"/>
            <rFont val="Calibri"/>
          </rPr>
          <t xml:space="preserve">Ensure </t>
        </r>
        <r>
          <rPr>
            <sz val="11"/>
            <color rgb="FF000000"/>
            <rFont val="Calibri"/>
          </rPr>
          <t>'</t>
        </r>
        <r>
          <rPr>
            <b/>
            <sz val="11"/>
            <color rgb="FF000000"/>
            <rFont val="Calibri"/>
          </rPr>
          <t>Access Credential Manager As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59" authorId="0" shapeId="0" xr:uid="{00000000-0006-0000-0400-00001601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M59" authorId="0" shapeId="0" xr:uid="{00000000-0006-0000-0400-000017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59" authorId="0" shapeId="0" xr:uid="{00000000-0006-0000-0400-000018010000}">
      <text>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O59" authorId="0" shapeId="0" xr:uid="{00000000-0006-0000-0400-000019010000}">
      <text>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59" authorId="0" shapeId="0" xr:uid="{00000000-0006-0000-0400-00001A010000}">
      <text>
        <r>
          <rPr>
            <sz val="11"/>
            <rFont val="Calibri"/>
          </rPr>
          <t xml:space="preserve">Ensure </t>
        </r>
        <r>
          <rPr>
            <sz val="11"/>
            <color rgb="FF000000"/>
            <rFont val="Calibri"/>
          </rPr>
          <t>'</t>
        </r>
        <r>
          <rPr>
            <b/>
            <sz val="11"/>
            <color rgb="FF000000"/>
            <rFont val="Calibri"/>
          </rPr>
          <t>Change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Q59" authorId="0" shapeId="0" xr:uid="{00000000-0006-0000-0400-00001B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R59" authorId="0" shapeId="0" xr:uid="{00000000-0006-0000-0400-00001C01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59" authorId="0" shapeId="0" xr:uid="{00000000-0006-0000-0400-00001D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59" authorId="0" shapeId="0" xr:uid="{00000000-0006-0000-0400-00001E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59" authorId="0" shapeId="0" xr:uid="{00000000-0006-0000-0400-00001F010000}">
      <text>
        <r>
          <rPr>
            <sz val="11"/>
            <rFont val="Calibri"/>
          </rPr>
          <t xml:space="preserve">Ensure </t>
        </r>
        <r>
          <rPr>
            <sz val="11"/>
            <color rgb="FF000000"/>
            <rFont val="Calibri"/>
          </rPr>
          <t>'</t>
        </r>
        <r>
          <rPr>
            <b/>
            <sz val="11"/>
            <color rgb="FF000000"/>
            <rFont val="Calibri"/>
          </rPr>
          <t>Create Token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V59" authorId="0" shapeId="0" xr:uid="{00000000-0006-0000-0400-000020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59" authorId="0" shapeId="0" xr:uid="{00000000-0006-0000-0400-00002101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X59" authorId="0" shapeId="0" xr:uid="{00000000-0006-0000-0400-000022010000}">
      <text>
        <r>
          <rPr>
            <sz val="11"/>
            <rFont val="Calibri"/>
          </rPr>
          <t xml:space="preserve">Ensure </t>
        </r>
        <r>
          <rPr>
            <sz val="11"/>
            <color rgb="FF000000"/>
            <rFont val="Calibri"/>
          </rPr>
          <t>'</t>
        </r>
        <r>
          <rPr>
            <b/>
            <sz val="11"/>
            <color rgb="FF000000"/>
            <rFont val="Calibri"/>
          </rPr>
          <t>Deny Local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Y59" authorId="0" shapeId="0" xr:uid="{00000000-0006-0000-0400-000023010000}">
      <text>
        <r>
          <rPr>
            <sz val="11"/>
            <rFont val="Calibri"/>
          </rPr>
          <t xml:space="preserve">Ensure </t>
        </r>
        <r>
          <rPr>
            <sz val="11"/>
            <color rgb="FF000000"/>
            <rFont val="Calibri"/>
          </rPr>
          <t>'</t>
        </r>
        <r>
          <rPr>
            <b/>
            <sz val="11"/>
            <color rgb="FF000000"/>
            <rFont val="Calibri"/>
          </rPr>
          <t>Deny Log On As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Z59" authorId="0" shapeId="0" xr:uid="{00000000-0006-0000-0400-000024010000}">
      <text>
        <r>
          <rPr>
            <sz val="11"/>
            <rFont val="Calibri"/>
          </rPr>
          <t xml:space="preserve">Ensure </t>
        </r>
        <r>
          <rPr>
            <sz val="11"/>
            <color rgb="FF000000"/>
            <rFont val="Calibri"/>
          </rPr>
          <t>'</t>
        </r>
        <r>
          <rPr>
            <b/>
            <sz val="11"/>
            <color rgb="FF000000"/>
            <rFont val="Calibri"/>
          </rPr>
          <t>Deny Log On As Service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A59" authorId="0" shapeId="0" xr:uid="{00000000-0006-0000-0400-00002501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AB59" authorId="0" shapeId="0" xr:uid="{00000000-0006-0000-0400-000026010000}">
      <text>
        <r>
          <rPr>
            <sz val="11"/>
            <rFont val="Calibri"/>
          </rPr>
          <t xml:space="preserve">Ensure </t>
        </r>
        <r>
          <rPr>
            <sz val="11"/>
            <color rgb="FF000000"/>
            <rFont val="Calibri"/>
          </rPr>
          <t>'</t>
        </r>
        <r>
          <rPr>
            <b/>
            <sz val="11"/>
            <color rgb="FF000000"/>
            <rFont val="Calibri"/>
          </rPr>
          <t>Enable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C59" authorId="0" shapeId="0" xr:uid="{00000000-0006-0000-0400-000027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D59" authorId="0" shapeId="0" xr:uid="{00000000-0006-0000-0400-00002801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E59" authorId="0" shapeId="0" xr:uid="{00000000-0006-0000-0400-000029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F59" authorId="0" shapeId="0" xr:uid="{00000000-0006-0000-0400-00002A01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59" authorId="0" shapeId="0" xr:uid="{00000000-0006-0000-0400-00002B010000}">
      <text>
        <r>
          <rPr>
            <sz val="11"/>
            <rFont val="Calibri"/>
          </rPr>
          <t xml:space="preserve">Ensure </t>
        </r>
        <r>
          <rPr>
            <sz val="11"/>
            <color rgb="FF000000"/>
            <rFont val="Calibri"/>
          </rPr>
          <t>'</t>
        </r>
        <r>
          <rPr>
            <b/>
            <sz val="11"/>
            <color rgb="FF000000"/>
            <rFont val="Calibri"/>
          </rPr>
          <t>Lock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H59" authorId="0" shapeId="0" xr:uid="{00000000-0006-0000-0400-00002C010000}">
      <text>
        <r>
          <rPr>
            <sz val="11"/>
            <rFont val="Calibri"/>
          </rPr>
          <t xml:space="preserve">Ensure </t>
        </r>
        <r>
          <rPr>
            <sz val="11"/>
            <color rgb="FF000000"/>
            <rFont val="Calibri"/>
          </rPr>
          <t>'</t>
        </r>
        <r>
          <rPr>
            <b/>
            <sz val="11"/>
            <color rgb="FF000000"/>
            <rFont val="Calibri"/>
          </rPr>
          <t>Log On As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59" authorId="0" shapeId="0" xr:uid="{00000000-0006-0000-0400-00002D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59" authorId="0" shapeId="0" xr:uid="{00000000-0006-0000-0400-00002E01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59" authorId="0" shapeId="0" xr:uid="{00000000-0006-0000-0400-00002F01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59" authorId="0" shapeId="0" xr:uid="{00000000-0006-0000-0400-000030010000}">
      <text>
        <r>
          <rPr>
            <sz val="11"/>
            <rFont val="Calibri"/>
          </rPr>
          <t xml:space="preserve">Ensure </t>
        </r>
        <r>
          <rPr>
            <sz val="11"/>
            <color rgb="FF000000"/>
            <rFont val="Calibri"/>
          </rPr>
          <t>'</t>
        </r>
        <r>
          <rPr>
            <b/>
            <sz val="11"/>
            <color rgb="FF000000"/>
            <rFont val="Calibri"/>
          </rPr>
          <t>Modify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59" authorId="0" shapeId="0" xr:uid="{00000000-0006-0000-0400-000031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59" authorId="0" shapeId="0" xr:uid="{00000000-0006-0000-0400-00003201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O59" authorId="0" shapeId="0" xr:uid="{00000000-0006-0000-0400-00003301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59" authorId="0" shapeId="0" xr:uid="{00000000-0006-0000-0400-000034010000}">
      <text>
        <r>
          <rPr>
            <sz val="11"/>
            <rFont val="Calibri"/>
          </rPr>
          <t xml:space="preserve">Ensure </t>
        </r>
        <r>
          <rPr>
            <sz val="11"/>
            <color rgb="FF000000"/>
            <rFont val="Calibri"/>
          </rPr>
          <t>'</t>
        </r>
        <r>
          <rPr>
            <b/>
            <sz val="11"/>
            <color rgb="FF000000"/>
            <rFont val="Calibri"/>
          </rPr>
          <t>Replace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Q59" authorId="0" shapeId="0" xr:uid="{00000000-0006-0000-0400-00003501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59" authorId="0" shapeId="0" xr:uid="{00000000-0006-0000-0400-00003601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S59" authorId="0" shapeId="0" xr:uid="{00000000-0006-0000-0400-00003701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63" authorId="0" shapeId="0" xr:uid="{00000000-0006-0000-0400-000038010000}">
      <text>
        <r>
          <rPr>
            <sz val="11"/>
            <rFont val="Calibri"/>
          </rPr>
          <t xml:space="preserve">Ensure </t>
        </r>
        <r>
          <rPr>
            <sz val="11"/>
            <color rgb="FF000000"/>
            <rFont val="Calibri"/>
          </rPr>
          <t>'</t>
        </r>
        <r>
          <rPr>
            <b/>
            <sz val="11"/>
            <color rgb="FF000000"/>
            <rFont val="Calibri"/>
          </rPr>
          <t>DO 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HTTP blended with Internet Peering</t>
        </r>
        <r>
          <rPr>
            <sz val="11"/>
            <color rgb="FF000000"/>
            <rFont val="Calibri"/>
          </rPr>
          <t>'</t>
        </r>
      </text>
    </comment>
    <comment ref="K63" authorId="0" shapeId="0" xr:uid="{00000000-0006-0000-0400-000039010000}">
      <text>
        <r>
          <rPr>
            <sz val="11"/>
            <rFont val="Calibri"/>
          </rPr>
          <t xml:space="preserve">Ensure </t>
        </r>
        <r>
          <rPr>
            <sz val="11"/>
            <color rgb="FF000000"/>
            <rFont val="Calibri"/>
          </rPr>
          <t>'</t>
        </r>
        <r>
          <rPr>
            <b/>
            <sz val="11"/>
            <color rgb="FF000000"/>
            <rFont val="Calibri"/>
          </rPr>
          <t>Allow apps from the Microsoft app store to auto update</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L63" authorId="0" shapeId="0" xr:uid="{00000000-0006-0000-0400-00003A010000}">
      <text>
        <r>
          <rPr>
            <sz val="11"/>
            <rFont val="Calibri"/>
          </rPr>
          <t xml:space="preserve">Ensure </t>
        </r>
        <r>
          <rPr>
            <sz val="11"/>
            <color rgb="FF000000"/>
            <rFont val="Calibri"/>
          </rPr>
          <t>'</t>
        </r>
        <r>
          <rPr>
            <b/>
            <sz val="11"/>
            <color rgb="FF000000"/>
            <rFont val="Calibri"/>
          </rPr>
          <t>Allow Auto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3" authorId="0" shapeId="0" xr:uid="{00000000-0006-0000-0400-00003B010000}">
      <text>
        <r>
          <rPr>
            <sz val="11"/>
            <rFont val="Calibri"/>
          </rPr>
          <t xml:space="preserve">Ensure </t>
        </r>
        <r>
          <rPr>
            <sz val="11"/>
            <color rgb="FF000000"/>
            <rFont val="Calibri"/>
          </rPr>
          <t>'</t>
        </r>
        <r>
          <rPr>
            <b/>
            <sz val="11"/>
            <color rgb="FF000000"/>
            <rFont val="Calibri"/>
          </rPr>
          <t>Defer Feature Updates Period in Days</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N63" authorId="0" shapeId="0" xr:uid="{00000000-0006-0000-0400-00003C010000}">
      <text>
        <r>
          <rPr>
            <sz val="11"/>
            <rFont val="Calibri"/>
          </rPr>
          <t xml:space="preserve">Ensure </t>
        </r>
        <r>
          <rPr>
            <sz val="11"/>
            <color rgb="FF000000"/>
            <rFont val="Calibri"/>
          </rPr>
          <t>'</t>
        </r>
        <r>
          <rPr>
            <b/>
            <sz val="11"/>
            <color rgb="FF000000"/>
            <rFont val="Calibri"/>
          </rPr>
          <t>Defer Quality Updates Period (Days)</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O63" authorId="0" shapeId="0" xr:uid="{00000000-0006-0000-0400-00003D010000}">
      <text>
        <r>
          <rPr>
            <sz val="11"/>
            <rFont val="Calibri"/>
          </rPr>
          <t xml:space="preserve">Ensure </t>
        </r>
        <r>
          <rPr>
            <sz val="11"/>
            <color rgb="FF000000"/>
            <rFont val="Calibri"/>
          </rPr>
          <t>'</t>
        </r>
        <r>
          <rPr>
            <b/>
            <sz val="11"/>
            <color rgb="FF000000"/>
            <rFont val="Calibri"/>
          </rPr>
          <t>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Every day</t>
        </r>
        <r>
          <rPr>
            <sz val="11"/>
            <color rgb="FF000000"/>
            <rFont val="Calibri"/>
          </rPr>
          <t>'</t>
        </r>
      </text>
    </comment>
    <comment ref="P63" authorId="0" shapeId="0" xr:uid="{00000000-0006-0000-0400-00003E010000}">
      <text>
        <r>
          <rPr>
            <sz val="11"/>
            <rFont val="Calibri"/>
          </rPr>
          <t xml:space="preserve">Ensure </t>
        </r>
        <r>
          <rPr>
            <sz val="11"/>
            <color rgb="FF000000"/>
            <rFont val="Calibri"/>
          </rPr>
          <t>'</t>
        </r>
        <r>
          <rPr>
            <b/>
            <sz val="11"/>
            <color rgb="FF000000"/>
            <rFont val="Calibri"/>
          </rPr>
          <t>Block "Pause Updates" ability</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64" authorId="0" shapeId="0" xr:uid="{00000000-0006-0000-0400-00003F010000}">
      <text>
        <r>
          <rPr>
            <sz val="11"/>
            <rFont val="Calibri"/>
          </rPr>
          <t xml:space="preserve">Ensure </t>
        </r>
        <r>
          <rPr>
            <sz val="11"/>
            <color rgb="FF000000"/>
            <rFont val="Calibri"/>
          </rPr>
          <t>'</t>
        </r>
        <r>
          <rPr>
            <b/>
            <sz val="11"/>
            <color rgb="FF000000"/>
            <rFont val="Calibri"/>
          </rPr>
          <t>Allow apps from the Microsoft app store to auto update</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J70" authorId="0" shapeId="0" xr:uid="{00000000-0006-0000-0400-000040010000}">
      <text>
        <r>
          <rPr>
            <sz val="11"/>
            <rFont val="Calibri"/>
          </rPr>
          <t xml:space="preserve">Ensure </t>
        </r>
        <r>
          <rPr>
            <sz val="11"/>
            <color rgb="FF000000"/>
            <rFont val="Calibri"/>
          </rPr>
          <t>'</t>
        </r>
        <r>
          <rPr>
            <b/>
            <sz val="11"/>
            <color rgb="FF000000"/>
            <rFont val="Calibri"/>
          </rPr>
          <t>Enable Domain Network Firewall: Log File Path</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K70" authorId="0" shapeId="0" xr:uid="{00000000-0006-0000-0400-000041010000}">
      <text>
        <r>
          <rPr>
            <sz val="11"/>
            <rFont val="Calibri"/>
          </rPr>
          <t xml:space="preserve">Ensure </t>
        </r>
        <r>
          <rPr>
            <sz val="11"/>
            <color rgb="FF000000"/>
            <rFont val="Calibri"/>
          </rPr>
          <t>'</t>
        </r>
        <r>
          <rPr>
            <b/>
            <sz val="11"/>
            <color rgb="FF000000"/>
            <rFont val="Calibri"/>
          </rPr>
          <t>Enable Private Network Firewall: Log File Path</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L70" authorId="0" shapeId="0" xr:uid="{00000000-0006-0000-0400-000042010000}">
      <text>
        <r>
          <rPr>
            <sz val="11"/>
            <rFont val="Calibri"/>
          </rPr>
          <t xml:space="preserve">Ensure </t>
        </r>
        <r>
          <rPr>
            <sz val="11"/>
            <color rgb="FF000000"/>
            <rFont val="Calibri"/>
          </rPr>
          <t>'</t>
        </r>
        <r>
          <rPr>
            <b/>
            <sz val="11"/>
            <color rgb="FF000000"/>
            <rFont val="Calibri"/>
          </rPr>
          <t>Enable Public Network Firewall: Log File Path</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J71" authorId="0" shapeId="0" xr:uid="{00000000-0006-0000-0400-000043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K71" authorId="0" shapeId="0" xr:uid="{00000000-0006-0000-0400-000044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71" authorId="0" shapeId="0" xr:uid="{00000000-0006-0000-0400-000045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M71" authorId="0" shapeId="0" xr:uid="{00000000-0006-0000-0400-000046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71" authorId="0" shapeId="0" xr:uid="{00000000-0006-0000-0400-000047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O71" authorId="0" shapeId="0" xr:uid="{00000000-0006-0000-0400-000048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71" authorId="0" shapeId="0" xr:uid="{00000000-0006-0000-0400-000049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Q71" authorId="0" shapeId="0" xr:uid="{00000000-0006-0000-0400-00004A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71" authorId="0" shapeId="0" xr:uid="{00000000-0006-0000-0400-00004B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S71" authorId="0" shapeId="0" xr:uid="{00000000-0006-0000-0400-00004C010000}">
      <text>
        <r>
          <rPr>
            <sz val="11"/>
            <rFont val="Calibri"/>
          </rPr>
          <t xml:space="preserve">Ensure </t>
        </r>
        <r>
          <rPr>
            <sz val="11"/>
            <color rgb="FF000000"/>
            <rFont val="Calibri"/>
          </rPr>
          <t>'</t>
        </r>
        <r>
          <rPr>
            <b/>
            <sz val="11"/>
            <color rgb="FF000000"/>
            <rFont val="Calibri"/>
          </rPr>
          <t>Enable Domain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71" authorId="0" shapeId="0" xr:uid="{00000000-0006-0000-0400-00004D010000}">
      <text>
        <r>
          <rPr>
            <sz val="11"/>
            <rFont val="Calibri"/>
          </rPr>
          <t xml:space="preserve">Ensure </t>
        </r>
        <r>
          <rPr>
            <sz val="11"/>
            <color rgb="FF000000"/>
            <rFont val="Calibri"/>
          </rPr>
          <t>'</t>
        </r>
        <r>
          <rPr>
            <b/>
            <sz val="11"/>
            <color rgb="FF000000"/>
            <rFont val="Calibri"/>
          </rPr>
          <t>Enable Private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U71" authorId="0" shapeId="0" xr:uid="{00000000-0006-0000-0400-00004E010000}">
      <text>
        <r>
          <rPr>
            <sz val="11"/>
            <rFont val="Calibri"/>
          </rPr>
          <t xml:space="preserve">Ensure </t>
        </r>
        <r>
          <rPr>
            <sz val="11"/>
            <color rgb="FF000000"/>
            <rFont val="Calibri"/>
          </rPr>
          <t>'</t>
        </r>
        <r>
          <rPr>
            <b/>
            <sz val="11"/>
            <color rgb="FF000000"/>
            <rFont val="Calibri"/>
          </rPr>
          <t>Enable Public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72" authorId="0" shapeId="0" xr:uid="{00000000-0006-0000-0400-00004F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2" authorId="0" shapeId="0" xr:uid="{00000000-0006-0000-0400-00005001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3" authorId="0" shapeId="0" xr:uid="{00000000-0006-0000-0400-000051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5201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73" authorId="0" shapeId="0" xr:uid="{00000000-0006-0000-0400-00005301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M73" authorId="0" shapeId="0" xr:uid="{00000000-0006-0000-0400-00005401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73" authorId="0" shapeId="0" xr:uid="{00000000-0006-0000-0400-000055010000}">
      <text>
        <r>
          <rPr>
            <sz val="11"/>
            <rFont val="Calibri"/>
          </rPr>
          <t xml:space="preserve">Ensure </t>
        </r>
        <r>
          <rPr>
            <sz val="11"/>
            <color rgb="FF000000"/>
            <rFont val="Calibri"/>
          </rPr>
          <t>'</t>
        </r>
        <r>
          <rPr>
            <b/>
            <sz val="11"/>
            <color rgb="FF000000"/>
            <rFont val="Calibri"/>
          </rPr>
          <t>Account Logon Logoff 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73" authorId="0" shapeId="0" xr:uid="{00000000-0006-0000-0400-00005601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73" authorId="0" shapeId="0" xr:uid="{00000000-0006-0000-0400-000057010000}">
      <text>
        <r>
          <rPr>
            <sz val="11"/>
            <rFont val="Calibri"/>
          </rPr>
          <t xml:space="preserve">Ensure </t>
        </r>
        <r>
          <rPr>
            <sz val="11"/>
            <color rgb="FF000000"/>
            <rFont val="Calibri"/>
          </rPr>
          <t>'</t>
        </r>
        <r>
          <rPr>
            <b/>
            <sz val="11"/>
            <color rgb="FF000000"/>
            <rFont val="Calibri"/>
          </rPr>
          <t>Account Management 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73" authorId="0" shapeId="0" xr:uid="{00000000-0006-0000-0400-000058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73" authorId="0" shapeId="0" xr:uid="{00000000-0006-0000-0400-000059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73" authorId="0" shapeId="0" xr:uid="{00000000-0006-0000-0400-00005A01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T73" authorId="0" shapeId="0" xr:uid="{00000000-0006-0000-0400-00005B01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3" authorId="0" shapeId="0" xr:uid="{00000000-0006-0000-0400-00005C01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73" authorId="0" shapeId="0" xr:uid="{00000000-0006-0000-0400-00005D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73" authorId="0" shapeId="0" xr:uid="{00000000-0006-0000-0400-00005E01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73" authorId="0" shapeId="0" xr:uid="{00000000-0006-0000-0400-00005F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73" authorId="0" shapeId="0" xr:uid="{00000000-0006-0000-0400-000060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73" authorId="0" shapeId="0" xr:uid="{00000000-0006-0000-0400-00006101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73" authorId="0" shapeId="0" xr:uid="{00000000-0006-0000-0400-00006201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73" authorId="0" shapeId="0" xr:uid="{00000000-0006-0000-0400-00006301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C73" authorId="0" shapeId="0" xr:uid="{00000000-0006-0000-0400-00006401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73" authorId="0" shapeId="0" xr:uid="{00000000-0006-0000-0400-00006501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73" authorId="0" shapeId="0" xr:uid="{00000000-0006-0000-0400-00006601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73" authorId="0" shapeId="0" xr:uid="{00000000-0006-0000-0400-00006701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G73" authorId="0" shapeId="0" xr:uid="{00000000-0006-0000-0400-00006801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73" authorId="0" shapeId="0" xr:uid="{00000000-0006-0000-0400-000069010000}">
      <text>
        <r>
          <rPr>
            <sz val="11"/>
            <rFont val="Calibri"/>
          </rPr>
          <t xml:space="preserve">Ensure </t>
        </r>
        <r>
          <rPr>
            <sz val="11"/>
            <color rgb="FF000000"/>
            <rFont val="Calibri"/>
          </rPr>
          <t>'</t>
        </r>
        <r>
          <rPr>
            <b/>
            <sz val="11"/>
            <color rgb="FF000000"/>
            <rFont val="Calibri"/>
          </rPr>
          <t>System Audit I 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73" authorId="0" shapeId="0" xr:uid="{00000000-0006-0000-0400-00006A01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73" authorId="0" shapeId="0" xr:uid="{00000000-0006-0000-0400-00006B01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73" authorId="0" shapeId="0" xr:uid="{00000000-0006-0000-0400-00006C01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73" authorId="0" shapeId="0" xr:uid="{00000000-0006-0000-0400-00006D010000}">
      <text>
        <r>
          <rPr>
            <sz val="11"/>
            <rFont val="Calibri"/>
          </rPr>
          <t xml:space="preserve">Ensure </t>
        </r>
        <r>
          <rPr>
            <sz val="11"/>
            <color rgb="FF000000"/>
            <rFont val="Calibri"/>
          </rPr>
          <t>'</t>
        </r>
        <r>
          <rPr>
            <b/>
            <sz val="11"/>
            <color rgb="FF000000"/>
            <rFont val="Calibri"/>
          </rPr>
          <t>Enable Domain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 Enable Logging Of Dropped Packets</t>
        </r>
        <r>
          <rPr>
            <sz val="11"/>
            <color rgb="FF000000"/>
            <rFont val="Calibri"/>
          </rPr>
          <t>'</t>
        </r>
      </text>
    </comment>
    <comment ref="AM73" authorId="0" shapeId="0" xr:uid="{00000000-0006-0000-0400-00006E010000}">
      <text>
        <r>
          <rPr>
            <sz val="11"/>
            <rFont val="Calibri"/>
          </rPr>
          <t xml:space="preserve">Ensure </t>
        </r>
        <r>
          <rPr>
            <sz val="11"/>
            <color rgb="FF000000"/>
            <rFont val="Calibri"/>
          </rPr>
          <t>'</t>
        </r>
        <r>
          <rPr>
            <b/>
            <sz val="11"/>
            <color rgb="FF000000"/>
            <rFont val="Calibri"/>
          </rPr>
          <t>Enable Domain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 Logging Of Successful Connections</t>
        </r>
        <r>
          <rPr>
            <sz val="11"/>
            <color rgb="FF000000"/>
            <rFont val="Calibri"/>
          </rPr>
          <t>'</t>
        </r>
      </text>
    </comment>
    <comment ref="AN73" authorId="0" shapeId="0" xr:uid="{00000000-0006-0000-0400-00006F010000}">
      <text>
        <r>
          <rPr>
            <sz val="11"/>
            <rFont val="Calibri"/>
          </rPr>
          <t xml:space="preserve">Ensure </t>
        </r>
        <r>
          <rPr>
            <sz val="11"/>
            <color rgb="FF000000"/>
            <rFont val="Calibri"/>
          </rPr>
          <t>'</t>
        </r>
        <r>
          <rPr>
            <b/>
            <sz val="11"/>
            <color rgb="FF000000"/>
            <rFont val="Calibri"/>
          </rPr>
          <t>Enable Private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 Logging Of Successful Connections</t>
        </r>
        <r>
          <rPr>
            <sz val="11"/>
            <color rgb="FF000000"/>
            <rFont val="Calibri"/>
          </rPr>
          <t>'</t>
        </r>
      </text>
    </comment>
    <comment ref="AO73" authorId="0" shapeId="0" xr:uid="{00000000-0006-0000-0400-000070010000}">
      <text>
        <r>
          <rPr>
            <sz val="11"/>
            <rFont val="Calibri"/>
          </rPr>
          <t xml:space="preserve">Ensure </t>
        </r>
        <r>
          <rPr>
            <sz val="11"/>
            <color rgb="FF000000"/>
            <rFont val="Calibri"/>
          </rPr>
          <t>'</t>
        </r>
        <r>
          <rPr>
            <b/>
            <sz val="11"/>
            <color rgb="FF000000"/>
            <rFont val="Calibri"/>
          </rPr>
          <t>Enable Private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 Enable Logging Of Dropped Packets</t>
        </r>
        <r>
          <rPr>
            <sz val="11"/>
            <color rgb="FF000000"/>
            <rFont val="Calibri"/>
          </rPr>
          <t>'</t>
        </r>
      </text>
    </comment>
    <comment ref="AP73" authorId="0" shapeId="0" xr:uid="{00000000-0006-0000-0400-000071010000}">
      <text>
        <r>
          <rPr>
            <sz val="11"/>
            <rFont val="Calibri"/>
          </rPr>
          <t xml:space="preserve">Ensure </t>
        </r>
        <r>
          <rPr>
            <sz val="11"/>
            <color rgb="FF000000"/>
            <rFont val="Calibri"/>
          </rPr>
          <t>'</t>
        </r>
        <r>
          <rPr>
            <b/>
            <sz val="11"/>
            <color rgb="FF000000"/>
            <rFont val="Calibri"/>
          </rPr>
          <t>Enable Public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 Enable Logging Of Dropped Packets</t>
        </r>
        <r>
          <rPr>
            <sz val="11"/>
            <color rgb="FF000000"/>
            <rFont val="Calibri"/>
          </rPr>
          <t>'</t>
        </r>
      </text>
    </comment>
    <comment ref="AQ73" authorId="0" shapeId="0" xr:uid="{00000000-0006-0000-0400-000072010000}">
      <text>
        <r>
          <rPr>
            <sz val="11"/>
            <rFont val="Calibri"/>
          </rPr>
          <t xml:space="preserve">Ensure </t>
        </r>
        <r>
          <rPr>
            <sz val="11"/>
            <color rgb="FF000000"/>
            <rFont val="Calibri"/>
          </rPr>
          <t>'</t>
        </r>
        <r>
          <rPr>
            <b/>
            <sz val="11"/>
            <color rgb="FF000000"/>
            <rFont val="Calibri"/>
          </rPr>
          <t>Enable Public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 Logging Of Successful Connections</t>
        </r>
        <r>
          <rPr>
            <sz val="11"/>
            <color rgb="FF000000"/>
            <rFont val="Calibri"/>
          </rPr>
          <t>'</t>
        </r>
      </text>
    </comment>
    <comment ref="AR73" authorId="0" shapeId="0" xr:uid="{00000000-0006-0000-0400-000073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S73" authorId="0" shapeId="0" xr:uid="{00000000-0006-0000-0400-00007401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73" authorId="0" shapeId="0" xr:uid="{00000000-0006-0000-0400-000075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76" authorId="0" shapeId="0" xr:uid="{00000000-0006-0000-0400-000076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6" authorId="0" shapeId="0" xr:uid="{00000000-0006-0000-0400-000077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6" authorId="0" shapeId="0" xr:uid="{00000000-0006-0000-0400-000078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3" authorId="0" shapeId="0" xr:uid="{00000000-0006-0000-0400-000079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K83" authorId="0" shapeId="0" xr:uid="{00000000-0006-0000-0400-00007A01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L83" authorId="0" shapeId="0" xr:uid="{00000000-0006-0000-0400-00007B01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3" authorId="0" shapeId="0" xr:uid="{00000000-0006-0000-0400-00007C01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5" authorId="0" shapeId="0" xr:uid="{00000000-0006-0000-0400-00007D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400-00007E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7F010000}">
      <text>
        <r>
          <rPr>
            <sz val="11"/>
            <rFont val="Calibri"/>
          </rPr>
          <t xml:space="preserve">Ensure </t>
        </r>
        <r>
          <rPr>
            <sz val="11"/>
            <color rgb="FF000000"/>
            <rFont val="Calibri"/>
          </rPr>
          <t>'</t>
        </r>
        <r>
          <rPr>
            <b/>
            <sz val="11"/>
            <color rgb="FF000000"/>
            <rFont val="Calibri"/>
          </rPr>
          <t xml:space="preserve">Do not preserve zone information in file attachments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400-00008001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400-000081010000}">
      <text>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N90" authorId="0" shapeId="0" xr:uid="{00000000-0006-0000-0400-00008201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O90" authorId="0" shapeId="0" xr:uid="{00000000-0006-0000-0400-00008301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P90" authorId="0" shapeId="0" xr:uid="{00000000-0006-0000-0400-00008401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Q90" authorId="0" shapeId="0" xr:uid="{00000000-0006-0000-0400-000085010000}">
      <text>
        <r>
          <rPr>
            <sz val="11"/>
            <rFont val="Calibri"/>
          </rPr>
          <t xml:space="preserve">Ensure </t>
        </r>
        <r>
          <rPr>
            <sz val="11"/>
            <color rgb="FF000000"/>
            <rFont val="Calibri"/>
          </rPr>
          <t>'</t>
        </r>
        <r>
          <rPr>
            <b/>
            <sz val="11"/>
            <color rgb="FF000000"/>
            <rFont val="Calibri"/>
          </rPr>
          <t>Days Until Aggressive Catchup Quick Scan</t>
        </r>
        <r>
          <rPr>
            <sz val="11"/>
            <color rgb="FF000000"/>
            <rFont val="Calibri"/>
          </rPr>
          <t>'</t>
        </r>
        <r>
          <rPr>
            <sz val="11"/>
            <color rgb="FF000000"/>
            <rFont val="Calibri"/>
          </rPr>
          <t xml:space="preserve"> is set to </t>
        </r>
        <r>
          <rPr>
            <sz val="11"/>
            <color rgb="FF000000"/>
            <rFont val="Calibri"/>
          </rPr>
          <t>'</t>
        </r>
        <r>
          <rPr>
            <b/>
            <sz val="11"/>
            <color rgb="FF000000"/>
            <rFont val="Calibri"/>
          </rPr>
          <t>7 days</t>
        </r>
        <r>
          <rPr>
            <sz val="11"/>
            <color rgb="FF000000"/>
            <rFont val="Calibri"/>
          </rPr>
          <t>'</t>
        </r>
        <r>
          <rPr>
            <sz val="11"/>
            <color rgb="FF000000"/>
            <rFont val="Calibri"/>
          </rPr>
          <t xml:space="preserve"> or fewer</t>
        </r>
      </text>
    </comment>
    <comment ref="R90" authorId="0" shapeId="0" xr:uid="{00000000-0006-0000-0400-00008601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S90" authorId="0" shapeId="0" xr:uid="{00000000-0006-0000-0400-00008701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T90" authorId="0" shapeId="0" xr:uid="{00000000-0006-0000-0400-000088010000}">
      <text>
        <r>
          <rPr>
            <sz val="11"/>
            <rFont val="Calibri"/>
          </rPr>
          <t xml:space="preserve">Ensure </t>
        </r>
        <r>
          <rPr>
            <sz val="11"/>
            <color rgb="FF000000"/>
            <rFont val="Calibri"/>
          </rPr>
          <t>'</t>
        </r>
        <r>
          <rPr>
            <b/>
            <sz val="11"/>
            <color rgb="FF000000"/>
            <rFont val="Calibri"/>
          </rPr>
          <t>Hide Exclusions From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0" authorId="0" shapeId="0" xr:uid="{00000000-0006-0000-0400-00008901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0" authorId="0" shapeId="0" xr:uid="{00000000-0006-0000-0400-00008A01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t>
        </r>
        <r>
          <rPr>
            <sz val="11"/>
            <color rgb="FF000000"/>
            <rFont val="Calibri"/>
          </rPr>
          <t>'</t>
        </r>
      </text>
    </comment>
    <comment ref="W90" authorId="0" shapeId="0" xr:uid="{00000000-0006-0000-0400-00008B01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X90" authorId="0" shapeId="0" xr:uid="{00000000-0006-0000-0400-00008C010000}">
      <text>
        <r>
          <rPr>
            <sz val="11"/>
            <rFont val="Calibri"/>
          </rPr>
          <t xml:space="preserve">Ensure </t>
        </r>
        <r>
          <rPr>
            <sz val="11"/>
            <color rgb="FF000000"/>
            <rFont val="Calibri"/>
          </rPr>
          <t>'</t>
        </r>
        <r>
          <rPr>
            <b/>
            <sz val="11"/>
            <color rgb="FF000000"/>
            <rFont val="Calibri"/>
          </rPr>
          <t>Remote Encryption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Medium</t>
        </r>
        <r>
          <rPr>
            <sz val="11"/>
            <color rgb="FF000000"/>
            <rFont val="Calibri"/>
          </rPr>
          <t>'</t>
        </r>
        <r>
          <rPr>
            <sz val="11"/>
            <color rgb="FF000000"/>
            <rFont val="Calibri"/>
          </rPr>
          <t xml:space="preserve"> or higher</t>
        </r>
      </text>
    </comment>
    <comment ref="Y90" authorId="0" shapeId="0" xr:uid="{00000000-0006-0000-0400-00008D010000}">
      <text>
        <r>
          <rPr>
            <sz val="11"/>
            <rFont val="Calibri"/>
          </rPr>
          <t xml:space="preserve">Ensure </t>
        </r>
        <r>
          <rPr>
            <sz val="11"/>
            <color rgb="FF000000"/>
            <rFont val="Calibri"/>
          </rPr>
          <t>'</t>
        </r>
        <r>
          <rPr>
            <b/>
            <sz val="11"/>
            <color rgb="FF000000"/>
            <rFont val="Calibri"/>
          </rPr>
          <t>Remote Encryption Protection Configured State</t>
        </r>
        <r>
          <rPr>
            <sz val="11"/>
            <color rgb="FF000000"/>
            <rFont val="Calibri"/>
          </rPr>
          <t>'</t>
        </r>
        <r>
          <rPr>
            <sz val="11"/>
            <color rgb="FF000000"/>
            <rFont val="Calibri"/>
          </rPr>
          <t xml:space="preserve"> is set to </t>
        </r>
        <r>
          <rPr>
            <sz val="11"/>
            <color rgb="FF000000"/>
            <rFont val="Calibri"/>
          </rPr>
          <t>'</t>
        </r>
        <r>
          <rPr>
            <b/>
            <sz val="11"/>
            <color rgb="FF000000"/>
            <rFont val="Calibri"/>
          </rPr>
          <t>Audit: Generate EDR detections without blocking</t>
        </r>
        <r>
          <rPr>
            <sz val="11"/>
            <color rgb="FF000000"/>
            <rFont val="Calibri"/>
          </rPr>
          <t>'</t>
        </r>
        <r>
          <rPr>
            <sz val="11"/>
            <color rgb="FF000000"/>
            <rFont val="Calibri"/>
          </rPr>
          <t xml:space="preserve"> or higher</t>
        </r>
      </text>
    </comment>
    <comment ref="Z90" authorId="0" shapeId="0" xr:uid="{00000000-0006-0000-0400-00008E01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400-00008F01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9001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91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92" authorId="0" shapeId="0" xr:uid="{00000000-0006-0000-0400-000092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J93" authorId="0" shapeId="0" xr:uid="{00000000-0006-0000-0400-00009301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J94" authorId="0" shapeId="0" xr:uid="{00000000-0006-0000-0400-000094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95010000}">
      <text>
        <r>
          <rPr>
            <sz val="11"/>
            <rFont val="Calibri"/>
          </rPr>
          <t xml:space="preserve">Ensure </t>
        </r>
        <r>
          <rPr>
            <sz val="11"/>
            <color rgb="FF000000"/>
            <rFont val="Calibri"/>
          </rPr>
          <t>'</t>
        </r>
        <r>
          <rPr>
            <b/>
            <sz val="11"/>
            <color rgb="FF000000"/>
            <rFont val="Calibri"/>
          </rPr>
          <t>MSS: (SafeDllSearchMode) Enable Safe DLL search mode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96010000}">
      <text>
        <r>
          <rPr>
            <sz val="11"/>
            <rFont val="Calibri"/>
          </rPr>
          <t xml:space="preserve">Ensure </t>
        </r>
        <r>
          <rPr>
            <sz val="11"/>
            <color rgb="FF000000"/>
            <rFont val="Calibri"/>
          </rPr>
          <t>'</t>
        </r>
        <r>
          <rPr>
            <b/>
            <sz val="11"/>
            <color rgb="FF000000"/>
            <rFont val="Calibri"/>
          </rPr>
          <t>Configure Redirection Guard: Redirection Guard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M94" authorId="0" shapeId="0" xr:uid="{00000000-0006-0000-0400-000097010000}">
      <text>
        <r>
          <rPr>
            <sz val="11"/>
            <rFont val="Calibri"/>
          </rPr>
          <t xml:space="preserve">Ensure </t>
        </r>
        <r>
          <rPr>
            <sz val="11"/>
            <color rgb="FF000000"/>
            <rFont val="Calibri"/>
          </rPr>
          <t>'</t>
        </r>
        <r>
          <rPr>
            <b/>
            <sz val="11"/>
            <color rgb="FF000000"/>
            <rFont val="Calibri"/>
          </rPr>
          <t>Manage processing of Queue-specific files: 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N94" authorId="0" shapeId="0" xr:uid="{00000000-0006-0000-0400-000098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O94" authorId="0" shapeId="0" xr:uid="{00000000-0006-0000-0400-00009901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P94" authorId="0" shapeId="0" xr:uid="{00000000-0006-0000-0400-00009A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Q94" authorId="0" shapeId="0" xr:uid="{00000000-0006-0000-0400-00009B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R94" authorId="0" shapeId="0" xr:uid="{00000000-0006-0000-0400-00009C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4" authorId="0" shapeId="0" xr:uid="{00000000-0006-0000-0400-00009D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94" authorId="0" shapeId="0" xr:uid="{00000000-0006-0000-0400-00009E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94" authorId="0" shapeId="0" xr:uid="{00000000-0006-0000-0400-00009F01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94" authorId="0" shapeId="0" xr:uid="{00000000-0006-0000-0400-0000A001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94" authorId="0" shapeId="0" xr:uid="{00000000-0006-0000-0400-0000A101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X94" authorId="0" shapeId="0" xr:uid="{00000000-0006-0000-0400-0000A2010000}">
      <text>
        <r>
          <rPr>
            <sz val="11"/>
            <rFont val="Calibri"/>
          </rPr>
          <t xml:space="preserve">Ensure </t>
        </r>
        <r>
          <rPr>
            <sz val="11"/>
            <color rgb="FF000000"/>
            <rFont val="Calibri"/>
          </rPr>
          <t>'</t>
        </r>
        <r>
          <rPr>
            <b/>
            <sz val="11"/>
            <color rgb="FF000000"/>
            <rFont val="Calibri"/>
          </rPr>
          <t>ASR: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Y94" authorId="0" shapeId="0" xr:uid="{00000000-0006-0000-0400-0000A301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Z94" authorId="0" shapeId="0" xr:uid="{00000000-0006-0000-0400-0000A401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A94" authorId="0" shapeId="0" xr:uid="{00000000-0006-0000-0400-0000A501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B94" authorId="0" shapeId="0" xr:uid="{00000000-0006-0000-0400-0000A601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C94" authorId="0" shapeId="0" xr:uid="{00000000-0006-0000-0400-0000A701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D94" authorId="0" shapeId="0" xr:uid="{00000000-0006-0000-0400-0000A801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E94" authorId="0" shapeId="0" xr:uid="{00000000-0006-0000-0400-0000A901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F94" authorId="0" shapeId="0" xr:uid="{00000000-0006-0000-0400-0000AA01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G94" authorId="0" shapeId="0" xr:uid="{00000000-0006-0000-0400-0000AB01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H94" authorId="0" shapeId="0" xr:uid="{00000000-0006-0000-0400-0000AC01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I94" authorId="0" shapeId="0" xr:uid="{00000000-0006-0000-0400-0000AD01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J94" authorId="0" shapeId="0" xr:uid="{00000000-0006-0000-0400-0000AE01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K94" authorId="0" shapeId="0" xr:uid="{00000000-0006-0000-0400-0000AF010000}">
      <text>
        <r>
          <rPr>
            <sz val="11"/>
            <rFont val="Calibri"/>
          </rPr>
          <t xml:space="preserve">Ensure </t>
        </r>
        <r>
          <rPr>
            <sz val="11"/>
            <color rgb="FF000000"/>
            <rFont val="Calibri"/>
          </rPr>
          <t>'</t>
        </r>
        <r>
          <rPr>
            <b/>
            <sz val="11"/>
            <color rgb="FF000000"/>
            <rFont val="Calibri"/>
          </rPr>
          <t>Remote Encryption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Medium</t>
        </r>
        <r>
          <rPr>
            <sz val="11"/>
            <color rgb="FF000000"/>
            <rFont val="Calibri"/>
          </rPr>
          <t>'</t>
        </r>
        <r>
          <rPr>
            <sz val="11"/>
            <color rgb="FF000000"/>
            <rFont val="Calibri"/>
          </rPr>
          <t xml:space="preserve"> or higher</t>
        </r>
      </text>
    </comment>
    <comment ref="AL94" authorId="0" shapeId="0" xr:uid="{00000000-0006-0000-0400-0000B0010000}">
      <text>
        <r>
          <rPr>
            <sz val="11"/>
            <rFont val="Calibri"/>
          </rPr>
          <t xml:space="preserve">Ensure </t>
        </r>
        <r>
          <rPr>
            <sz val="11"/>
            <color rgb="FF000000"/>
            <rFont val="Calibri"/>
          </rPr>
          <t>'</t>
        </r>
        <r>
          <rPr>
            <b/>
            <sz val="11"/>
            <color rgb="FF000000"/>
            <rFont val="Calibri"/>
          </rPr>
          <t>Remote Encryption Protection Configured State</t>
        </r>
        <r>
          <rPr>
            <sz val="11"/>
            <color rgb="FF000000"/>
            <rFont val="Calibri"/>
          </rPr>
          <t>'</t>
        </r>
        <r>
          <rPr>
            <sz val="11"/>
            <color rgb="FF000000"/>
            <rFont val="Calibri"/>
          </rPr>
          <t xml:space="preserve"> is set to </t>
        </r>
        <r>
          <rPr>
            <sz val="11"/>
            <color rgb="FF000000"/>
            <rFont val="Calibri"/>
          </rPr>
          <t>'</t>
        </r>
        <r>
          <rPr>
            <b/>
            <sz val="11"/>
            <color rgb="FF000000"/>
            <rFont val="Calibri"/>
          </rPr>
          <t>Audit: Generate EDR detections without blocking</t>
        </r>
        <r>
          <rPr>
            <sz val="11"/>
            <color rgb="FF000000"/>
            <rFont val="Calibri"/>
          </rPr>
          <t>'</t>
        </r>
        <r>
          <rPr>
            <sz val="11"/>
            <color rgb="FF000000"/>
            <rFont val="Calibri"/>
          </rPr>
          <t xml:space="preserve"> or higher</t>
        </r>
      </text>
    </comment>
    <comment ref="AM94" authorId="0" shapeId="0" xr:uid="{00000000-0006-0000-0400-0000B1010000}">
      <text>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text>
    </comment>
    <comment ref="AN94" authorId="0" shapeId="0" xr:uid="{00000000-0006-0000-0400-0000B201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O94" authorId="0" shapeId="0" xr:uid="{00000000-0006-0000-0400-0000B3010000}">
      <text>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text>
    </comment>
    <comment ref="AP94" authorId="0" shapeId="0" xr:uid="{00000000-0006-0000-0400-0000B4010000}">
      <text>
        <r>
          <rPr>
            <sz val="11"/>
            <rFont val="Calibri"/>
          </rPr>
          <t xml:space="preserve">Ensure </t>
        </r>
        <r>
          <rPr>
            <sz val="11"/>
            <color rgb="FF000000"/>
            <rFont val="Calibri"/>
          </rPr>
          <t>'</t>
        </r>
        <r>
          <rPr>
            <b/>
            <sz val="11"/>
            <color rgb="FF000000"/>
            <rFont val="Calibri"/>
          </rPr>
          <t>Require Platform Security Features</t>
        </r>
        <r>
          <rPr>
            <sz val="11"/>
            <color rgb="FF000000"/>
            <rFont val="Calibri"/>
          </rPr>
          <t>'</t>
        </r>
        <r>
          <rPr>
            <sz val="11"/>
            <color rgb="FF000000"/>
            <rFont val="Calibri"/>
          </rPr>
          <t xml:space="preserve"> is set to </t>
        </r>
        <r>
          <rPr>
            <sz val="11"/>
            <color rgb="FF000000"/>
            <rFont val="Calibri"/>
          </rPr>
          <t>'</t>
        </r>
        <r>
          <rPr>
            <b/>
            <sz val="11"/>
            <color rgb="FF000000"/>
            <rFont val="Calibri"/>
          </rPr>
          <t>Turns on VBS with Secure Boot</t>
        </r>
        <r>
          <rPr>
            <sz val="11"/>
            <color rgb="FF000000"/>
            <rFont val="Calibri"/>
          </rPr>
          <t>'</t>
        </r>
        <r>
          <rPr>
            <sz val="11"/>
            <color rgb="FF000000"/>
            <rFont val="Calibri"/>
          </rPr>
          <t xml:space="preserve"> or higher</t>
        </r>
      </text>
    </comment>
    <comment ref="AQ94" authorId="0" shapeId="0" xr:uid="{00000000-0006-0000-0400-0000B5010000}">
      <text>
        <r>
          <rPr>
            <sz val="11"/>
            <rFont val="Calibri"/>
          </rPr>
          <t xml:space="preserve">Ensure </t>
        </r>
        <r>
          <rPr>
            <sz val="11"/>
            <color rgb="FF000000"/>
            <rFont val="Calibri"/>
          </rPr>
          <t>'</t>
        </r>
        <r>
          <rPr>
            <b/>
            <sz val="11"/>
            <color rgb="FF000000"/>
            <rFont val="Calibri"/>
          </rPr>
          <t xml:space="preserve">Configure Lsa Protected Process is set to </t>
        </r>
        <r>
          <rPr>
            <sz val="11"/>
            <color rgb="FF000000"/>
            <rFont val="Calibri"/>
          </rPr>
          <t>'</t>
        </r>
        <r>
          <rPr>
            <sz val="11"/>
            <color rgb="FF000000"/>
            <rFont val="Calibri"/>
          </rPr>
          <t>Enabled with UEFI Lock...</t>
        </r>
        <r>
          <rPr>
            <sz val="11"/>
            <color rgb="FF000000"/>
            <rFont val="Calibri"/>
          </rPr>
          <t>'</t>
        </r>
      </text>
    </comment>
    <comment ref="AR94" authorId="0" shapeId="0" xr:uid="{00000000-0006-0000-0400-0000B601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94" authorId="0" shapeId="0" xr:uid="{00000000-0006-0000-0400-0000B701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94" authorId="0" shapeId="0" xr:uid="{00000000-0006-0000-0400-0000B801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94" authorId="0" shapeId="0" xr:uid="{00000000-0006-0000-0400-0000B901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94" authorId="0" shapeId="0" xr:uid="{00000000-0006-0000-0400-0000BA010000}">
      <text>
        <r>
          <rPr>
            <sz val="11"/>
            <rFont val="Calibri"/>
          </rPr>
          <t xml:space="preserve">Ensure </t>
        </r>
        <r>
          <rPr>
            <sz val="11"/>
            <color rgb="FF000000"/>
            <rFont val="Calibri"/>
          </rPr>
          <t>'</t>
        </r>
        <r>
          <rPr>
            <b/>
            <sz val="11"/>
            <color rgb="FF000000"/>
            <rFont val="Calibri"/>
          </rPr>
          <t>Hypervisor Enforced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W94" authorId="0" shapeId="0" xr:uid="{00000000-0006-0000-0400-0000BB010000}">
      <text>
        <r>
          <rPr>
            <sz val="11"/>
            <rFont val="Calibri"/>
          </rPr>
          <t xml:space="preserve">Ensure </t>
        </r>
        <r>
          <rPr>
            <sz val="11"/>
            <color rgb="FF000000"/>
            <rFont val="Calibri"/>
          </rPr>
          <t>'</t>
        </r>
        <r>
          <rPr>
            <b/>
            <sz val="11"/>
            <color rgb="FF000000"/>
            <rFont val="Calibri"/>
          </rPr>
          <t>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Require UEFI Memory Attributes Table</t>
        </r>
        <r>
          <rPr>
            <sz val="11"/>
            <color rgb="FF000000"/>
            <rFont val="Calibri"/>
          </rPr>
          <t>'</t>
        </r>
      </text>
    </comment>
    <comment ref="J96" authorId="0" shapeId="0" xr:uid="{00000000-0006-0000-0400-0000BC01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K96" authorId="0" shapeId="0" xr:uid="{00000000-0006-0000-0400-0000BD01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J147" authorId="0" shapeId="0" xr:uid="{00000000-0006-0000-0400-0000BE010000}">
      <text>
        <r>
          <rPr>
            <sz val="11"/>
            <rFont val="Calibri"/>
          </rPr>
          <t xml:space="preserve">Ensure </t>
        </r>
        <r>
          <rPr>
            <sz val="11"/>
            <color rgb="FF000000"/>
            <rFont val="Calibri"/>
          </rPr>
          <t>'</t>
        </r>
        <r>
          <rPr>
            <b/>
            <sz val="11"/>
            <color rgb="FF000000"/>
            <rFont val="Calibri"/>
          </rPr>
          <t>Allow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Device Password Enabled: Max Device Password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 or fewer failed attempt(s), but not 0</t>
        </r>
        <r>
          <rPr>
            <sz val="11"/>
            <color rgb="FF000000"/>
            <rFont val="Calibri"/>
          </rPr>
          <t>'</t>
        </r>
      </text>
    </comment>
    <comment ref="H4" authorId="0" shapeId="0" xr:uid="{00000000-0006-0000-0500-000002000000}">
      <text>
        <r>
          <rPr>
            <sz val="11"/>
            <rFont val="Calibri"/>
          </rPr>
          <t xml:space="preserve">Ensure </t>
        </r>
        <r>
          <rPr>
            <sz val="11"/>
            <color rgb="FF000000"/>
            <rFont val="Calibri"/>
          </rPr>
          <t>'</t>
        </r>
        <r>
          <rPr>
            <b/>
            <sz val="11"/>
            <color rgb="FF000000"/>
            <rFont val="Calibri"/>
          </rPr>
          <t xml:space="preserve">Do not preserve zone information in file attachments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4" authorId="0" shapeId="0" xr:uid="{00000000-0006-0000-0500-00000C00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 authorId="0" shapeId="0" xr:uid="{00000000-0006-0000-0500-000003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K4" authorId="0" shapeId="0" xr:uid="{00000000-0006-0000-0500-000004000000}">
      <text>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L4" authorId="0" shapeId="0" xr:uid="{00000000-0006-0000-0500-00000500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M4" authorId="0" shapeId="0" xr:uid="{00000000-0006-0000-0500-000006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N4" authorId="0" shapeId="0" xr:uid="{00000000-0006-0000-0500-000007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O4" authorId="0" shapeId="0" xr:uid="{00000000-0006-0000-0500-00000800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P4" authorId="0" shapeId="0" xr:uid="{00000000-0006-0000-0500-00000900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4" authorId="0" shapeId="0" xr:uid="{00000000-0006-0000-0500-00000A00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R4" authorId="0" shapeId="0" xr:uid="{00000000-0006-0000-0500-00000B00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t>
        </r>
        <r>
          <rPr>
            <sz val="11"/>
            <color rgb="FF000000"/>
            <rFont val="Calibri"/>
          </rPr>
          <t>'</t>
        </r>
      </text>
    </comment>
    <comment ref="H7" authorId="0" shapeId="0" xr:uid="{00000000-0006-0000-0500-00000D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7" authorId="0" shapeId="0" xr:uid="{00000000-0006-0000-0500-000013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500-000014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500-000015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7" authorId="0" shapeId="0" xr:uid="{00000000-0006-0000-0500-00001600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7" authorId="0" shapeId="0" xr:uid="{00000000-0006-0000-0500-00001700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7" authorId="0" shapeId="0" xr:uid="{00000000-0006-0000-0500-00001800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7" authorId="0" shapeId="0" xr:uid="{00000000-0006-0000-0500-000019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7" authorId="0" shapeId="0" xr:uid="{00000000-0006-0000-0500-00001A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7" authorId="0" shapeId="0" xr:uid="{00000000-0006-0000-0500-00001B00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7" authorId="0" shapeId="0" xr:uid="{00000000-0006-0000-0500-00001C00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7" authorId="0" shapeId="0" xr:uid="{00000000-0006-0000-0500-00000E00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T7" authorId="0" shapeId="0" xr:uid="{00000000-0006-0000-0500-00000F00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 authorId="0" shapeId="0" xr:uid="{00000000-0006-0000-0500-00001000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V7" authorId="0" shapeId="0" xr:uid="{00000000-0006-0000-0500-000011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W7" authorId="0" shapeId="0" xr:uid="{00000000-0006-0000-0500-00001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8" authorId="0" shapeId="0" xr:uid="{00000000-0006-0000-0500-00001D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I8" authorId="0" shapeId="0" xr:uid="{00000000-0006-0000-0500-00001E00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J8" authorId="0" shapeId="0" xr:uid="{00000000-0006-0000-0500-00001F00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8" authorId="0" shapeId="0" xr:uid="{00000000-0006-0000-0500-00002000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8" authorId="0" shapeId="0" xr:uid="{00000000-0006-0000-0500-00002100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8" authorId="0" shapeId="0" xr:uid="{00000000-0006-0000-0500-00002200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8" authorId="0" shapeId="0" xr:uid="{00000000-0006-0000-0500-00002300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O8" authorId="0" shapeId="0" xr:uid="{00000000-0006-0000-0500-00002400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8" authorId="0" shapeId="0" xr:uid="{00000000-0006-0000-0500-00002500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Q8" authorId="0" shapeId="0" xr:uid="{00000000-0006-0000-0500-000026000000}">
      <text>
        <r>
          <rPr>
            <sz val="11"/>
            <rFont val="Calibri"/>
          </rPr>
          <t xml:space="preserve">Ensure </t>
        </r>
        <r>
          <rPr>
            <sz val="11"/>
            <color rgb="FF000000"/>
            <rFont val="Calibri"/>
          </rPr>
          <t>'</t>
        </r>
        <r>
          <rPr>
            <b/>
            <sz val="11"/>
            <color rgb="FF000000"/>
            <rFont val="Calibri"/>
          </rPr>
          <t>Remote Encryption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Medium</t>
        </r>
        <r>
          <rPr>
            <sz val="11"/>
            <color rgb="FF000000"/>
            <rFont val="Calibri"/>
          </rPr>
          <t>'</t>
        </r>
        <r>
          <rPr>
            <sz val="11"/>
            <color rgb="FF000000"/>
            <rFont val="Calibri"/>
          </rPr>
          <t xml:space="preserve"> or higher</t>
        </r>
      </text>
    </comment>
    <comment ref="R8" authorId="0" shapeId="0" xr:uid="{00000000-0006-0000-0500-000027000000}">
      <text>
        <r>
          <rPr>
            <sz val="11"/>
            <rFont val="Calibri"/>
          </rPr>
          <t xml:space="preserve">Ensure </t>
        </r>
        <r>
          <rPr>
            <sz val="11"/>
            <color rgb="FF000000"/>
            <rFont val="Calibri"/>
          </rPr>
          <t>'</t>
        </r>
        <r>
          <rPr>
            <b/>
            <sz val="11"/>
            <color rgb="FF000000"/>
            <rFont val="Calibri"/>
          </rPr>
          <t>Remote Encryption Protection Configured State</t>
        </r>
        <r>
          <rPr>
            <sz val="11"/>
            <color rgb="FF000000"/>
            <rFont val="Calibri"/>
          </rPr>
          <t>'</t>
        </r>
        <r>
          <rPr>
            <sz val="11"/>
            <color rgb="FF000000"/>
            <rFont val="Calibri"/>
          </rPr>
          <t xml:space="preserve"> is set to </t>
        </r>
        <r>
          <rPr>
            <sz val="11"/>
            <color rgb="FF000000"/>
            <rFont val="Calibri"/>
          </rPr>
          <t>'</t>
        </r>
        <r>
          <rPr>
            <b/>
            <sz val="11"/>
            <color rgb="FF000000"/>
            <rFont val="Calibri"/>
          </rPr>
          <t>Audit: Generate EDR detections without blocking</t>
        </r>
        <r>
          <rPr>
            <sz val="11"/>
            <color rgb="FF000000"/>
            <rFont val="Calibri"/>
          </rPr>
          <t>'</t>
        </r>
        <r>
          <rPr>
            <sz val="11"/>
            <color rgb="FF000000"/>
            <rFont val="Calibri"/>
          </rPr>
          <t xml:space="preserve"> or higher</t>
        </r>
      </text>
    </comment>
    <comment ref="H9" authorId="0" shapeId="0" xr:uid="{00000000-0006-0000-0500-000028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9" authorId="0" shapeId="0" xr:uid="{00000000-0006-0000-0500-000029000000}">
      <text>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text>
    </comment>
    <comment ref="J9" authorId="0" shapeId="0" xr:uid="{00000000-0006-0000-0500-00002A000000}">
      <text>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text>
    </comment>
    <comment ref="K9" authorId="0" shapeId="0" xr:uid="{00000000-0006-0000-0500-00002B000000}">
      <text>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text>
    </comment>
    <comment ref="L9" authorId="0" shapeId="0" xr:uid="{00000000-0006-0000-0500-00002C000000}">
      <text>
        <r>
          <rPr>
            <sz val="11"/>
            <rFont val="Calibri"/>
          </rPr>
          <t xml:space="preserve">Ensure </t>
        </r>
        <r>
          <rPr>
            <sz val="11"/>
            <color rgb="FF000000"/>
            <rFont val="Calibri"/>
          </rPr>
          <t>'</t>
        </r>
        <r>
          <rPr>
            <b/>
            <sz val="11"/>
            <color rgb="FF000000"/>
            <rFont val="Calibri"/>
          </rPr>
          <t>Require Platform Security Features</t>
        </r>
        <r>
          <rPr>
            <sz val="11"/>
            <color rgb="FF000000"/>
            <rFont val="Calibri"/>
          </rPr>
          <t>'</t>
        </r>
        <r>
          <rPr>
            <sz val="11"/>
            <color rgb="FF000000"/>
            <rFont val="Calibri"/>
          </rPr>
          <t xml:space="preserve"> is set to </t>
        </r>
        <r>
          <rPr>
            <sz val="11"/>
            <color rgb="FF000000"/>
            <rFont val="Calibri"/>
          </rPr>
          <t>'</t>
        </r>
        <r>
          <rPr>
            <b/>
            <sz val="11"/>
            <color rgb="FF000000"/>
            <rFont val="Calibri"/>
          </rPr>
          <t>Turns on VBS with Secure Boot</t>
        </r>
        <r>
          <rPr>
            <sz val="11"/>
            <color rgb="FF000000"/>
            <rFont val="Calibri"/>
          </rPr>
          <t>'</t>
        </r>
        <r>
          <rPr>
            <sz val="11"/>
            <color rgb="FF000000"/>
            <rFont val="Calibri"/>
          </rPr>
          <t xml:space="preserve"> or higher</t>
        </r>
      </text>
    </comment>
    <comment ref="M9" authorId="0" shapeId="0" xr:uid="{00000000-0006-0000-0500-00002D000000}">
      <text>
        <r>
          <rPr>
            <sz val="11"/>
            <rFont val="Calibri"/>
          </rPr>
          <t xml:space="preserve">Ensure </t>
        </r>
        <r>
          <rPr>
            <sz val="11"/>
            <color rgb="FF000000"/>
            <rFont val="Calibri"/>
          </rPr>
          <t>'</t>
        </r>
        <r>
          <rPr>
            <b/>
            <sz val="11"/>
            <color rgb="FF000000"/>
            <rFont val="Calibri"/>
          </rPr>
          <t>Hypervisor Enforced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N9" authorId="0" shapeId="0" xr:uid="{00000000-0006-0000-0500-00002E000000}">
      <text>
        <r>
          <rPr>
            <sz val="11"/>
            <rFont val="Calibri"/>
          </rPr>
          <t xml:space="preserve">Ensure </t>
        </r>
        <r>
          <rPr>
            <sz val="11"/>
            <color rgb="FF000000"/>
            <rFont val="Calibri"/>
          </rPr>
          <t>'</t>
        </r>
        <r>
          <rPr>
            <b/>
            <sz val="11"/>
            <color rgb="FF000000"/>
            <rFont val="Calibri"/>
          </rPr>
          <t>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Require UEFI Memory Attributes Table</t>
        </r>
        <r>
          <rPr>
            <sz val="11"/>
            <color rgb="FF000000"/>
            <rFont val="Calibri"/>
          </rPr>
          <t>'</t>
        </r>
      </text>
    </comment>
    <comment ref="O9" authorId="0" shapeId="0" xr:uid="{00000000-0006-0000-0500-00002F000000}">
      <text>
        <r>
          <rPr>
            <sz val="11"/>
            <rFont val="Calibri"/>
          </rPr>
          <t xml:space="preserve">Ensure </t>
        </r>
        <r>
          <rPr>
            <sz val="11"/>
            <color rgb="FF000000"/>
            <rFont val="Calibri"/>
          </rPr>
          <t>'</t>
        </r>
        <r>
          <rPr>
            <b/>
            <sz val="11"/>
            <color rgb="FF000000"/>
            <rFont val="Calibri"/>
          </rPr>
          <t>Require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11" authorId="0" shapeId="0" xr:uid="{00000000-0006-0000-0500-000030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 authorId="0" shapeId="0" xr:uid="{00000000-0006-0000-0500-000031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 authorId="0" shapeId="0" xr:uid="{00000000-0006-0000-0500-00003200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1" authorId="0" shapeId="0" xr:uid="{00000000-0006-0000-0500-000033000000}">
      <text>
        <r>
          <rPr>
            <sz val="11"/>
            <rFont val="Calibri"/>
          </rPr>
          <t xml:space="preserve">Ensure </t>
        </r>
        <r>
          <rPr>
            <sz val="11"/>
            <color rgb="FF000000"/>
            <rFont val="Calibri"/>
          </rPr>
          <t>'</t>
        </r>
        <r>
          <rPr>
            <b/>
            <sz val="11"/>
            <color rgb="FF000000"/>
            <rFont val="Calibri"/>
          </rPr>
          <t>ASR: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1" authorId="0" shapeId="0" xr:uid="{00000000-0006-0000-0500-00003400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M11" authorId="0" shapeId="0" xr:uid="{00000000-0006-0000-0500-000035000000}">
      <text>
        <r>
          <rPr>
            <sz val="11"/>
            <rFont val="Calibri"/>
          </rPr>
          <t xml:space="preserve">Ensure </t>
        </r>
        <r>
          <rPr>
            <sz val="11"/>
            <color rgb="FF000000"/>
            <rFont val="Calibri"/>
          </rPr>
          <t>'</t>
        </r>
        <r>
          <rPr>
            <b/>
            <sz val="11"/>
            <color rgb="FF000000"/>
            <rFont val="Calibri"/>
          </rPr>
          <t xml:space="preserve">Configure Lsa Protected Process is set to </t>
        </r>
        <r>
          <rPr>
            <sz val="11"/>
            <color rgb="FF000000"/>
            <rFont val="Calibri"/>
          </rPr>
          <t>'</t>
        </r>
        <r>
          <rPr>
            <sz val="11"/>
            <color rgb="FF000000"/>
            <rFont val="Calibri"/>
          </rPr>
          <t>Enabled with UEFI Lock...</t>
        </r>
        <r>
          <rPr>
            <sz val="11"/>
            <color rgb="FF000000"/>
            <rFont val="Calibri"/>
          </rPr>
          <t>'</t>
        </r>
      </text>
    </comment>
    <comment ref="N11" authorId="0" shapeId="0" xr:uid="{00000000-0006-0000-0500-000036000000}">
      <text>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3" authorId="0" shapeId="0" xr:uid="{00000000-0006-0000-0500-000037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3" authorId="0" shapeId="0" xr:uid="{00000000-0006-0000-0500-000038000000}">
      <text>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text>
    </comment>
    <comment ref="J13" authorId="0" shapeId="0" xr:uid="{00000000-0006-0000-0500-000039000000}">
      <text>
        <r>
          <rPr>
            <sz val="11"/>
            <rFont val="Calibri"/>
          </rPr>
          <t xml:space="preserve">Ensure </t>
        </r>
        <r>
          <rPr>
            <sz val="11"/>
            <color rgb="FF000000"/>
            <rFont val="Calibri"/>
          </rPr>
          <t>'</t>
        </r>
        <r>
          <rPr>
            <b/>
            <sz val="11"/>
            <color rgb="FF000000"/>
            <rFont val="Calibri"/>
          </rPr>
          <t>Allow Clipboard Redirection</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H14" authorId="0" shapeId="0" xr:uid="{00000000-0006-0000-0500-00003A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I14" authorId="0" shapeId="0" xr:uid="{00000000-0006-0000-0500-000051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52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500-000053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500-000054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500-000055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4" authorId="0" shapeId="0" xr:uid="{00000000-0006-0000-0500-000056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4" authorId="0" shapeId="0" xr:uid="{00000000-0006-0000-0500-000057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 authorId="0" shapeId="0" xr:uid="{00000000-0006-0000-0500-000058000000}">
      <text>
        <r>
          <rPr>
            <sz val="11"/>
            <rFont val="Calibri"/>
          </rPr>
          <t xml:space="preserve">Ensure </t>
        </r>
        <r>
          <rPr>
            <sz val="11"/>
            <color rgb="FF000000"/>
            <rFont val="Calibri"/>
          </rPr>
          <t>'</t>
        </r>
        <r>
          <rPr>
            <b/>
            <sz val="11"/>
            <color rgb="FF000000"/>
            <rFont val="Calibri"/>
          </rPr>
          <t>Configure Redirection Guard: Redirection Guard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Q14" authorId="0" shapeId="0" xr:uid="{00000000-0006-0000-0500-000059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4" authorId="0" shapeId="0" xr:uid="{00000000-0006-0000-0500-00005A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 authorId="0" shapeId="0" xr:uid="{00000000-0006-0000-0500-00005B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 authorId="0" shapeId="0" xr:uid="{00000000-0006-0000-0500-00005C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U14" authorId="0" shapeId="0" xr:uid="{00000000-0006-0000-0500-00005D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V14" authorId="0" shapeId="0" xr:uid="{00000000-0006-0000-0500-00005E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 authorId="0" shapeId="0" xr:uid="{00000000-0006-0000-0500-00005F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 authorId="0" shapeId="0" xr:uid="{00000000-0006-0000-0500-00003B00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 authorId="0" shapeId="0" xr:uid="{00000000-0006-0000-0500-00003C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4" authorId="0" shapeId="0" xr:uid="{00000000-0006-0000-0500-00003D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4" authorId="0" shapeId="0" xr:uid="{00000000-0006-0000-0500-00003E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B14" authorId="0" shapeId="0" xr:uid="{00000000-0006-0000-0500-00003F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C14" authorId="0" shapeId="0" xr:uid="{00000000-0006-0000-0500-000040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D14" authorId="0" shapeId="0" xr:uid="{00000000-0006-0000-0500-000041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E14" authorId="0" shapeId="0" xr:uid="{00000000-0006-0000-0500-000042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F14" authorId="0" shapeId="0" xr:uid="{00000000-0006-0000-0500-000043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4" authorId="0" shapeId="0" xr:uid="{00000000-0006-0000-0500-000044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 authorId="0" shapeId="0" xr:uid="{00000000-0006-0000-0500-000045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4" authorId="0" shapeId="0" xr:uid="{00000000-0006-0000-0500-000046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4" authorId="0" shapeId="0" xr:uid="{00000000-0006-0000-0500-000047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4" authorId="0" shapeId="0" xr:uid="{00000000-0006-0000-0500-000048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4" authorId="0" shapeId="0" xr:uid="{00000000-0006-0000-0500-000049000000}">
      <text>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M14" authorId="0" shapeId="0" xr:uid="{00000000-0006-0000-0500-00004A000000}">
      <text>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N14" authorId="0" shapeId="0" xr:uid="{00000000-0006-0000-0500-00004B000000}">
      <text>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O14" authorId="0" shapeId="0" xr:uid="{00000000-0006-0000-0500-00004C000000}">
      <text>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4" authorId="0" shapeId="0" xr:uid="{00000000-0006-0000-0500-00004D000000}">
      <text>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4" authorId="0" shapeId="0" xr:uid="{00000000-0006-0000-0500-00004E000000}">
      <text>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R14" authorId="0" shapeId="0" xr:uid="{00000000-0006-0000-0500-00004F000000}">
      <text>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4" authorId="0" shapeId="0" xr:uid="{00000000-0006-0000-0500-000050000000}">
      <text>
        <r>
          <rPr>
            <sz val="11"/>
            <rFont val="Calibri"/>
          </rPr>
          <t xml:space="preserve">Ensure </t>
        </r>
        <r>
          <rPr>
            <sz val="11"/>
            <color rgb="FF000000"/>
            <rFont val="Calibri"/>
          </rPr>
          <t>'</t>
        </r>
        <r>
          <rPr>
            <b/>
            <sz val="11"/>
            <color rgb="FF000000"/>
            <rFont val="Calibri"/>
          </rPr>
          <t>World Wide Web Publishing Service (W3SVC)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H16" authorId="0" shapeId="0" xr:uid="{00000000-0006-0000-0500-000060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I16" authorId="0" shapeId="0" xr:uid="{00000000-0006-0000-0500-000061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6" authorId="0" shapeId="0" xr:uid="{00000000-0006-0000-0500-000062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K16" authorId="0" shapeId="0" xr:uid="{00000000-0006-0000-0500-000063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 authorId="0" shapeId="0" xr:uid="{00000000-0006-0000-0500-000064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65000000}">
      <text>
        <r>
          <rPr>
            <sz val="11"/>
            <rFont val="Calibri"/>
          </rPr>
          <t xml:space="preserve">Ensure </t>
        </r>
        <r>
          <rPr>
            <sz val="11"/>
            <color rgb="FF000000"/>
            <rFont val="Calibri"/>
          </rPr>
          <t>'</t>
        </r>
        <r>
          <rPr>
            <b/>
            <sz val="11"/>
            <color rgb="FF000000"/>
            <rFont val="Calibri"/>
          </rPr>
          <t>Enforce drive encryption type on operating system drives: Select the encryption type: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Used Space Only encryption</t>
        </r>
        <r>
          <rPr>
            <sz val="11"/>
            <color rgb="FF000000"/>
            <rFont val="Calibri"/>
          </rPr>
          <t>'</t>
        </r>
        <r>
          <rPr>
            <sz val="11"/>
            <color rgb="FF000000"/>
            <rFont val="Calibri"/>
          </rPr>
          <t xml:space="preserve"> or </t>
        </r>
        <r>
          <rPr>
            <sz val="11"/>
            <color rgb="FF000000"/>
            <rFont val="Calibri"/>
          </rPr>
          <t>'</t>
        </r>
        <r>
          <rPr>
            <b/>
            <sz val="11"/>
            <color rgb="FF000000"/>
            <rFont val="Calibri"/>
          </rPr>
          <t>Enabled: Full encryption</t>
        </r>
        <r>
          <rPr>
            <sz val="11"/>
            <color rgb="FF000000"/>
            <rFont val="Calibri"/>
          </rPr>
          <t>'</t>
        </r>
      </text>
    </comment>
    <comment ref="N16" authorId="0" shapeId="0" xr:uid="{00000000-0006-0000-0500-000066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 authorId="0" shapeId="0" xr:uid="{00000000-0006-0000-0500-000067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P16" authorId="0" shapeId="0" xr:uid="{00000000-0006-0000-0500-000068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Q16" authorId="0" shapeId="0" xr:uid="{00000000-0006-0000-0500-000069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text>
    </comment>
    <comment ref="R16" authorId="0" shapeId="0" xr:uid="{00000000-0006-0000-0500-00006A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S16" authorId="0" shapeId="0" xr:uid="{00000000-0006-0000-0500-00006B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T16" authorId="0" shapeId="0" xr:uid="{00000000-0006-0000-0500-00006C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6" authorId="0" shapeId="0" xr:uid="{00000000-0006-0000-0500-00006D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6" authorId="0" shapeId="0" xr:uid="{00000000-0006-0000-0500-00006E000000}">
      <text>
        <r>
          <rPr>
            <sz val="11"/>
            <rFont val="Calibri"/>
          </rPr>
          <t xml:space="preserve">Ensure </t>
        </r>
        <r>
          <rPr>
            <sz val="11"/>
            <color rgb="FF000000"/>
            <rFont val="Calibri"/>
          </rPr>
          <t>'</t>
        </r>
        <r>
          <rPr>
            <b/>
            <sz val="11"/>
            <color rgb="FF000000"/>
            <rFont val="Calibri"/>
          </rPr>
          <t>Require Device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6" authorId="0" shapeId="0" xr:uid="{00000000-0006-0000-0500-00006F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6" authorId="0" shapeId="0" xr:uid="{00000000-0006-0000-0500-000070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6" authorId="0" shapeId="0" xr:uid="{00000000-0006-0000-0500-000071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 authorId="0" shapeId="0" xr:uid="{00000000-0006-0000-0500-000072000000}">
      <text>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AA16" authorId="0" shapeId="0" xr:uid="{00000000-0006-0000-0500-000073000000}">
      <text>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H18" authorId="0" shapeId="0" xr:uid="{00000000-0006-0000-0500-000074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8" authorId="0" shapeId="0" xr:uid="{00000000-0006-0000-0500-00007500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J18" authorId="0" shapeId="0" xr:uid="{00000000-0006-0000-0500-00007600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19" authorId="0" shapeId="0" xr:uid="{00000000-0006-0000-0500-000077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9" authorId="0" shapeId="0" xr:uid="{00000000-0006-0000-0500-000078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500-000079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500-00007A00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500-00007B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9" authorId="0" shapeId="0" xr:uid="{00000000-0006-0000-0500-00007C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19" authorId="0" shapeId="0" xr:uid="{00000000-0006-0000-0500-00007D00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O19" authorId="0" shapeId="0" xr:uid="{00000000-0006-0000-0500-00007E00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P19" authorId="0" shapeId="0" xr:uid="{00000000-0006-0000-0500-00007F000000}">
      <text>
        <r>
          <rPr>
            <sz val="11"/>
            <rFont val="Calibri"/>
          </rPr>
          <t xml:space="preserve">Ensure </t>
        </r>
        <r>
          <rPr>
            <sz val="11"/>
            <color rgb="FF000000"/>
            <rFont val="Calibri"/>
          </rPr>
          <t>'</t>
        </r>
        <r>
          <rPr>
            <b/>
            <sz val="11"/>
            <color rgb="FF000000"/>
            <rFont val="Calibri"/>
          </rPr>
          <t>Disallow Exploit Protection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20" authorId="0" shapeId="0" xr:uid="{00000000-0006-0000-0500-000080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I20" authorId="0" shapeId="0" xr:uid="{00000000-0006-0000-0500-000081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J20" authorId="0" shapeId="0" xr:uid="{00000000-0006-0000-0500-000082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 authorId="0" shapeId="0" xr:uid="{00000000-0006-0000-0500-000083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84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 (could lead to DoS)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 authorId="0" shapeId="0" xr:uid="{00000000-0006-0000-0500-000085000000}">
      <text>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20" authorId="0" shapeId="0" xr:uid="{00000000-0006-0000-0500-000086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20" authorId="0" shapeId="0" xr:uid="{00000000-0006-0000-0500-000087000000}">
      <text>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P20" authorId="0" shapeId="0" xr:uid="{00000000-0006-0000-0500-000088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20" authorId="0" shapeId="0" xr:uid="{00000000-0006-0000-0500-000089000000}">
      <text>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R20" authorId="0" shapeId="0" xr:uid="{00000000-0006-0000-0500-00008A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2" authorId="0" shapeId="0" xr:uid="{00000000-0006-0000-0500-00008B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 authorId="0" shapeId="0" xr:uid="{00000000-0006-0000-0500-00008C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J22" authorId="0" shapeId="0" xr:uid="{00000000-0006-0000-0500-00008D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K22" authorId="0" shapeId="0" xr:uid="{00000000-0006-0000-0500-00008E000000}">
      <text>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text>
    </comment>
    <comment ref="H23" authorId="0" shapeId="0" xr:uid="{00000000-0006-0000-0500-00008F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 authorId="0" shapeId="0" xr:uid="{00000000-0006-0000-0500-000090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500-000091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500-000092000000}">
      <text>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3" authorId="0" shapeId="0" xr:uid="{00000000-0006-0000-0500-00009300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3" authorId="0" shapeId="0" xr:uid="{00000000-0006-0000-0500-000094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3" authorId="0" shapeId="0" xr:uid="{00000000-0006-0000-0500-000095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3" authorId="0" shapeId="0" xr:uid="{00000000-0006-0000-0500-000096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3" authorId="0" shapeId="0" xr:uid="{00000000-0006-0000-0500-000097000000}">
      <text>
        <r>
          <rPr>
            <sz val="11"/>
            <rFont val="Calibri"/>
          </rPr>
          <t xml:space="preserve">Ensure </t>
        </r>
        <r>
          <rPr>
            <sz val="11"/>
            <color rgb="FF000000"/>
            <rFont val="Calibri"/>
          </rPr>
          <t>'</t>
        </r>
        <r>
          <rPr>
            <b/>
            <sz val="11"/>
            <color rgb="FF000000"/>
            <rFont val="Calibri"/>
          </rPr>
          <t>Devices: Prevent users from installing printer drivers when connecting to shared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Q23" authorId="0" shapeId="0" xr:uid="{00000000-0006-0000-0500-000098000000}">
      <text>
        <r>
          <rPr>
            <sz val="11"/>
            <rFont val="Calibri"/>
          </rPr>
          <t xml:space="preserve">Ensure </t>
        </r>
        <r>
          <rPr>
            <sz val="11"/>
            <color rgb="FF000000"/>
            <rFont val="Calibri"/>
          </rPr>
          <t>'</t>
        </r>
        <r>
          <rPr>
            <b/>
            <sz val="11"/>
            <color rgb="FF000000"/>
            <rFont val="Calibri"/>
          </rPr>
          <t>Block Non Admin User Install</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R23" authorId="0" shapeId="0" xr:uid="{00000000-0006-0000-0500-000099000000}">
      <text>
        <r>
          <rPr>
            <sz val="11"/>
            <rFont val="Calibri"/>
          </rPr>
          <t xml:space="preserve">Ensure </t>
        </r>
        <r>
          <rPr>
            <sz val="11"/>
            <color rgb="FF000000"/>
            <rFont val="Calibri"/>
          </rPr>
          <t>'</t>
        </r>
        <r>
          <rPr>
            <b/>
            <sz val="11"/>
            <color rgb="FF000000"/>
            <rFont val="Calibri"/>
          </rPr>
          <t>Disable Store Originated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3" authorId="0" shapeId="0" xr:uid="{00000000-0006-0000-0500-00009A000000}">
      <text>
        <r>
          <rPr>
            <sz val="11"/>
            <rFont val="Calibri"/>
          </rPr>
          <t xml:space="preserve">Ensure </t>
        </r>
        <r>
          <rPr>
            <sz val="11"/>
            <color rgb="FF000000"/>
            <rFont val="Calibri"/>
          </rPr>
          <t>'</t>
        </r>
        <r>
          <rPr>
            <b/>
            <sz val="11"/>
            <color rgb="FF000000"/>
            <rFont val="Calibri"/>
          </rPr>
          <t>MSI 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9B000000}">
      <text>
        <r>
          <rPr>
            <sz val="11"/>
            <rFont val="Calibri"/>
          </rPr>
          <t xml:space="preserve">Ensure </t>
        </r>
        <r>
          <rPr>
            <sz val="11"/>
            <color rgb="FF000000"/>
            <rFont val="Calibri"/>
          </rPr>
          <t>'</t>
        </r>
        <r>
          <rPr>
            <b/>
            <sz val="11"/>
            <color rgb="FF000000"/>
            <rFont val="Calibri"/>
          </rPr>
          <t>Enable ESS with Supported Peripherals</t>
        </r>
        <r>
          <rPr>
            <sz val="11"/>
            <color rgb="FF000000"/>
            <rFont val="Calibri"/>
          </rPr>
          <t>'</t>
        </r>
        <r>
          <rPr>
            <sz val="11"/>
            <color rgb="FF000000"/>
            <rFont val="Calibri"/>
          </rPr>
          <t xml:space="preserve"> is set to </t>
        </r>
        <r>
          <rPr>
            <sz val="11"/>
            <color rgb="FF000000"/>
            <rFont val="Calibri"/>
          </rPr>
          <t>'</t>
        </r>
        <r>
          <rPr>
            <b/>
            <sz val="11"/>
            <color rgb="FF000000"/>
            <rFont val="Calibri"/>
          </rPr>
          <t>Enhanced sign-in security will be enabled…</t>
        </r>
        <r>
          <rPr>
            <sz val="11"/>
            <color rgb="FF000000"/>
            <rFont val="Calibri"/>
          </rPr>
          <t>'</t>
        </r>
      </text>
    </comment>
    <comment ref="I24" authorId="0" shapeId="0" xr:uid="{00000000-0006-0000-0500-00009C000000}">
      <text>
        <r>
          <rPr>
            <sz val="11"/>
            <rFont val="Calibri"/>
          </rPr>
          <t xml:space="preserve">Ensure </t>
        </r>
        <r>
          <rPr>
            <sz val="11"/>
            <color rgb="FF000000"/>
            <rFont val="Calibri"/>
          </rPr>
          <t>'</t>
        </r>
        <r>
          <rPr>
            <b/>
            <sz val="11"/>
            <color rgb="FF000000"/>
            <rFont val="Calibri"/>
          </rPr>
          <t>Facial Features Use Enhanced Anti Spoofing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29" authorId="0" shapeId="0" xr:uid="{00000000-0006-0000-0500-00009D00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9" authorId="0" shapeId="0" xr:uid="{00000000-0006-0000-0500-00009E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 authorId="0" shapeId="0" xr:uid="{00000000-0006-0000-0500-00009F00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9" authorId="0" shapeId="0" xr:uid="{00000000-0006-0000-0500-0000A0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 authorId="0" shapeId="0" xr:uid="{00000000-0006-0000-0500-0000A1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A2000000}">
      <text>
        <r>
          <rPr>
            <sz val="11"/>
            <rFont val="Calibri"/>
          </rPr>
          <t xml:space="preserve">Ensure </t>
        </r>
        <r>
          <rPr>
            <sz val="11"/>
            <color rgb="FF000000"/>
            <rFont val="Calibri"/>
          </rPr>
          <t>'</t>
        </r>
        <r>
          <rPr>
            <b/>
            <sz val="11"/>
            <color rgb="FF000000"/>
            <rFont val="Calibri"/>
          </rPr>
          <t>Device Password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9" authorId="0" shapeId="0" xr:uid="{00000000-0006-0000-0500-0000A3000000}">
      <text>
        <r>
          <rPr>
            <sz val="11"/>
            <rFont val="Calibri"/>
          </rPr>
          <t xml:space="preserve">Ensure </t>
        </r>
        <r>
          <rPr>
            <sz val="11"/>
            <color rgb="FF000000"/>
            <rFont val="Calibri"/>
          </rPr>
          <t>'</t>
        </r>
        <r>
          <rPr>
            <b/>
            <sz val="11"/>
            <color rgb="FF000000"/>
            <rFont val="Calibri"/>
          </rPr>
          <t>Device Password Enabled: Alphanumeric Device Password Required</t>
        </r>
        <r>
          <rPr>
            <sz val="11"/>
            <color rgb="FF000000"/>
            <rFont val="Calibri"/>
          </rPr>
          <t>'</t>
        </r>
        <r>
          <rPr>
            <sz val="11"/>
            <color rgb="FF000000"/>
            <rFont val="Calibri"/>
          </rPr>
          <t xml:space="preserve"> is set to </t>
        </r>
        <r>
          <rPr>
            <sz val="11"/>
            <color rgb="FF000000"/>
            <rFont val="Calibri"/>
          </rPr>
          <t>'</t>
        </r>
        <r>
          <rPr>
            <b/>
            <sz val="11"/>
            <color rgb="FF000000"/>
            <rFont val="Calibri"/>
          </rPr>
          <t>Password or Alphanumeric PIN required</t>
        </r>
        <r>
          <rPr>
            <sz val="11"/>
            <color rgb="FF000000"/>
            <rFont val="Calibri"/>
          </rPr>
          <t>'</t>
        </r>
      </text>
    </comment>
    <comment ref="O29" authorId="0" shapeId="0" xr:uid="{00000000-0006-0000-0500-0000A4000000}">
      <text>
        <r>
          <rPr>
            <sz val="11"/>
            <rFont val="Calibri"/>
          </rPr>
          <t xml:space="preserve">Ensure </t>
        </r>
        <r>
          <rPr>
            <sz val="11"/>
            <color rgb="FF000000"/>
            <rFont val="Calibri"/>
          </rPr>
          <t>'</t>
        </r>
        <r>
          <rPr>
            <b/>
            <sz val="11"/>
            <color rgb="FF000000"/>
            <rFont val="Calibri"/>
          </rPr>
          <t>Device Password Enabled: Min Device Password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Digits and lowercase letters are required</t>
        </r>
        <r>
          <rPr>
            <sz val="11"/>
            <color rgb="FF000000"/>
            <rFont val="Calibri"/>
          </rPr>
          <t>'</t>
        </r>
      </text>
    </comment>
    <comment ref="P29" authorId="0" shapeId="0" xr:uid="{00000000-0006-0000-0500-0000A5000000}">
      <text>
        <r>
          <rPr>
            <sz val="11"/>
            <rFont val="Calibri"/>
          </rPr>
          <t xml:space="preserve">Ensure </t>
        </r>
        <r>
          <rPr>
            <sz val="11"/>
            <color rgb="FF000000"/>
            <rFont val="Calibri"/>
          </rPr>
          <t>'</t>
        </r>
        <r>
          <rPr>
            <b/>
            <sz val="11"/>
            <color rgb="FF000000"/>
            <rFont val="Calibri"/>
          </rPr>
          <t>Device Password Enabled: Device 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Q29" authorId="0" shapeId="0" xr:uid="{00000000-0006-0000-0500-0000A6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R29" authorId="0" shapeId="0" xr:uid="{00000000-0006-0000-0500-0000A7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S29" authorId="0" shapeId="0" xr:uid="{00000000-0006-0000-0500-0000A8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T29" authorId="0" shapeId="0" xr:uid="{00000000-0006-0000-0500-0000A9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9" authorId="0" shapeId="0" xr:uid="{00000000-0006-0000-0500-0000A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9" authorId="0" shapeId="0" xr:uid="{00000000-0006-0000-0500-0000AB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LM and NTLMv2 responses only. Refuse LM and NTLM</t>
        </r>
        <r>
          <rPr>
            <sz val="11"/>
            <color rgb="FF000000"/>
            <rFont val="Calibri"/>
          </rPr>
          <t>'</t>
        </r>
      </text>
    </comment>
    <comment ref="W29" authorId="0" shapeId="0" xr:uid="{00000000-0006-0000-0500-0000AC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text>
    </comment>
    <comment ref="X29" authorId="0" shapeId="0" xr:uid="{00000000-0006-0000-0500-0000AD000000}">
      <text>
        <r>
          <rPr>
            <sz val="11"/>
            <rFont val="Calibri"/>
          </rPr>
          <t xml:space="preserve">Ensure </t>
        </r>
        <r>
          <rPr>
            <sz val="11"/>
            <color rgb="FF000000"/>
            <rFont val="Calibri"/>
          </rPr>
          <t>'</t>
        </r>
        <r>
          <rPr>
            <b/>
            <sz val="11"/>
            <color rgb="FF000000"/>
            <rFont val="Calibri"/>
          </rPr>
          <t>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Configured: 30 or fewer</t>
        </r>
        <r>
          <rPr>
            <sz val="11"/>
            <color rgb="FF000000"/>
            <rFont val="Calibri"/>
          </rPr>
          <t>'</t>
        </r>
      </text>
    </comment>
    <comment ref="Y29" authorId="0" shapeId="0" xr:uid="{00000000-0006-0000-0500-0000AE000000}">
      <text>
        <r>
          <rPr>
            <sz val="11"/>
            <rFont val="Calibri"/>
          </rPr>
          <t xml:space="preserve">Ensure </t>
        </r>
        <r>
          <rPr>
            <sz val="11"/>
            <color rgb="FF000000"/>
            <rFont val="Calibri"/>
          </rPr>
          <t>'</t>
        </r>
        <r>
          <rPr>
            <b/>
            <sz val="11"/>
            <color rgb="FF000000"/>
            <rFont val="Calibri"/>
          </rPr>
          <t>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 + numbers + special characters</t>
        </r>
        <r>
          <rPr>
            <sz val="11"/>
            <color rgb="FF000000"/>
            <rFont val="Calibri"/>
          </rPr>
          <t>'</t>
        </r>
      </text>
    </comment>
    <comment ref="Z29" authorId="0" shapeId="0" xr:uid="{00000000-0006-0000-0500-0000AF000000}">
      <text>
        <r>
          <rPr>
            <sz val="11"/>
            <rFont val="Calibri"/>
          </rPr>
          <t xml:space="preserve">Ensure </t>
        </r>
        <r>
          <rPr>
            <sz val="11"/>
            <color rgb="FF000000"/>
            <rFont val="Calibri"/>
          </rPr>
          <t>'</t>
        </r>
        <r>
          <rPr>
            <b/>
            <sz val="11"/>
            <color rgb="FF000000"/>
            <rFont val="Calibri"/>
          </rPr>
          <t>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Configured: 15 or more</t>
        </r>
        <r>
          <rPr>
            <sz val="11"/>
            <color rgb="FF000000"/>
            <rFont val="Calibri"/>
          </rPr>
          <t>'</t>
        </r>
      </text>
    </comment>
    <comment ref="AA29" authorId="0" shapeId="0" xr:uid="{00000000-0006-0000-0500-0000B0000000}">
      <text>
        <r>
          <rPr>
            <sz val="11"/>
            <rFont val="Calibri"/>
          </rPr>
          <t xml:space="preserve">Ensure </t>
        </r>
        <r>
          <rPr>
            <sz val="11"/>
            <color rgb="FF000000"/>
            <rFont val="Calibri"/>
          </rPr>
          <t>'</t>
        </r>
        <r>
          <rPr>
            <b/>
            <sz val="11"/>
            <color rgb="FF000000"/>
            <rFont val="Calibri"/>
          </rPr>
          <t>Post-authentication actions</t>
        </r>
        <r>
          <rPr>
            <sz val="11"/>
            <color rgb="FF000000"/>
            <rFont val="Calibri"/>
          </rPr>
          <t>'</t>
        </r>
        <r>
          <rPr>
            <sz val="11"/>
            <color rgb="FF000000"/>
            <rFont val="Calibri"/>
          </rPr>
          <t xml:space="preserve"> is set to </t>
        </r>
        <r>
          <rPr>
            <sz val="11"/>
            <color rgb="FF000000"/>
            <rFont val="Calibri"/>
          </rPr>
          <t>'</t>
        </r>
        <r>
          <rPr>
            <b/>
            <sz val="11"/>
            <color rgb="FF000000"/>
            <rFont val="Calibri"/>
          </rPr>
          <t>Reset the password and logoff the managed account</t>
        </r>
        <r>
          <rPr>
            <sz val="11"/>
            <color rgb="FF000000"/>
            <rFont val="Calibri"/>
          </rPr>
          <t>'</t>
        </r>
        <r>
          <rPr>
            <sz val="11"/>
            <color rgb="FF000000"/>
            <rFont val="Calibri"/>
          </rPr>
          <t xml:space="preserve"> or higher</t>
        </r>
      </text>
    </comment>
    <comment ref="H31" authorId="0" shapeId="0" xr:uid="{00000000-0006-0000-0500-0000B1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B2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J31" authorId="0" shapeId="0" xr:uid="{00000000-0006-0000-0500-0000B3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K31" authorId="0" shapeId="0" xr:uid="{00000000-0006-0000-0500-0000B4000000}">
      <text>
        <r>
          <rPr>
            <sz val="11"/>
            <rFont val="Calibri"/>
          </rPr>
          <t xml:space="preserve">Ensure </t>
        </r>
        <r>
          <rPr>
            <sz val="11"/>
            <color rgb="FF000000"/>
            <rFont val="Calibri"/>
          </rPr>
          <t>'</t>
        </r>
        <r>
          <rPr>
            <b/>
            <sz val="11"/>
            <color rgb="FF000000"/>
            <rFont val="Calibri"/>
          </rPr>
          <t>Accounts: Enable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1" authorId="0" shapeId="0" xr:uid="{00000000-0006-0000-0500-0000B5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M31" authorId="0" shapeId="0" xr:uid="{00000000-0006-0000-0500-0000B6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N31" authorId="0" shapeId="0" xr:uid="{00000000-0006-0000-0500-0000B7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1" authorId="0" shapeId="0" xr:uid="{00000000-0006-0000-0500-0000B8000000}">
      <text>
        <r>
          <rPr>
            <sz val="11"/>
            <rFont val="Calibri"/>
          </rPr>
          <t xml:space="preserve">Ensure </t>
        </r>
        <r>
          <rPr>
            <sz val="11"/>
            <color rgb="FF000000"/>
            <rFont val="Calibri"/>
          </rPr>
          <t>'</t>
        </r>
        <r>
          <rPr>
            <b/>
            <sz val="11"/>
            <color rgb="FF000000"/>
            <rFont val="Calibri"/>
          </rPr>
          <t xml:space="preserve">MSI Always install with elevated privileges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1" authorId="0" shapeId="0" xr:uid="{00000000-0006-0000-0500-0000B9000000}">
      <text>
        <r>
          <rPr>
            <sz val="11"/>
            <rFont val="Calibri"/>
          </rPr>
          <t xml:space="preserve">Ensure </t>
        </r>
        <r>
          <rPr>
            <sz val="11"/>
            <color rgb="FF000000"/>
            <rFont val="Calibri"/>
          </rPr>
          <t>'</t>
        </r>
        <r>
          <rPr>
            <b/>
            <sz val="11"/>
            <color rgb="FF000000"/>
            <rFont val="Calibri"/>
          </rPr>
          <t>Access Credential Manager As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Q31" authorId="0" shapeId="0" xr:uid="{00000000-0006-0000-0500-0000BA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31" authorId="0" shapeId="0" xr:uid="{00000000-0006-0000-0500-0000BB000000}">
      <text>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 authorId="0" shapeId="0" xr:uid="{00000000-0006-0000-0500-0000BC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31" authorId="0" shapeId="0" xr:uid="{00000000-0006-0000-0500-0000BD000000}">
      <text>
        <r>
          <rPr>
            <sz val="11"/>
            <rFont val="Calibri"/>
          </rPr>
          <t xml:space="preserve">Ensure </t>
        </r>
        <r>
          <rPr>
            <sz val="11"/>
            <color rgb="FF000000"/>
            <rFont val="Calibri"/>
          </rPr>
          <t>'</t>
        </r>
        <r>
          <rPr>
            <b/>
            <sz val="11"/>
            <color rgb="FF000000"/>
            <rFont val="Calibri"/>
          </rPr>
          <t>Create Token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31" authorId="0" shapeId="0" xr:uid="{00000000-0006-0000-0500-0000BE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1" authorId="0" shapeId="0" xr:uid="{00000000-0006-0000-0500-0000BF00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W31" authorId="0" shapeId="0" xr:uid="{00000000-0006-0000-0500-0000C0000000}">
      <text>
        <r>
          <rPr>
            <sz val="11"/>
            <rFont val="Calibri"/>
          </rPr>
          <t xml:space="preserve">Ensure </t>
        </r>
        <r>
          <rPr>
            <sz val="11"/>
            <color rgb="FF000000"/>
            <rFont val="Calibri"/>
          </rPr>
          <t>'</t>
        </r>
        <r>
          <rPr>
            <b/>
            <sz val="11"/>
            <color rgb="FF000000"/>
            <rFont val="Calibri"/>
          </rPr>
          <t>Enable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X31" authorId="0" shapeId="0" xr:uid="{00000000-0006-0000-0500-0000C100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31" authorId="0" shapeId="0" xr:uid="{00000000-0006-0000-0500-0000C200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1" authorId="0" shapeId="0" xr:uid="{00000000-0006-0000-0500-0000C300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1" authorId="0" shapeId="0" xr:uid="{00000000-0006-0000-0500-0000C4000000}">
      <text>
        <r>
          <rPr>
            <sz val="11"/>
            <rFont val="Calibri"/>
          </rPr>
          <t xml:space="preserve">Ensure </t>
        </r>
        <r>
          <rPr>
            <sz val="11"/>
            <color rgb="FF000000"/>
            <rFont val="Calibri"/>
          </rPr>
          <t>'</t>
        </r>
        <r>
          <rPr>
            <b/>
            <sz val="11"/>
            <color rgb="FF000000"/>
            <rFont val="Calibri"/>
          </rPr>
          <t>Modify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B31" authorId="0" shapeId="0" xr:uid="{00000000-0006-0000-0500-0000C500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1" authorId="0" shapeId="0" xr:uid="{00000000-0006-0000-0500-0000C6000000}">
      <text>
        <r>
          <rPr>
            <sz val="11"/>
            <rFont val="Calibri"/>
          </rPr>
          <t xml:space="preserve">Ensure </t>
        </r>
        <r>
          <rPr>
            <sz val="11"/>
            <color rgb="FF000000"/>
            <rFont val="Calibri"/>
          </rPr>
          <t>'</t>
        </r>
        <r>
          <rPr>
            <b/>
            <sz val="11"/>
            <color rgb="FF000000"/>
            <rFont val="Calibri"/>
          </rPr>
          <t>Replace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D31" authorId="0" shapeId="0" xr:uid="{00000000-0006-0000-0500-0000C700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1" authorId="0" shapeId="0" xr:uid="{00000000-0006-0000-0500-0000C8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text>
    </comment>
    <comment ref="H35" authorId="0" shapeId="0" xr:uid="{00000000-0006-0000-0500-0000C9000000}">
      <text>
        <r>
          <rPr>
            <sz val="11"/>
            <rFont val="Calibri"/>
          </rPr>
          <t xml:space="preserve">Ensure </t>
        </r>
        <r>
          <rPr>
            <sz val="11"/>
            <color rgb="FF000000"/>
            <rFont val="Calibri"/>
          </rPr>
          <t>'</t>
        </r>
        <r>
          <rPr>
            <b/>
            <sz val="11"/>
            <color rgb="FF000000"/>
            <rFont val="Calibri"/>
          </rPr>
          <t>MSS: (SafeDllSearchMode) Enable Safe DLL search mode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7" authorId="0" shapeId="0" xr:uid="{00000000-0006-0000-0500-0000C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I37" authorId="0" shapeId="0" xr:uid="{00000000-0006-0000-0500-0000CB00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J37" authorId="0" shapeId="0" xr:uid="{00000000-0006-0000-0500-0000CC00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7" authorId="0" shapeId="0" xr:uid="{00000000-0006-0000-0500-0000CD00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7" authorId="0" shapeId="0" xr:uid="{00000000-0006-0000-0500-0000CE00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2" authorId="0" shapeId="0" xr:uid="{00000000-0006-0000-0500-0000CF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I42" authorId="0" shapeId="0" xr:uid="{00000000-0006-0000-0500-0000D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J42" authorId="0" shapeId="0" xr:uid="{00000000-0006-0000-0500-0000D1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2" authorId="0" shapeId="0" xr:uid="{00000000-0006-0000-0500-0000D2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2" authorId="0" shapeId="0" xr:uid="{00000000-0006-0000-0500-0000D3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2" authorId="0" shapeId="0" xr:uid="{00000000-0006-0000-0500-0000D4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2" authorId="0" shapeId="0" xr:uid="{00000000-0006-0000-0500-0000D5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2" authorId="0" shapeId="0" xr:uid="{00000000-0006-0000-0500-0000D6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 authorId="0" shapeId="0" xr:uid="{00000000-0006-0000-0600-000002000000}">
      <text>
        <r>
          <rPr>
            <sz val="11"/>
            <rFont val="Calibri"/>
          </rPr>
          <t xml:space="preserve">Ensure </t>
        </r>
        <r>
          <rPr>
            <sz val="11"/>
            <color rgb="FF000000"/>
            <rFont val="Calibri"/>
          </rPr>
          <t>'</t>
        </r>
        <r>
          <rPr>
            <b/>
            <sz val="11"/>
            <color rgb="FF000000"/>
            <rFont val="Calibri"/>
          </rPr>
          <t>Accounts: Enable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600-000003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600-00000D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600-000004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 authorId="0" shapeId="0" xr:uid="{00000000-0006-0000-0600-000005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600-000006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600-000007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 authorId="0" shapeId="0" xr:uid="{00000000-0006-0000-0600-000008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Q4" authorId="0" shapeId="0" xr:uid="{00000000-0006-0000-0600-000009000000}">
      <text>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R4" authorId="0" shapeId="0" xr:uid="{00000000-0006-0000-0600-00000A00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S4" authorId="0" shapeId="0" xr:uid="{00000000-0006-0000-0600-00000B000000}">
      <text>
        <r>
          <rPr>
            <sz val="11"/>
            <rFont val="Calibri"/>
          </rPr>
          <t xml:space="preserve">Ensure </t>
        </r>
        <r>
          <rPr>
            <sz val="11"/>
            <color rgb="FF000000"/>
            <rFont val="Calibri"/>
          </rPr>
          <t>'</t>
        </r>
        <r>
          <rPr>
            <b/>
            <sz val="11"/>
            <color rgb="FF000000"/>
            <rFont val="Calibri"/>
          </rPr>
          <t>Deny Local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T4" authorId="0" shapeId="0" xr:uid="{00000000-0006-0000-0600-00000C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J5" authorId="0" shapeId="0" xr:uid="{00000000-0006-0000-0600-00000E000000}">
      <text>
        <r>
          <rPr>
            <sz val="11"/>
            <rFont val="Calibri"/>
          </rPr>
          <t xml:space="preserve">Ensure </t>
        </r>
        <r>
          <rPr>
            <sz val="11"/>
            <color rgb="FF000000"/>
            <rFont val="Calibri"/>
          </rPr>
          <t>'</t>
        </r>
        <r>
          <rPr>
            <b/>
            <sz val="11"/>
            <color rgb="FF000000"/>
            <rFont val="Calibri"/>
          </rPr>
          <t xml:space="preserve">Prevent users from sharing files within their profile.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 authorId="0" shapeId="0" xr:uid="{00000000-0006-0000-0600-00000F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 authorId="0" shapeId="0" xr:uid="{00000000-0006-0000-0600-000010000000}">
      <text>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text>
    </comment>
    <comment ref="M5" authorId="0" shapeId="0" xr:uid="{00000000-0006-0000-0600-000011000000}">
      <text>
        <r>
          <rPr>
            <sz val="11"/>
            <rFont val="Calibri"/>
          </rPr>
          <t xml:space="preserve">Ensure </t>
        </r>
        <r>
          <rPr>
            <sz val="11"/>
            <color rgb="FF000000"/>
            <rFont val="Calibri"/>
          </rPr>
          <t>'</t>
        </r>
        <r>
          <rPr>
            <b/>
            <sz val="11"/>
            <color rgb="FF000000"/>
            <rFont val="Calibri"/>
          </rPr>
          <t>Allow Shared User App Data</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5" authorId="0" shapeId="0" xr:uid="{00000000-0006-0000-0600-000012000000}">
      <text>
        <r>
          <rPr>
            <sz val="11"/>
            <rFont val="Calibri"/>
          </rPr>
          <t xml:space="preserve">Ensure </t>
        </r>
        <r>
          <rPr>
            <sz val="11"/>
            <color rgb="FF000000"/>
            <rFont val="Calibri"/>
          </rPr>
          <t>'</t>
        </r>
        <r>
          <rPr>
            <b/>
            <sz val="11"/>
            <color rgb="FF000000"/>
            <rFont val="Calibri"/>
          </rPr>
          <t>Allow Cross Device Clipboard</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5" authorId="0" shapeId="0" xr:uid="{00000000-0006-0000-0600-000013000000}">
      <text>
        <r>
          <rPr>
            <sz val="11"/>
            <rFont val="Calibri"/>
          </rPr>
          <t xml:space="preserve">Ensure </t>
        </r>
        <r>
          <rPr>
            <sz val="11"/>
            <color rgb="FF000000"/>
            <rFont val="Calibri"/>
          </rPr>
          <t>'</t>
        </r>
        <r>
          <rPr>
            <b/>
            <sz val="11"/>
            <color rgb="FF000000"/>
            <rFont val="Calibri"/>
          </rPr>
          <t>Disable One Drive File Sync</t>
        </r>
        <r>
          <rPr>
            <sz val="11"/>
            <color rgb="FF000000"/>
            <rFont val="Calibri"/>
          </rPr>
          <t>'</t>
        </r>
        <r>
          <rPr>
            <sz val="11"/>
            <color rgb="FF000000"/>
            <rFont val="Calibri"/>
          </rPr>
          <t xml:space="preserve"> is set to </t>
        </r>
        <r>
          <rPr>
            <sz val="11"/>
            <color rgb="FF000000"/>
            <rFont val="Calibri"/>
          </rPr>
          <t>'</t>
        </r>
        <r>
          <rPr>
            <b/>
            <sz val="11"/>
            <color rgb="FF000000"/>
            <rFont val="Calibri"/>
          </rPr>
          <t>Sync Disabled</t>
        </r>
        <r>
          <rPr>
            <sz val="11"/>
            <color rgb="FF000000"/>
            <rFont val="Calibri"/>
          </rPr>
          <t>'</t>
        </r>
      </text>
    </comment>
    <comment ref="P5" authorId="0" shapeId="0" xr:uid="{00000000-0006-0000-0600-000014000000}">
      <text>
        <r>
          <rPr>
            <sz val="11"/>
            <rFont val="Calibri"/>
          </rPr>
          <t xml:space="preserve">Ensure </t>
        </r>
        <r>
          <rPr>
            <sz val="11"/>
            <color rgb="FF000000"/>
            <rFont val="Calibri"/>
          </rPr>
          <t>'</t>
        </r>
        <r>
          <rPr>
            <b/>
            <sz val="11"/>
            <color rgb="FF000000"/>
            <rFont val="Calibri"/>
          </rPr>
          <t>Allow Clipboard Redirection</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J8" authorId="0" shapeId="0" xr:uid="{00000000-0006-0000-0600-000015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 authorId="0" shapeId="0" xr:uid="{00000000-0006-0000-0600-00002A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L8" authorId="0" shapeId="0" xr:uid="{00000000-0006-0000-0600-00002B000000}">
      <text>
        <r>
          <rPr>
            <sz val="11"/>
            <rFont val="Calibri"/>
          </rPr>
          <t xml:space="preserve">Ensure </t>
        </r>
        <r>
          <rPr>
            <sz val="11"/>
            <color rgb="FF000000"/>
            <rFont val="Calibri"/>
          </rPr>
          <t>'</t>
        </r>
        <r>
          <rPr>
            <b/>
            <sz val="11"/>
            <color rgb="FF000000"/>
            <rFont val="Calibri"/>
          </rPr>
          <t>Access Credential Manager As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8" authorId="0" shapeId="0" xr:uid="{00000000-0006-0000-0600-00002C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8" authorId="0" shapeId="0" xr:uid="{00000000-0006-0000-0600-00002D000000}">
      <text>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8" authorId="0" shapeId="0" xr:uid="{00000000-0006-0000-0600-00002E000000}">
      <text>
        <r>
          <rPr>
            <sz val="11"/>
            <rFont val="Calibri"/>
          </rPr>
          <t xml:space="preserve">Ensure </t>
        </r>
        <r>
          <rPr>
            <sz val="11"/>
            <color rgb="FF000000"/>
            <rFont val="Calibri"/>
          </rPr>
          <t>'</t>
        </r>
        <r>
          <rPr>
            <b/>
            <sz val="11"/>
            <color rgb="FF000000"/>
            <rFont val="Calibri"/>
          </rPr>
          <t>Change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8" authorId="0" shapeId="0" xr:uid="{00000000-0006-0000-0600-00002F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Q8" authorId="0" shapeId="0" xr:uid="{00000000-0006-0000-0600-000030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8" authorId="0" shapeId="0" xr:uid="{00000000-0006-0000-0600-000031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8" authorId="0" shapeId="0" xr:uid="{00000000-0006-0000-0600-000032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8" authorId="0" shapeId="0" xr:uid="{00000000-0006-0000-0600-000033000000}">
      <text>
        <r>
          <rPr>
            <sz val="11"/>
            <rFont val="Calibri"/>
          </rPr>
          <t xml:space="preserve">Ensure </t>
        </r>
        <r>
          <rPr>
            <sz val="11"/>
            <color rgb="FF000000"/>
            <rFont val="Calibri"/>
          </rPr>
          <t>'</t>
        </r>
        <r>
          <rPr>
            <b/>
            <sz val="11"/>
            <color rgb="FF000000"/>
            <rFont val="Calibri"/>
          </rPr>
          <t>Create Token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8" authorId="0" shapeId="0" xr:uid="{00000000-0006-0000-0600-000016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8" authorId="0" shapeId="0" xr:uid="{00000000-0006-0000-0600-000017000000}">
      <text>
        <r>
          <rPr>
            <sz val="11"/>
            <rFont val="Calibri"/>
          </rPr>
          <t xml:space="preserve">Ensure </t>
        </r>
        <r>
          <rPr>
            <sz val="11"/>
            <color rgb="FF000000"/>
            <rFont val="Calibri"/>
          </rPr>
          <t>'</t>
        </r>
        <r>
          <rPr>
            <b/>
            <sz val="11"/>
            <color rgb="FF000000"/>
            <rFont val="Calibri"/>
          </rPr>
          <t>Deny Log On As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W8" authorId="0" shapeId="0" xr:uid="{00000000-0006-0000-0600-000018000000}">
      <text>
        <r>
          <rPr>
            <sz val="11"/>
            <rFont val="Calibri"/>
          </rPr>
          <t xml:space="preserve">Ensure </t>
        </r>
        <r>
          <rPr>
            <sz val="11"/>
            <color rgb="FF000000"/>
            <rFont val="Calibri"/>
          </rPr>
          <t>'</t>
        </r>
        <r>
          <rPr>
            <b/>
            <sz val="11"/>
            <color rgb="FF000000"/>
            <rFont val="Calibri"/>
          </rPr>
          <t>Deny Log On As Service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X8" authorId="0" shapeId="0" xr:uid="{00000000-0006-0000-0600-000019000000}">
      <text>
        <r>
          <rPr>
            <sz val="11"/>
            <rFont val="Calibri"/>
          </rPr>
          <t xml:space="preserve">Ensure </t>
        </r>
        <r>
          <rPr>
            <sz val="11"/>
            <color rgb="FF000000"/>
            <rFont val="Calibri"/>
          </rPr>
          <t>'</t>
        </r>
        <r>
          <rPr>
            <b/>
            <sz val="11"/>
            <color rgb="FF000000"/>
            <rFont val="Calibri"/>
          </rPr>
          <t>Enable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Y8" authorId="0" shapeId="0" xr:uid="{00000000-0006-0000-0600-00001A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Z8" authorId="0" shapeId="0" xr:uid="{00000000-0006-0000-0600-00001B00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A8" authorId="0" shapeId="0" xr:uid="{00000000-0006-0000-0600-00001C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B8" authorId="0" shapeId="0" xr:uid="{00000000-0006-0000-0600-00001D00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8" authorId="0" shapeId="0" xr:uid="{00000000-0006-0000-0600-00001E000000}">
      <text>
        <r>
          <rPr>
            <sz val="11"/>
            <rFont val="Calibri"/>
          </rPr>
          <t xml:space="preserve">Ensure </t>
        </r>
        <r>
          <rPr>
            <sz val="11"/>
            <color rgb="FF000000"/>
            <rFont val="Calibri"/>
          </rPr>
          <t>'</t>
        </r>
        <r>
          <rPr>
            <b/>
            <sz val="11"/>
            <color rgb="FF000000"/>
            <rFont val="Calibri"/>
          </rPr>
          <t>Lock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D8" authorId="0" shapeId="0" xr:uid="{00000000-0006-0000-0600-00001F000000}">
      <text>
        <r>
          <rPr>
            <sz val="11"/>
            <rFont val="Calibri"/>
          </rPr>
          <t xml:space="preserve">Ensure </t>
        </r>
        <r>
          <rPr>
            <sz val="11"/>
            <color rgb="FF000000"/>
            <rFont val="Calibri"/>
          </rPr>
          <t>'</t>
        </r>
        <r>
          <rPr>
            <b/>
            <sz val="11"/>
            <color rgb="FF000000"/>
            <rFont val="Calibri"/>
          </rPr>
          <t>Log On As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8" authorId="0" shapeId="0" xr:uid="{00000000-0006-0000-0600-00002000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8" authorId="0" shapeId="0" xr:uid="{00000000-0006-0000-0600-00002100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8" authorId="0" shapeId="0" xr:uid="{00000000-0006-0000-0600-000022000000}">
      <text>
        <r>
          <rPr>
            <sz val="11"/>
            <rFont val="Calibri"/>
          </rPr>
          <t xml:space="preserve">Ensure </t>
        </r>
        <r>
          <rPr>
            <sz val="11"/>
            <color rgb="FF000000"/>
            <rFont val="Calibri"/>
          </rPr>
          <t>'</t>
        </r>
        <r>
          <rPr>
            <b/>
            <sz val="11"/>
            <color rgb="FF000000"/>
            <rFont val="Calibri"/>
          </rPr>
          <t>Modify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H8" authorId="0" shapeId="0" xr:uid="{00000000-0006-0000-0600-000023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8" authorId="0" shapeId="0" xr:uid="{00000000-0006-0000-0600-000024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J8" authorId="0" shapeId="0" xr:uid="{00000000-0006-0000-0600-00002500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8" authorId="0" shapeId="0" xr:uid="{00000000-0006-0000-0600-000026000000}">
      <text>
        <r>
          <rPr>
            <sz val="11"/>
            <rFont val="Calibri"/>
          </rPr>
          <t xml:space="preserve">Ensure </t>
        </r>
        <r>
          <rPr>
            <sz val="11"/>
            <color rgb="FF000000"/>
            <rFont val="Calibri"/>
          </rPr>
          <t>'</t>
        </r>
        <r>
          <rPr>
            <b/>
            <sz val="11"/>
            <color rgb="FF000000"/>
            <rFont val="Calibri"/>
          </rPr>
          <t>Replace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L8" authorId="0" shapeId="0" xr:uid="{00000000-0006-0000-0600-000027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8" authorId="0" shapeId="0" xr:uid="{00000000-0006-0000-0600-000028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N8" authorId="0" shapeId="0" xr:uid="{00000000-0006-0000-0600-00002900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9" authorId="0" shapeId="0" xr:uid="{00000000-0006-0000-0600-000034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 authorId="0" shapeId="0" xr:uid="{00000000-0006-0000-0600-000035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L9" authorId="0" shapeId="0" xr:uid="{00000000-0006-0000-0600-000036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M9" authorId="0" shapeId="0" xr:uid="{00000000-0006-0000-0600-000037000000}">
      <text>
        <r>
          <rPr>
            <sz val="11"/>
            <rFont val="Calibri"/>
          </rPr>
          <t xml:space="preserve">Ensure </t>
        </r>
        <r>
          <rPr>
            <sz val="11"/>
            <color rgb="FF000000"/>
            <rFont val="Calibri"/>
          </rPr>
          <t>'</t>
        </r>
        <r>
          <rPr>
            <b/>
            <sz val="11"/>
            <color rgb="FF000000"/>
            <rFont val="Calibri"/>
          </rPr>
          <t>Devices: Prevent users from installing printer drivers when connecting to shared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N9" authorId="0" shapeId="0" xr:uid="{00000000-0006-0000-0600-000038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O9" authorId="0" shapeId="0" xr:uid="{00000000-0006-0000-0600-000039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P9" authorId="0" shapeId="0" xr:uid="{00000000-0006-0000-0600-00003A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 authorId="0" shapeId="0" xr:uid="{00000000-0006-0000-0600-00003B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 authorId="0" shapeId="0" xr:uid="{00000000-0006-0000-0600-00003C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 authorId="0" shapeId="0" xr:uid="{00000000-0006-0000-0600-00003D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 authorId="0" shapeId="0" xr:uid="{00000000-0006-0000-0600-00003E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 authorId="0" shapeId="0" xr:uid="{00000000-0006-0000-0600-00003F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 authorId="0" shapeId="0" xr:uid="{00000000-0006-0000-0600-000040000000}">
      <text>
        <r>
          <rPr>
            <sz val="11"/>
            <rFont val="Calibri"/>
          </rPr>
          <t xml:space="preserve">Ensure </t>
        </r>
        <r>
          <rPr>
            <sz val="11"/>
            <color rgb="FF000000"/>
            <rFont val="Calibri"/>
          </rPr>
          <t>'</t>
        </r>
        <r>
          <rPr>
            <b/>
            <sz val="11"/>
            <color rgb="FF000000"/>
            <rFont val="Calibri"/>
          </rPr>
          <t>Block Non Admin User Install</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W9" authorId="0" shapeId="0" xr:uid="{00000000-0006-0000-0600-000041000000}">
      <text>
        <r>
          <rPr>
            <sz val="11"/>
            <rFont val="Calibri"/>
          </rPr>
          <t xml:space="preserve">Ensure </t>
        </r>
        <r>
          <rPr>
            <sz val="11"/>
            <color rgb="FF000000"/>
            <rFont val="Calibri"/>
          </rPr>
          <t>'</t>
        </r>
        <r>
          <rPr>
            <b/>
            <sz val="11"/>
            <color rgb="FF000000"/>
            <rFont val="Calibri"/>
          </rPr>
          <t>MSI 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 authorId="0" shapeId="0" xr:uid="{00000000-0006-0000-0600-000042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 authorId="0" shapeId="0" xr:uid="{00000000-0006-0000-0600-000043000000}">
      <text>
        <r>
          <rPr>
            <sz val="11"/>
            <rFont val="Calibri"/>
          </rPr>
          <t xml:space="preserve">Ensure </t>
        </r>
        <r>
          <rPr>
            <sz val="11"/>
            <color rgb="FF000000"/>
            <rFont val="Calibri"/>
          </rPr>
          <t>'</t>
        </r>
        <r>
          <rPr>
            <b/>
            <sz val="11"/>
            <color rgb="FF000000"/>
            <rFont val="Calibri"/>
          </rPr>
          <t xml:space="preserve">MSI Always install with elevated privileges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9" authorId="0" shapeId="0" xr:uid="{00000000-0006-0000-0600-000044000000}">
      <text>
        <r>
          <rPr>
            <sz val="11"/>
            <rFont val="Calibri"/>
          </rPr>
          <t xml:space="preserve">Ensure </t>
        </r>
        <r>
          <rPr>
            <sz val="11"/>
            <color rgb="FF000000"/>
            <rFont val="Calibri"/>
          </rPr>
          <t>'</t>
        </r>
        <r>
          <rPr>
            <b/>
            <sz val="11"/>
            <color rgb="FF000000"/>
            <rFont val="Calibri"/>
          </rPr>
          <t>Enable Sudo</t>
        </r>
        <r>
          <rPr>
            <sz val="11"/>
            <color rgb="FF000000"/>
            <rFont val="Calibri"/>
          </rPr>
          <t>'</t>
        </r>
        <r>
          <rPr>
            <sz val="11"/>
            <color rgb="FF000000"/>
            <rFont val="Calibri"/>
          </rPr>
          <t xml:space="preserve"> is set to </t>
        </r>
        <r>
          <rPr>
            <sz val="11"/>
            <color rgb="FF000000"/>
            <rFont val="Calibri"/>
          </rPr>
          <t>'</t>
        </r>
        <r>
          <rPr>
            <b/>
            <sz val="11"/>
            <color rgb="FF000000"/>
            <rFont val="Calibri"/>
          </rPr>
          <t>Sudo is disabled</t>
        </r>
        <r>
          <rPr>
            <sz val="11"/>
            <color rgb="FF000000"/>
            <rFont val="Calibri"/>
          </rPr>
          <t>'</t>
        </r>
      </text>
    </comment>
    <comment ref="J10" authorId="0" shapeId="0" xr:uid="{00000000-0006-0000-0600-000045000000}">
      <text>
        <r>
          <rPr>
            <sz val="11"/>
            <rFont val="Calibri"/>
          </rPr>
          <t xml:space="preserve">Ensure </t>
        </r>
        <r>
          <rPr>
            <sz val="11"/>
            <color rgb="FF000000"/>
            <rFont val="Calibri"/>
          </rPr>
          <t>'</t>
        </r>
        <r>
          <rPr>
            <b/>
            <sz val="11"/>
            <color rgb="FF000000"/>
            <rFont val="Calibri"/>
          </rPr>
          <t>Device Password Enabled: Max Device Password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 or fewer failed attempt(s), but not 0</t>
        </r>
        <r>
          <rPr>
            <sz val="11"/>
            <color rgb="FF000000"/>
            <rFont val="Calibri"/>
          </rPr>
          <t>'</t>
        </r>
      </text>
    </comment>
    <comment ref="J11" authorId="0" shapeId="0" xr:uid="{00000000-0006-0000-0600-000046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K11" authorId="0" shapeId="0" xr:uid="{00000000-0006-0000-0600-000047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J12" authorId="0" shapeId="0" xr:uid="{00000000-0006-0000-0600-000048000000}">
      <text>
        <r>
          <rPr>
            <sz val="11"/>
            <rFont val="Calibri"/>
          </rPr>
          <t xml:space="preserve">Ensure </t>
        </r>
        <r>
          <rPr>
            <sz val="11"/>
            <color rgb="FF000000"/>
            <rFont val="Calibri"/>
          </rPr>
          <t>'</t>
        </r>
        <r>
          <rPr>
            <b/>
            <sz val="11"/>
            <color rgb="FF000000"/>
            <rFont val="Calibri"/>
          </rPr>
          <t>Allow Cortana Above Lock</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12" authorId="0" shapeId="0" xr:uid="{00000000-0006-0000-0600-000049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2" authorId="0" shapeId="0" xr:uid="{00000000-0006-0000-0600-00004A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4B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N12" authorId="0" shapeId="0" xr:uid="{00000000-0006-0000-0600-00004C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 authorId="0" shapeId="0" xr:uid="{00000000-0006-0000-0600-00004D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600-00004E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600-00004F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50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2" authorId="0" shapeId="0" xr:uid="{00000000-0006-0000-0600-000051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2" authorId="0" shapeId="0" xr:uid="{00000000-0006-0000-0600-000052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2" authorId="0" shapeId="0" xr:uid="{00000000-0006-0000-0600-000053000000}">
      <text>
        <r>
          <rPr>
            <sz val="11"/>
            <rFont val="Calibri"/>
          </rPr>
          <t xml:space="preserve">Ensure </t>
        </r>
        <r>
          <rPr>
            <sz val="11"/>
            <color rgb="FF000000"/>
            <rFont val="Calibri"/>
          </rPr>
          <t>'</t>
        </r>
        <r>
          <rPr>
            <b/>
            <sz val="11"/>
            <color rgb="FF000000"/>
            <rFont val="Calibri"/>
          </rPr>
          <t>Device Password Enabled: Max Inactivity Time Device Lock</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 but not 0</t>
        </r>
        <r>
          <rPr>
            <sz val="11"/>
            <color rgb="FF000000"/>
            <rFont val="Calibri"/>
          </rPr>
          <t>'</t>
        </r>
      </text>
    </comment>
    <comment ref="V12" authorId="0" shapeId="0" xr:uid="{00000000-0006-0000-0600-000054000000}">
      <text>
        <r>
          <rPr>
            <sz val="11"/>
            <rFont val="Calibri"/>
          </rPr>
          <t xml:space="preserve">Ensure </t>
        </r>
        <r>
          <rPr>
            <sz val="11"/>
            <color rgb="FF000000"/>
            <rFont val="Calibri"/>
          </rPr>
          <t>'</t>
        </r>
        <r>
          <rPr>
            <b/>
            <sz val="11"/>
            <color rgb="FF000000"/>
            <rFont val="Calibri"/>
          </rPr>
          <t>Interactive logon: Do not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2" authorId="0" shapeId="0" xr:uid="{00000000-0006-0000-0600-000055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X12" authorId="0" shapeId="0" xr:uid="{00000000-0006-0000-0600-000056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Y12" authorId="0" shapeId="0" xr:uid="{00000000-0006-0000-0600-000057000000}">
      <text>
        <r>
          <rPr>
            <sz val="11"/>
            <rFont val="Calibri"/>
          </rPr>
          <t xml:space="preserve">Ensure </t>
        </r>
        <r>
          <rPr>
            <sz val="11"/>
            <color rgb="FF000000"/>
            <rFont val="Calibri"/>
          </rPr>
          <t>'</t>
        </r>
        <r>
          <rPr>
            <b/>
            <sz val="11"/>
            <color rgb="FF000000"/>
            <rFont val="Calibri"/>
          </rPr>
          <t>Let Apps Activate With Voice Above Lock</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Z12" authorId="0" shapeId="0" xr:uid="{00000000-0006-0000-0600-000058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but the user can't access it above the lock screen</t>
        </r>
        <r>
          <rPr>
            <sz val="11"/>
            <color rgb="FF000000"/>
            <rFont val="Calibri"/>
          </rPr>
          <t>'</t>
        </r>
        <r>
          <rPr>
            <sz val="11"/>
            <color rgb="FF000000"/>
            <rFont val="Calibri"/>
          </rPr>
          <t xml:space="preserve"> OR </t>
        </r>
        <r>
          <rPr>
            <sz val="11"/>
            <color rgb="FF000000"/>
            <rFont val="Calibri"/>
          </rPr>
          <t>'</t>
        </r>
        <r>
          <rPr>
            <b/>
            <sz val="11"/>
            <color rgb="FF000000"/>
            <rFont val="Calibri"/>
          </rPr>
          <t>Disabled</t>
        </r>
        <r>
          <rPr>
            <sz val="11"/>
            <color rgb="FF000000"/>
            <rFont val="Calibri"/>
          </rPr>
          <t>'</t>
        </r>
      </text>
    </comment>
    <comment ref="J13" authorId="0" shapeId="0" xr:uid="{00000000-0006-0000-0600-000059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K13" authorId="0" shapeId="0" xr:uid="{00000000-0006-0000-0600-00005A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J14" authorId="0" shapeId="0" xr:uid="{00000000-0006-0000-0600-00005B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600-00005C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600-00005D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600-00005E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4" authorId="0" shapeId="0" xr:uid="{00000000-0006-0000-0600-00005F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5" authorId="0" shapeId="0" xr:uid="{00000000-0006-0000-0600-000060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5" authorId="0" shapeId="0" xr:uid="{00000000-0006-0000-0600-000061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5" authorId="0" shapeId="0" xr:uid="{00000000-0006-0000-0600-000062000000}">
      <text>
        <r>
          <rPr>
            <sz val="11"/>
            <rFont val="Calibri"/>
          </rPr>
          <t xml:space="preserve">Ensure </t>
        </r>
        <r>
          <rPr>
            <sz val="11"/>
            <color rgb="FF000000"/>
            <rFont val="Calibri"/>
          </rPr>
          <t>'</t>
        </r>
        <r>
          <rPr>
            <b/>
            <sz val="11"/>
            <color rgb="FF000000"/>
            <rFont val="Calibri"/>
          </rPr>
          <t>Allow Auto Connect To Wi Fi Sense Hotspots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5" authorId="0" shapeId="0" xr:uid="{00000000-0006-0000-0600-00006300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Pairing ceremony for new devices will always require a PIN</t>
        </r>
        <r>
          <rPr>
            <sz val="11"/>
            <color rgb="FF000000"/>
            <rFont val="Calibri"/>
          </rPr>
          <t>'</t>
        </r>
        <r>
          <rPr>
            <sz val="11"/>
            <color rgb="FF000000"/>
            <rFont val="Calibri"/>
          </rPr>
          <t xml:space="preserve"> OR </t>
        </r>
        <r>
          <rPr>
            <sz val="11"/>
            <color rgb="FF000000"/>
            <rFont val="Calibri"/>
          </rPr>
          <t>'</t>
        </r>
        <r>
          <rPr>
            <b/>
            <sz val="11"/>
            <color rgb="FF000000"/>
            <rFont val="Calibri"/>
          </rPr>
          <t>All pairings will require PIN</t>
        </r>
        <r>
          <rPr>
            <sz val="11"/>
            <color rgb="FF000000"/>
            <rFont val="Calibri"/>
          </rPr>
          <t>'</t>
        </r>
      </text>
    </comment>
    <comment ref="J17" authorId="0" shapeId="0" xr:uid="{00000000-0006-0000-0600-000064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 authorId="0" shapeId="0" xr:uid="{00000000-0006-0000-0600-000065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6C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3" authorId="0" shapeId="0" xr:uid="{00000000-0006-0000-0600-00006D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3" authorId="0" shapeId="0" xr:uid="{00000000-0006-0000-0600-00006E00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N23" authorId="0" shapeId="0" xr:uid="{00000000-0006-0000-0600-00006F00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O23" authorId="0" shapeId="0" xr:uid="{00000000-0006-0000-0600-000070000000}">
      <text>
        <r>
          <rPr>
            <sz val="11"/>
            <rFont val="Calibri"/>
          </rPr>
          <t xml:space="preserve">Ensure </t>
        </r>
        <r>
          <rPr>
            <sz val="11"/>
            <color rgb="FF000000"/>
            <rFont val="Calibri"/>
          </rPr>
          <t>'</t>
        </r>
        <r>
          <rPr>
            <b/>
            <sz val="11"/>
            <color rgb="FF000000"/>
            <rFont val="Calibri"/>
          </rPr>
          <t>Account Logon Logoff 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23" authorId="0" shapeId="0" xr:uid="{00000000-0006-0000-0600-00007100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3" authorId="0" shapeId="0" xr:uid="{00000000-0006-0000-0600-000072000000}">
      <text>
        <r>
          <rPr>
            <sz val="11"/>
            <rFont val="Calibri"/>
          </rPr>
          <t xml:space="preserve">Ensure </t>
        </r>
        <r>
          <rPr>
            <sz val="11"/>
            <color rgb="FF000000"/>
            <rFont val="Calibri"/>
          </rPr>
          <t>'</t>
        </r>
        <r>
          <rPr>
            <b/>
            <sz val="11"/>
            <color rgb="FF000000"/>
            <rFont val="Calibri"/>
          </rPr>
          <t>Account Management 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23" authorId="0" shapeId="0" xr:uid="{00000000-0006-0000-0600-000073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S23" authorId="0" shapeId="0" xr:uid="{00000000-0006-0000-0600-000074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T23" authorId="0" shapeId="0" xr:uid="{00000000-0006-0000-0600-00007500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23" authorId="0" shapeId="0" xr:uid="{00000000-0006-0000-0600-00007600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23" authorId="0" shapeId="0" xr:uid="{00000000-0006-0000-0600-00007700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3" authorId="0" shapeId="0" xr:uid="{00000000-0006-0000-0600-000078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23" authorId="0" shapeId="0" xr:uid="{00000000-0006-0000-0600-000079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Y23" authorId="0" shapeId="0" xr:uid="{00000000-0006-0000-0600-00007A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Z23" authorId="0" shapeId="0" xr:uid="{00000000-0006-0000-0600-00007B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23" authorId="0" shapeId="0" xr:uid="{00000000-0006-0000-0600-00007C00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23" authorId="0" shapeId="0" xr:uid="{00000000-0006-0000-0600-00007D00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23" authorId="0" shapeId="0" xr:uid="{00000000-0006-0000-0600-00007E00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D23" authorId="0" shapeId="0" xr:uid="{00000000-0006-0000-0600-00007F00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8000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3" authorId="0" shapeId="0" xr:uid="{00000000-0006-0000-0600-00008100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23" authorId="0" shapeId="0" xr:uid="{00000000-0006-0000-0600-00008200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H23" authorId="0" shapeId="0" xr:uid="{00000000-0006-0000-0600-00008300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23" authorId="0" shapeId="0" xr:uid="{00000000-0006-0000-0600-000084000000}">
      <text>
        <r>
          <rPr>
            <sz val="11"/>
            <rFont val="Calibri"/>
          </rPr>
          <t xml:space="preserve">Ensure </t>
        </r>
        <r>
          <rPr>
            <sz val="11"/>
            <color rgb="FF000000"/>
            <rFont val="Calibri"/>
          </rPr>
          <t>'</t>
        </r>
        <r>
          <rPr>
            <b/>
            <sz val="11"/>
            <color rgb="FF000000"/>
            <rFont val="Calibri"/>
          </rPr>
          <t>System Audit I 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23" authorId="0" shapeId="0" xr:uid="{00000000-0006-0000-0600-00008500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K23" authorId="0" shapeId="0" xr:uid="{00000000-0006-0000-0600-00008600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23" authorId="0" shapeId="0" xr:uid="{00000000-0006-0000-0600-00008700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M23" authorId="0" shapeId="0" xr:uid="{00000000-0006-0000-0600-000088000000}">
      <text>
        <r>
          <rPr>
            <sz val="11"/>
            <rFont val="Calibri"/>
          </rPr>
          <t xml:space="preserve">Ensure </t>
        </r>
        <r>
          <rPr>
            <sz val="11"/>
            <color rgb="FF000000"/>
            <rFont val="Calibri"/>
          </rPr>
          <t>'</t>
        </r>
        <r>
          <rPr>
            <b/>
            <sz val="11"/>
            <color rgb="FF000000"/>
            <rFont val="Calibri"/>
          </rPr>
          <t>Enable Domain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 Enable Logging Of Dropped Packets</t>
        </r>
        <r>
          <rPr>
            <sz val="11"/>
            <color rgb="FF000000"/>
            <rFont val="Calibri"/>
          </rPr>
          <t>'</t>
        </r>
      </text>
    </comment>
    <comment ref="AN23" authorId="0" shapeId="0" xr:uid="{00000000-0006-0000-0600-000089000000}">
      <text>
        <r>
          <rPr>
            <sz val="11"/>
            <rFont val="Calibri"/>
          </rPr>
          <t xml:space="preserve">Ensure </t>
        </r>
        <r>
          <rPr>
            <sz val="11"/>
            <color rgb="FF000000"/>
            <rFont val="Calibri"/>
          </rPr>
          <t>'</t>
        </r>
        <r>
          <rPr>
            <b/>
            <sz val="11"/>
            <color rgb="FF000000"/>
            <rFont val="Calibri"/>
          </rPr>
          <t>Enable Domain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 Logging Of Successful Connections</t>
        </r>
        <r>
          <rPr>
            <sz val="11"/>
            <color rgb="FF000000"/>
            <rFont val="Calibri"/>
          </rPr>
          <t>'</t>
        </r>
      </text>
    </comment>
    <comment ref="AO23" authorId="0" shapeId="0" xr:uid="{00000000-0006-0000-0600-000066000000}">
      <text>
        <r>
          <rPr>
            <sz val="11"/>
            <rFont val="Calibri"/>
          </rPr>
          <t xml:space="preserve">Ensure </t>
        </r>
        <r>
          <rPr>
            <sz val="11"/>
            <color rgb="FF000000"/>
            <rFont val="Calibri"/>
          </rPr>
          <t>'</t>
        </r>
        <r>
          <rPr>
            <b/>
            <sz val="11"/>
            <color rgb="FF000000"/>
            <rFont val="Calibri"/>
          </rPr>
          <t>Enable Private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 Logging Of Successful Connections</t>
        </r>
        <r>
          <rPr>
            <sz val="11"/>
            <color rgb="FF000000"/>
            <rFont val="Calibri"/>
          </rPr>
          <t>'</t>
        </r>
      </text>
    </comment>
    <comment ref="AP23" authorId="0" shapeId="0" xr:uid="{00000000-0006-0000-0600-000067000000}">
      <text>
        <r>
          <rPr>
            <sz val="11"/>
            <rFont val="Calibri"/>
          </rPr>
          <t xml:space="preserve">Ensure </t>
        </r>
        <r>
          <rPr>
            <sz val="11"/>
            <color rgb="FF000000"/>
            <rFont val="Calibri"/>
          </rPr>
          <t>'</t>
        </r>
        <r>
          <rPr>
            <b/>
            <sz val="11"/>
            <color rgb="FF000000"/>
            <rFont val="Calibri"/>
          </rPr>
          <t>Enable Private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 Enable Logging Of Dropped Packets</t>
        </r>
        <r>
          <rPr>
            <sz val="11"/>
            <color rgb="FF000000"/>
            <rFont val="Calibri"/>
          </rPr>
          <t>'</t>
        </r>
      </text>
    </comment>
    <comment ref="AQ23" authorId="0" shapeId="0" xr:uid="{00000000-0006-0000-0600-000068000000}">
      <text>
        <r>
          <rPr>
            <sz val="11"/>
            <rFont val="Calibri"/>
          </rPr>
          <t xml:space="preserve">Ensure </t>
        </r>
        <r>
          <rPr>
            <sz val="11"/>
            <color rgb="FF000000"/>
            <rFont val="Calibri"/>
          </rPr>
          <t>'</t>
        </r>
        <r>
          <rPr>
            <b/>
            <sz val="11"/>
            <color rgb="FF000000"/>
            <rFont val="Calibri"/>
          </rPr>
          <t>Enable Public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 Enable Logging Of Dropped Packets</t>
        </r>
        <r>
          <rPr>
            <sz val="11"/>
            <color rgb="FF000000"/>
            <rFont val="Calibri"/>
          </rPr>
          <t>'</t>
        </r>
      </text>
    </comment>
    <comment ref="AR23" authorId="0" shapeId="0" xr:uid="{00000000-0006-0000-0600-000069000000}">
      <text>
        <r>
          <rPr>
            <sz val="11"/>
            <rFont val="Calibri"/>
          </rPr>
          <t xml:space="preserve">Ensure </t>
        </r>
        <r>
          <rPr>
            <sz val="11"/>
            <color rgb="FF000000"/>
            <rFont val="Calibri"/>
          </rPr>
          <t>'</t>
        </r>
        <r>
          <rPr>
            <b/>
            <sz val="11"/>
            <color rgb="FF000000"/>
            <rFont val="Calibri"/>
          </rPr>
          <t>Enable Public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 Logging Of Successful Connections</t>
        </r>
        <r>
          <rPr>
            <sz val="11"/>
            <color rgb="FF000000"/>
            <rFont val="Calibri"/>
          </rPr>
          <t>'</t>
        </r>
      </text>
    </comment>
    <comment ref="AS23" authorId="0" shapeId="0" xr:uid="{00000000-0006-0000-0600-00006A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AT23" authorId="0" shapeId="0" xr:uid="{00000000-0006-0000-0600-00006B000000}">
      <text>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 authorId="0" shapeId="0" xr:uid="{00000000-0006-0000-0600-00008A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5" authorId="0" shapeId="0" xr:uid="{00000000-0006-0000-0600-00008B00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5" authorId="0" shapeId="0" xr:uid="{00000000-0006-0000-0600-00008C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L25" authorId="0" shapeId="0" xr:uid="{00000000-0006-0000-0600-00008D00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5" authorId="0" shapeId="0" xr:uid="{00000000-0006-0000-0600-00008E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N25" authorId="0" shapeId="0" xr:uid="{00000000-0006-0000-0600-00008F00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5" authorId="0" shapeId="0" xr:uid="{00000000-0006-0000-0600-000090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P25" authorId="0" shapeId="0" xr:uid="{00000000-0006-0000-0600-00009100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5" authorId="0" shapeId="0" xr:uid="{00000000-0006-0000-0600-000092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R25" authorId="0" shapeId="0" xr:uid="{00000000-0006-0000-0600-000093000000}">
      <text>
        <r>
          <rPr>
            <sz val="11"/>
            <rFont val="Calibri"/>
          </rPr>
          <t xml:space="preserve">Ensure </t>
        </r>
        <r>
          <rPr>
            <sz val="11"/>
            <color rgb="FF000000"/>
            <rFont val="Calibri"/>
          </rPr>
          <t>'</t>
        </r>
        <r>
          <rPr>
            <b/>
            <sz val="11"/>
            <color rgb="FF000000"/>
            <rFont val="Calibri"/>
          </rPr>
          <t>Enable Domain Network Firewall: Log File Path</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S25" authorId="0" shapeId="0" xr:uid="{00000000-0006-0000-0600-000094000000}">
      <text>
        <r>
          <rPr>
            <sz val="11"/>
            <rFont val="Calibri"/>
          </rPr>
          <t xml:space="preserve">Ensure </t>
        </r>
        <r>
          <rPr>
            <sz val="11"/>
            <color rgb="FF000000"/>
            <rFont val="Calibri"/>
          </rPr>
          <t>'</t>
        </r>
        <r>
          <rPr>
            <b/>
            <sz val="11"/>
            <color rgb="FF000000"/>
            <rFont val="Calibri"/>
          </rPr>
          <t>Enable Domain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25" authorId="0" shapeId="0" xr:uid="{00000000-0006-0000-0600-000095000000}">
      <text>
        <r>
          <rPr>
            <sz val="11"/>
            <rFont val="Calibri"/>
          </rPr>
          <t xml:space="preserve">Ensure </t>
        </r>
        <r>
          <rPr>
            <sz val="11"/>
            <color rgb="FF000000"/>
            <rFont val="Calibri"/>
          </rPr>
          <t>'</t>
        </r>
        <r>
          <rPr>
            <b/>
            <sz val="11"/>
            <color rgb="FF000000"/>
            <rFont val="Calibri"/>
          </rPr>
          <t>Enable Private Network Firewall: Log File Path</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U25" authorId="0" shapeId="0" xr:uid="{00000000-0006-0000-0600-000096000000}">
      <text>
        <r>
          <rPr>
            <sz val="11"/>
            <rFont val="Calibri"/>
          </rPr>
          <t xml:space="preserve">Ensure </t>
        </r>
        <r>
          <rPr>
            <sz val="11"/>
            <color rgb="FF000000"/>
            <rFont val="Calibri"/>
          </rPr>
          <t>'</t>
        </r>
        <r>
          <rPr>
            <b/>
            <sz val="11"/>
            <color rgb="FF000000"/>
            <rFont val="Calibri"/>
          </rPr>
          <t>Enable Private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V25" authorId="0" shapeId="0" xr:uid="{00000000-0006-0000-0600-000097000000}">
      <text>
        <r>
          <rPr>
            <sz val="11"/>
            <rFont val="Calibri"/>
          </rPr>
          <t xml:space="preserve">Ensure </t>
        </r>
        <r>
          <rPr>
            <sz val="11"/>
            <color rgb="FF000000"/>
            <rFont val="Calibri"/>
          </rPr>
          <t>'</t>
        </r>
        <r>
          <rPr>
            <b/>
            <sz val="11"/>
            <color rgb="FF000000"/>
            <rFont val="Calibri"/>
          </rPr>
          <t>Enable Public Network Firewall: Log File Path</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W25" authorId="0" shapeId="0" xr:uid="{00000000-0006-0000-0600-000098000000}">
      <text>
        <r>
          <rPr>
            <sz val="11"/>
            <rFont val="Calibri"/>
          </rPr>
          <t xml:space="preserve">Ensure </t>
        </r>
        <r>
          <rPr>
            <sz val="11"/>
            <color rgb="FF000000"/>
            <rFont val="Calibri"/>
          </rPr>
          <t>'</t>
        </r>
        <r>
          <rPr>
            <b/>
            <sz val="11"/>
            <color rgb="FF000000"/>
            <rFont val="Calibri"/>
          </rPr>
          <t>Enable Public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26" authorId="0" shapeId="0" xr:uid="{00000000-0006-0000-0600-000099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J29" authorId="0" shapeId="0" xr:uid="{00000000-0006-0000-0600-00009A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0" authorId="0" shapeId="0" xr:uid="{00000000-0006-0000-0600-00009B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33" authorId="0" shapeId="0" xr:uid="{00000000-0006-0000-0600-00009C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3" authorId="0" shapeId="0" xr:uid="{00000000-0006-0000-0600-00009D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3" authorId="0" shapeId="0" xr:uid="{00000000-0006-0000-0600-00009E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3" authorId="0" shapeId="0" xr:uid="{00000000-0006-0000-0600-00009F000000}">
      <text>
        <r>
          <rPr>
            <sz val="11"/>
            <rFont val="Calibri"/>
          </rPr>
          <t xml:space="preserve">Ensure </t>
        </r>
        <r>
          <rPr>
            <sz val="11"/>
            <color rgb="FF000000"/>
            <rFont val="Calibri"/>
          </rPr>
          <t>'</t>
        </r>
        <r>
          <rPr>
            <b/>
            <sz val="11"/>
            <color rgb="FF000000"/>
            <rFont val="Calibri"/>
          </rPr>
          <t>Config refresh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3" authorId="0" shapeId="0" xr:uid="{00000000-0006-0000-0600-0000A0000000}">
      <text>
        <r>
          <rPr>
            <sz val="11"/>
            <rFont val="Calibri"/>
          </rPr>
          <t xml:space="preserve">Ensure </t>
        </r>
        <r>
          <rPr>
            <sz val="11"/>
            <color rgb="FF000000"/>
            <rFont val="Calibri"/>
          </rPr>
          <t>'</t>
        </r>
        <r>
          <rPr>
            <b/>
            <sz val="11"/>
            <color rgb="FF000000"/>
            <rFont val="Calibri"/>
          </rPr>
          <t>Refresh cadence</t>
        </r>
        <r>
          <rPr>
            <sz val="11"/>
            <color rgb="FF000000"/>
            <rFont val="Calibri"/>
          </rPr>
          <t>'</t>
        </r>
        <r>
          <rPr>
            <sz val="11"/>
            <color rgb="FF000000"/>
            <rFont val="Calibri"/>
          </rPr>
          <t xml:space="preserve"> is set to </t>
        </r>
        <r>
          <rPr>
            <sz val="11"/>
            <color rgb="FF000000"/>
            <rFont val="Calibri"/>
          </rPr>
          <t>'</t>
        </r>
        <r>
          <rPr>
            <b/>
            <sz val="11"/>
            <color rgb="FF000000"/>
            <rFont val="Calibri"/>
          </rPr>
          <t>90</t>
        </r>
        <r>
          <rPr>
            <sz val="11"/>
            <color rgb="FF000000"/>
            <rFont val="Calibri"/>
          </rPr>
          <t>'</t>
        </r>
        <r>
          <rPr>
            <sz val="11"/>
            <color rgb="FF000000"/>
            <rFont val="Calibri"/>
          </rPr>
          <t xml:space="preserve"> (or less)</t>
        </r>
      </text>
    </comment>
    <comment ref="O33" authorId="0" shapeId="0" xr:uid="{00000000-0006-0000-0600-0000A1000000}">
      <text>
        <r>
          <rPr>
            <sz val="11"/>
            <rFont val="Calibri"/>
          </rPr>
          <t xml:space="preserve">Ensure </t>
        </r>
        <r>
          <rPr>
            <sz val="11"/>
            <color rgb="FF000000"/>
            <rFont val="Calibri"/>
          </rPr>
          <t>'</t>
        </r>
        <r>
          <rPr>
            <b/>
            <sz val="11"/>
            <color rgb="FF000000"/>
            <rFont val="Calibri"/>
          </rPr>
          <t>DO 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HTTP blended with Internet Peering</t>
        </r>
        <r>
          <rPr>
            <sz val="11"/>
            <color rgb="FF000000"/>
            <rFont val="Calibri"/>
          </rPr>
          <t>'</t>
        </r>
      </text>
    </comment>
    <comment ref="P33" authorId="0" shapeId="0" xr:uid="{00000000-0006-0000-0600-0000A2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 Preview builds</t>
        </r>
        <r>
          <rPr>
            <sz val="11"/>
            <color rgb="FF000000"/>
            <rFont val="Calibri"/>
          </rPr>
          <t>'</t>
        </r>
      </text>
    </comment>
    <comment ref="J37" authorId="0" shapeId="0" xr:uid="{00000000-0006-0000-0600-0000A3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37" authorId="0" shapeId="0" xr:uid="{00000000-0006-0000-0600-0000A7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600-0000A8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7" authorId="0" shapeId="0" xr:uid="{00000000-0006-0000-0600-0000A9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AA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 authorId="0" shapeId="0" xr:uid="{00000000-0006-0000-0600-0000AB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7" authorId="0" shapeId="0" xr:uid="{00000000-0006-0000-0600-0000AC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7" authorId="0" shapeId="0" xr:uid="{00000000-0006-0000-0600-0000AD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AE000000}">
      <text>
        <r>
          <rPr>
            <sz val="11"/>
            <rFont val="Calibri"/>
          </rPr>
          <t xml:space="preserve">Ensure </t>
        </r>
        <r>
          <rPr>
            <sz val="11"/>
            <color rgb="FF000000"/>
            <rFont val="Calibri"/>
          </rPr>
          <t>'</t>
        </r>
        <r>
          <rPr>
            <b/>
            <sz val="11"/>
            <color rgb="FF000000"/>
            <rFont val="Calibri"/>
          </rPr>
          <t>Configure Redirection Guard: Redirection Guard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S37" authorId="0" shapeId="0" xr:uid="{00000000-0006-0000-0600-0000AF000000}">
      <text>
        <r>
          <rPr>
            <sz val="11"/>
            <rFont val="Calibri"/>
          </rPr>
          <t xml:space="preserve">Ensure </t>
        </r>
        <r>
          <rPr>
            <sz val="11"/>
            <color rgb="FF000000"/>
            <rFont val="Calibri"/>
          </rPr>
          <t>'</t>
        </r>
        <r>
          <rPr>
            <b/>
            <sz val="11"/>
            <color rgb="FF000000"/>
            <rFont val="Calibri"/>
          </rPr>
          <t>Manage processing of Queue-specific files: 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T37" authorId="0" shapeId="0" xr:uid="{00000000-0006-0000-0600-0000B0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 authorId="0" shapeId="0" xr:uid="{00000000-0006-0000-0600-0000B1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V37" authorId="0" shapeId="0" xr:uid="{00000000-0006-0000-0600-0000B2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W37" authorId="0" shapeId="0" xr:uid="{00000000-0006-0000-0600-0000B3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7" authorId="0" shapeId="0" xr:uid="{00000000-0006-0000-0600-0000B4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7" authorId="0" shapeId="0" xr:uid="{00000000-0006-0000-0600-0000B5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7" authorId="0" shapeId="0" xr:uid="{00000000-0006-0000-0600-0000B6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7" authorId="0" shapeId="0" xr:uid="{00000000-0006-0000-0600-0000B7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7" authorId="0" shapeId="0" xr:uid="{00000000-0006-0000-0600-0000B8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7" authorId="0" shapeId="0" xr:uid="{00000000-0006-0000-0600-0000B900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7" authorId="0" shapeId="0" xr:uid="{00000000-0006-0000-0600-0000BA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7" authorId="0" shapeId="0" xr:uid="{00000000-0006-0000-0600-0000BB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AF37" authorId="0" shapeId="0" xr:uid="{00000000-0006-0000-0600-0000BC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AG37" authorId="0" shapeId="0" xr:uid="{00000000-0006-0000-0600-0000BD000000}">
      <text>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7" authorId="0" shapeId="0" xr:uid="{00000000-0006-0000-0600-0000BE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7" authorId="0" shapeId="0" xr:uid="{00000000-0006-0000-0600-0000BF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7" authorId="0" shapeId="0" xr:uid="{00000000-0006-0000-0600-0000C000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7" authorId="0" shapeId="0" xr:uid="{00000000-0006-0000-0600-0000C100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7" authorId="0" shapeId="0" xr:uid="{00000000-0006-0000-0600-0000C2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7" authorId="0" shapeId="0" xr:uid="{00000000-0006-0000-0600-0000C3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7" authorId="0" shapeId="0" xr:uid="{00000000-0006-0000-0600-0000C4000000}">
      <text>
        <r>
          <rPr>
            <sz val="11"/>
            <rFont val="Calibri"/>
          </rPr>
          <t xml:space="preserve">Ensure </t>
        </r>
        <r>
          <rPr>
            <sz val="11"/>
            <color rgb="FF000000"/>
            <rFont val="Calibri"/>
          </rPr>
          <t>'</t>
        </r>
        <r>
          <rPr>
            <b/>
            <sz val="11"/>
            <color rgb="FF000000"/>
            <rFont val="Calibri"/>
          </rPr>
          <t xml:space="preserve">Prevent Codec Download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7" authorId="0" shapeId="0" xr:uid="{00000000-0006-0000-0600-0000C5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7" authorId="0" shapeId="0" xr:uid="{00000000-0006-0000-0600-0000C600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7" authorId="0" shapeId="0" xr:uid="{00000000-0006-0000-0600-0000C7000000}">
      <text>
        <r>
          <rPr>
            <sz val="11"/>
            <rFont val="Calibri"/>
          </rPr>
          <t xml:space="preserve">Ensure </t>
        </r>
        <r>
          <rPr>
            <sz val="11"/>
            <color rgb="FF000000"/>
            <rFont val="Calibri"/>
          </rPr>
          <t>'</t>
        </r>
        <r>
          <rPr>
            <b/>
            <sz val="11"/>
            <color rgb="FF000000"/>
            <rFont val="Calibri"/>
          </rPr>
          <t>Allow Camera</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AR37" authorId="0" shapeId="0" xr:uid="{00000000-0006-0000-0600-0000C8000000}">
      <text>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text>
    </comment>
    <comment ref="AS37" authorId="0" shapeId="0" xr:uid="{00000000-0006-0000-0600-0000C9000000}">
      <text>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T37" authorId="0" shapeId="0" xr:uid="{00000000-0006-0000-0600-0000CA000000}">
      <text>
        <r>
          <rPr>
            <sz val="11"/>
            <rFont val="Calibri"/>
          </rPr>
          <t xml:space="preserve">Ensure </t>
        </r>
        <r>
          <rPr>
            <sz val="11"/>
            <color rgb="FF000000"/>
            <rFont val="Calibri"/>
          </rPr>
          <t>'</t>
        </r>
        <r>
          <rPr>
            <b/>
            <sz val="11"/>
            <color rgb="FF000000"/>
            <rFont val="Calibri"/>
          </rPr>
          <t>Disable Store Originated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7" authorId="0" shapeId="0" xr:uid="{00000000-0006-0000-0600-0000A4000000}">
      <text>
        <r>
          <rPr>
            <sz val="11"/>
            <rFont val="Calibri"/>
          </rPr>
          <t xml:space="preserve">Ensure </t>
        </r>
        <r>
          <rPr>
            <sz val="11"/>
            <color rgb="FF000000"/>
            <rFont val="Calibri"/>
          </rPr>
          <t>'</t>
        </r>
        <r>
          <rPr>
            <b/>
            <sz val="11"/>
            <color rgb="FF000000"/>
            <rFont val="Calibri"/>
          </rPr>
          <t>Allow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AV37" authorId="0" shapeId="0" xr:uid="{00000000-0006-0000-0600-0000A5000000}">
      <text>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7" authorId="0" shapeId="0" xr:uid="{00000000-0006-0000-0600-0000A6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600-0000CB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8" authorId="0" shapeId="0" xr:uid="{00000000-0006-0000-0600-0000CC00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8" authorId="0" shapeId="0" xr:uid="{00000000-0006-0000-0600-0000CD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CE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CF000000}">
      <text>
        <r>
          <rPr>
            <sz val="11"/>
            <rFont val="Calibri"/>
          </rPr>
          <t xml:space="preserve">Ensure </t>
        </r>
        <r>
          <rPr>
            <sz val="11"/>
            <color rgb="FF000000"/>
            <rFont val="Calibri"/>
          </rPr>
          <t>'</t>
        </r>
        <r>
          <rPr>
            <b/>
            <sz val="11"/>
            <color rgb="FF000000"/>
            <rFont val="Calibri"/>
          </rPr>
          <t>MSS: (AutoAdminLogon) Enable Automatic Logon (not recommended)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3" authorId="0" shapeId="0" xr:uid="{00000000-0006-0000-0600-0000D0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3" authorId="0" shapeId="0" xr:uid="{00000000-0006-0000-0600-0000D1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3" authorId="0" shapeId="0" xr:uid="{00000000-0006-0000-0600-0000D200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3" authorId="0" shapeId="0" xr:uid="{00000000-0006-0000-0600-0000D3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3" authorId="0" shapeId="0" xr:uid="{00000000-0006-0000-0600-0000D4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3" authorId="0" shapeId="0" xr:uid="{00000000-0006-0000-0600-0000D5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3" authorId="0" shapeId="0" xr:uid="{00000000-0006-0000-0600-0000D6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3" authorId="0" shapeId="0" xr:uid="{00000000-0006-0000-0600-0000D7000000}">
      <text>
        <r>
          <rPr>
            <sz val="11"/>
            <rFont val="Calibri"/>
          </rPr>
          <t xml:space="preserve">Ensure </t>
        </r>
        <r>
          <rPr>
            <sz val="11"/>
            <color rgb="FF000000"/>
            <rFont val="Calibri"/>
          </rPr>
          <t>'</t>
        </r>
        <r>
          <rPr>
            <b/>
            <sz val="11"/>
            <color rgb="FF000000"/>
            <rFont val="Calibri"/>
          </rPr>
          <t>Device Password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3" authorId="0" shapeId="0" xr:uid="{00000000-0006-0000-0600-0000D8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43" authorId="0" shapeId="0" xr:uid="{00000000-0006-0000-0600-0000D9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3" authorId="0" shapeId="0" xr:uid="{00000000-0006-0000-0600-0000DA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W43" authorId="0" shapeId="0" xr:uid="{00000000-0006-0000-0600-0000DB000000}">
      <text>
        <r>
          <rPr>
            <sz val="11"/>
            <rFont val="Calibri"/>
          </rPr>
          <t xml:space="preserve">Ensure </t>
        </r>
        <r>
          <rPr>
            <sz val="11"/>
            <color rgb="FF000000"/>
            <rFont val="Calibri"/>
          </rPr>
          <t>'</t>
        </r>
        <r>
          <rPr>
            <b/>
            <sz val="11"/>
            <color rgb="FF000000"/>
            <rFont val="Calibri"/>
          </rPr>
          <t>Network Security: Allow PKU2U authentication requests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X43" authorId="0" shapeId="0" xr:uid="{00000000-0006-0000-0600-0000DC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LM and NTLMv2 responses only. Refuse LM and NTLM</t>
        </r>
        <r>
          <rPr>
            <sz val="11"/>
            <color rgb="FF000000"/>
            <rFont val="Calibri"/>
          </rPr>
          <t>'</t>
        </r>
      </text>
    </comment>
    <comment ref="J44" authorId="0" shapeId="0" xr:uid="{00000000-0006-0000-0600-0000DD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J45" authorId="0" shapeId="0" xr:uid="{00000000-0006-0000-0600-0000DE00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K45" authorId="0" shapeId="0" xr:uid="{00000000-0006-0000-0600-0000DF000000}">
      <text>
        <r>
          <rPr>
            <sz val="11"/>
            <rFont val="Calibri"/>
          </rPr>
          <t xml:space="preserve">Ensure </t>
        </r>
        <r>
          <rPr>
            <sz val="11"/>
            <color rgb="FF000000"/>
            <rFont val="Calibri"/>
          </rPr>
          <t>'</t>
        </r>
        <r>
          <rPr>
            <b/>
            <sz val="11"/>
            <color rgb="FF000000"/>
            <rFont val="Calibri"/>
          </rPr>
          <t xml:space="preserve">Configure Lsa Protected Process is set to </t>
        </r>
        <r>
          <rPr>
            <sz val="11"/>
            <color rgb="FF000000"/>
            <rFont val="Calibri"/>
          </rPr>
          <t>'</t>
        </r>
        <r>
          <rPr>
            <sz val="11"/>
            <color rgb="FF000000"/>
            <rFont val="Calibri"/>
          </rPr>
          <t>Enabled with UEFI Lock...</t>
        </r>
        <r>
          <rPr>
            <sz val="11"/>
            <color rgb="FF000000"/>
            <rFont val="Calibri"/>
          </rPr>
          <t>'</t>
        </r>
      </text>
    </comment>
    <comment ref="L45" authorId="0" shapeId="0" xr:uid="{00000000-0006-0000-0600-0000E0000000}">
      <text>
        <r>
          <rPr>
            <sz val="11"/>
            <rFont val="Calibri"/>
          </rPr>
          <t xml:space="preserve">Ensure </t>
        </r>
        <r>
          <rPr>
            <sz val="11"/>
            <color rgb="FF000000"/>
            <rFont val="Calibri"/>
          </rPr>
          <t>'</t>
        </r>
        <r>
          <rPr>
            <b/>
            <sz val="11"/>
            <color rgb="FF000000"/>
            <rFont val="Calibri"/>
          </rPr>
          <t>Enable ESS with Supported Peripherals</t>
        </r>
        <r>
          <rPr>
            <sz val="11"/>
            <color rgb="FF000000"/>
            <rFont val="Calibri"/>
          </rPr>
          <t>'</t>
        </r>
        <r>
          <rPr>
            <sz val="11"/>
            <color rgb="FF000000"/>
            <rFont val="Calibri"/>
          </rPr>
          <t xml:space="preserve"> is set to </t>
        </r>
        <r>
          <rPr>
            <sz val="11"/>
            <color rgb="FF000000"/>
            <rFont val="Calibri"/>
          </rPr>
          <t>'</t>
        </r>
        <r>
          <rPr>
            <b/>
            <sz val="11"/>
            <color rgb="FF000000"/>
            <rFont val="Calibri"/>
          </rPr>
          <t>Enhanced sign-in security will be enabled…</t>
        </r>
        <r>
          <rPr>
            <sz val="11"/>
            <color rgb="FF000000"/>
            <rFont val="Calibri"/>
          </rPr>
          <t>'</t>
        </r>
      </text>
    </comment>
    <comment ref="M45" authorId="0" shapeId="0" xr:uid="{00000000-0006-0000-0600-0000E1000000}">
      <text>
        <r>
          <rPr>
            <sz val="11"/>
            <rFont val="Calibri"/>
          </rPr>
          <t xml:space="preserve">Ensure </t>
        </r>
        <r>
          <rPr>
            <sz val="11"/>
            <color rgb="FF000000"/>
            <rFont val="Calibri"/>
          </rPr>
          <t>'</t>
        </r>
        <r>
          <rPr>
            <b/>
            <sz val="11"/>
            <color rgb="FF000000"/>
            <rFont val="Calibri"/>
          </rPr>
          <t>Facial Features Use Enhanced Anti Spoofing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45" authorId="0" shapeId="0" xr:uid="{00000000-0006-0000-0600-0000E2000000}">
      <text>
        <r>
          <rPr>
            <sz val="11"/>
            <rFont val="Calibri"/>
          </rPr>
          <t xml:space="preserve">Ensure </t>
        </r>
        <r>
          <rPr>
            <sz val="11"/>
            <color rgb="FF000000"/>
            <rFont val="Calibri"/>
          </rPr>
          <t>'</t>
        </r>
        <r>
          <rPr>
            <b/>
            <sz val="11"/>
            <color rgb="FF000000"/>
            <rFont val="Calibri"/>
          </rPr>
          <t>Require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46" authorId="0" shapeId="0" xr:uid="{00000000-0006-0000-0600-0000E3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7" authorId="0" shapeId="0" xr:uid="{00000000-0006-0000-0600-0000E4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K47" authorId="0" shapeId="0" xr:uid="{00000000-0006-0000-0600-0000E5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48" authorId="0" shapeId="0" xr:uid="{00000000-0006-0000-0600-0000E600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600-0000E700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8" authorId="0" shapeId="0" xr:uid="{00000000-0006-0000-0600-0000E8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8" authorId="0" shapeId="0" xr:uid="{00000000-0006-0000-0600-0000E9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600-0000EA000000}">
      <text>
        <r>
          <rPr>
            <sz val="11"/>
            <rFont val="Calibri"/>
          </rPr>
          <t xml:space="preserve">Ensure </t>
        </r>
        <r>
          <rPr>
            <sz val="11"/>
            <color rgb="FF000000"/>
            <rFont val="Calibri"/>
          </rPr>
          <t>'</t>
        </r>
        <r>
          <rPr>
            <b/>
            <sz val="11"/>
            <color rgb="FF000000"/>
            <rFont val="Calibri"/>
          </rPr>
          <t>Device Password Enabled: Alphanumeric Device Password Required</t>
        </r>
        <r>
          <rPr>
            <sz val="11"/>
            <color rgb="FF000000"/>
            <rFont val="Calibri"/>
          </rPr>
          <t>'</t>
        </r>
        <r>
          <rPr>
            <sz val="11"/>
            <color rgb="FF000000"/>
            <rFont val="Calibri"/>
          </rPr>
          <t xml:space="preserve"> is set to </t>
        </r>
        <r>
          <rPr>
            <sz val="11"/>
            <color rgb="FF000000"/>
            <rFont val="Calibri"/>
          </rPr>
          <t>'</t>
        </r>
        <r>
          <rPr>
            <b/>
            <sz val="11"/>
            <color rgb="FF000000"/>
            <rFont val="Calibri"/>
          </rPr>
          <t>Password or Alphanumeric PIN required</t>
        </r>
        <r>
          <rPr>
            <sz val="11"/>
            <color rgb="FF000000"/>
            <rFont val="Calibri"/>
          </rPr>
          <t>'</t>
        </r>
      </text>
    </comment>
    <comment ref="O48" authorId="0" shapeId="0" xr:uid="{00000000-0006-0000-0600-0000EB000000}">
      <text>
        <r>
          <rPr>
            <sz val="11"/>
            <rFont val="Calibri"/>
          </rPr>
          <t xml:space="preserve">Ensure </t>
        </r>
        <r>
          <rPr>
            <sz val="11"/>
            <color rgb="FF000000"/>
            <rFont val="Calibri"/>
          </rPr>
          <t>'</t>
        </r>
        <r>
          <rPr>
            <b/>
            <sz val="11"/>
            <color rgb="FF000000"/>
            <rFont val="Calibri"/>
          </rPr>
          <t>Device Password Enabled: Min Device Password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Digits and lowercase letters are required</t>
        </r>
        <r>
          <rPr>
            <sz val="11"/>
            <color rgb="FF000000"/>
            <rFont val="Calibri"/>
          </rPr>
          <t>'</t>
        </r>
      </text>
    </comment>
    <comment ref="P48" authorId="0" shapeId="0" xr:uid="{00000000-0006-0000-0600-0000EC000000}">
      <text>
        <r>
          <rPr>
            <sz val="11"/>
            <rFont val="Calibri"/>
          </rPr>
          <t xml:space="preserve">Ensure </t>
        </r>
        <r>
          <rPr>
            <sz val="11"/>
            <color rgb="FF000000"/>
            <rFont val="Calibri"/>
          </rPr>
          <t>'</t>
        </r>
        <r>
          <rPr>
            <b/>
            <sz val="11"/>
            <color rgb="FF000000"/>
            <rFont val="Calibri"/>
          </rPr>
          <t>Device Password Enabled: Device 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Q48" authorId="0" shapeId="0" xr:uid="{00000000-0006-0000-0600-0000ED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R48" authorId="0" shapeId="0" xr:uid="{00000000-0006-0000-0600-0000EE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S48" authorId="0" shapeId="0" xr:uid="{00000000-0006-0000-0600-0000EF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T48" authorId="0" shapeId="0" xr:uid="{00000000-0006-0000-0600-0000F0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8" authorId="0" shapeId="0" xr:uid="{00000000-0006-0000-0600-0000F1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8" authorId="0" shapeId="0" xr:uid="{00000000-0006-0000-0600-0000F200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8" authorId="0" shapeId="0" xr:uid="{00000000-0006-0000-0600-0000F3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text>
    </comment>
    <comment ref="X48" authorId="0" shapeId="0" xr:uid="{00000000-0006-0000-0600-0000F4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text>
    </comment>
    <comment ref="Y48" authorId="0" shapeId="0" xr:uid="{00000000-0006-0000-0600-0000F5000000}">
      <text>
        <r>
          <rPr>
            <sz val="11"/>
            <rFont val="Calibri"/>
          </rPr>
          <t xml:space="preserve">Ensure </t>
        </r>
        <r>
          <rPr>
            <sz val="11"/>
            <color rgb="FF000000"/>
            <rFont val="Calibri"/>
          </rPr>
          <t>'</t>
        </r>
        <r>
          <rPr>
            <b/>
            <sz val="11"/>
            <color rgb="FF000000"/>
            <rFont val="Calibri"/>
          </rPr>
          <t>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Configured: 30 or fewer</t>
        </r>
        <r>
          <rPr>
            <sz val="11"/>
            <color rgb="FF000000"/>
            <rFont val="Calibri"/>
          </rPr>
          <t>'</t>
        </r>
      </text>
    </comment>
    <comment ref="Z48" authorId="0" shapeId="0" xr:uid="{00000000-0006-0000-0600-0000F6000000}">
      <text>
        <r>
          <rPr>
            <sz val="11"/>
            <rFont val="Calibri"/>
          </rPr>
          <t xml:space="preserve">Ensure </t>
        </r>
        <r>
          <rPr>
            <sz val="11"/>
            <color rgb="FF000000"/>
            <rFont val="Calibri"/>
          </rPr>
          <t>'</t>
        </r>
        <r>
          <rPr>
            <b/>
            <sz val="11"/>
            <color rgb="FF000000"/>
            <rFont val="Calibri"/>
          </rPr>
          <t>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 + numbers + special characters</t>
        </r>
        <r>
          <rPr>
            <sz val="11"/>
            <color rgb="FF000000"/>
            <rFont val="Calibri"/>
          </rPr>
          <t>'</t>
        </r>
      </text>
    </comment>
    <comment ref="AA48" authorId="0" shapeId="0" xr:uid="{00000000-0006-0000-0600-0000F7000000}">
      <text>
        <r>
          <rPr>
            <sz val="11"/>
            <rFont val="Calibri"/>
          </rPr>
          <t xml:space="preserve">Ensure </t>
        </r>
        <r>
          <rPr>
            <sz val="11"/>
            <color rgb="FF000000"/>
            <rFont val="Calibri"/>
          </rPr>
          <t>'</t>
        </r>
        <r>
          <rPr>
            <b/>
            <sz val="11"/>
            <color rgb="FF000000"/>
            <rFont val="Calibri"/>
          </rPr>
          <t>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Configured: 15 or more</t>
        </r>
        <r>
          <rPr>
            <sz val="11"/>
            <color rgb="FF000000"/>
            <rFont val="Calibri"/>
          </rPr>
          <t>'</t>
        </r>
      </text>
    </comment>
    <comment ref="AB48" authorId="0" shapeId="0" xr:uid="{00000000-0006-0000-0600-0000F8000000}">
      <text>
        <r>
          <rPr>
            <sz val="11"/>
            <rFont val="Calibri"/>
          </rPr>
          <t xml:space="preserve">Ensure </t>
        </r>
        <r>
          <rPr>
            <sz val="11"/>
            <color rgb="FF000000"/>
            <rFont val="Calibri"/>
          </rPr>
          <t>'</t>
        </r>
        <r>
          <rPr>
            <b/>
            <sz val="11"/>
            <color rgb="FF000000"/>
            <rFont val="Calibri"/>
          </rPr>
          <t>Post-authentication actions</t>
        </r>
        <r>
          <rPr>
            <sz val="11"/>
            <color rgb="FF000000"/>
            <rFont val="Calibri"/>
          </rPr>
          <t>'</t>
        </r>
        <r>
          <rPr>
            <sz val="11"/>
            <color rgb="FF000000"/>
            <rFont val="Calibri"/>
          </rPr>
          <t xml:space="preserve"> is set to </t>
        </r>
        <r>
          <rPr>
            <sz val="11"/>
            <color rgb="FF000000"/>
            <rFont val="Calibri"/>
          </rPr>
          <t>'</t>
        </r>
        <r>
          <rPr>
            <b/>
            <sz val="11"/>
            <color rgb="FF000000"/>
            <rFont val="Calibri"/>
          </rPr>
          <t>Reset the password and logoff the managed account</t>
        </r>
        <r>
          <rPr>
            <sz val="11"/>
            <color rgb="FF000000"/>
            <rFont val="Calibri"/>
          </rPr>
          <t>'</t>
        </r>
        <r>
          <rPr>
            <sz val="11"/>
            <color rgb="FF000000"/>
            <rFont val="Calibri"/>
          </rPr>
          <t xml:space="preserve"> or higher</t>
        </r>
      </text>
    </comment>
    <comment ref="AC48" authorId="0" shapeId="0" xr:uid="{00000000-0006-0000-0600-0000F9000000}">
      <text>
        <r>
          <rPr>
            <sz val="11"/>
            <rFont val="Calibri"/>
          </rPr>
          <t xml:space="preserve">Ensure </t>
        </r>
        <r>
          <rPr>
            <sz val="11"/>
            <color rgb="FF000000"/>
            <rFont val="Calibri"/>
          </rPr>
          <t>'</t>
        </r>
        <r>
          <rPr>
            <b/>
            <sz val="11"/>
            <color rgb="FF000000"/>
            <rFont val="Calibri"/>
          </rPr>
          <t>Post Authentication Reset Delay</t>
        </r>
        <r>
          <rPr>
            <sz val="11"/>
            <color rgb="FF000000"/>
            <rFont val="Calibri"/>
          </rPr>
          <t>'</t>
        </r>
        <r>
          <rPr>
            <sz val="11"/>
            <color rgb="FF000000"/>
            <rFont val="Calibri"/>
          </rPr>
          <t xml:space="preserve"> is set to </t>
        </r>
        <r>
          <rPr>
            <sz val="11"/>
            <color rgb="FF000000"/>
            <rFont val="Calibri"/>
          </rPr>
          <t>'</t>
        </r>
        <r>
          <rPr>
            <b/>
            <sz val="11"/>
            <color rgb="FF000000"/>
            <rFont val="Calibri"/>
          </rPr>
          <t>Configured: 8 or fewer hours, but not 0</t>
        </r>
        <r>
          <rPr>
            <sz val="11"/>
            <color rgb="FF000000"/>
            <rFont val="Calibri"/>
          </rPr>
          <t>'</t>
        </r>
      </text>
    </comment>
    <comment ref="J49" authorId="0" shapeId="0" xr:uid="{00000000-0006-0000-0600-0000FA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9" authorId="0" shapeId="0" xr:uid="{00000000-0006-0000-0600-0000FB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7" authorId="0" shapeId="0" xr:uid="{00000000-0006-0000-0600-0000FC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7" authorId="0" shapeId="0" xr:uid="{00000000-0006-0000-0600-0000FD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L67" authorId="0" shapeId="0" xr:uid="{00000000-0006-0000-0600-0000FE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text>
    </comment>
    <comment ref="J88" authorId="0" shapeId="0" xr:uid="{00000000-0006-0000-0600-0000FF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K88" authorId="0" shapeId="0" xr:uid="{00000000-0006-0000-0600-00000001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L88" authorId="0" shapeId="0" xr:uid="{00000000-0006-0000-0600-000001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88" authorId="0" shapeId="0" xr:uid="{00000000-0006-0000-0600-000002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8" authorId="0" shapeId="0" xr:uid="{00000000-0006-0000-0600-000003010000}">
      <text>
        <r>
          <rPr>
            <sz val="11"/>
            <rFont val="Calibri"/>
          </rPr>
          <t xml:space="preserve">Ensure </t>
        </r>
        <r>
          <rPr>
            <sz val="11"/>
            <color rgb="FF000000"/>
            <rFont val="Calibri"/>
          </rPr>
          <t>'</t>
        </r>
        <r>
          <rPr>
            <b/>
            <sz val="11"/>
            <color rgb="FF000000"/>
            <rFont val="Calibri"/>
          </rPr>
          <t>MSS: (PerformRouterDiscovery) Allow IRDP to detect and configure Default Gateway addresses (could lead to DoS)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8" authorId="0" shapeId="0" xr:uid="{00000000-0006-0000-0600-000004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P88" authorId="0" shapeId="0" xr:uid="{00000000-0006-0000-0600-000005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8" authorId="0" shapeId="0" xr:uid="{00000000-0006-0000-0600-000006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R88" authorId="0" shapeId="0" xr:uid="{00000000-0006-0000-0600-000007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J90" authorId="0" shapeId="0" xr:uid="{00000000-0006-0000-0600-000008010000}">
      <text>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90" authorId="0" shapeId="0" xr:uid="{00000000-0006-0000-0600-00000901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0" authorId="0" shapeId="0" xr:uid="{00000000-0006-0000-0600-00000A010000}">
      <text>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90" authorId="0" shapeId="0" xr:uid="{00000000-0006-0000-0600-00000B010000}">
      <text>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90" authorId="0" shapeId="0" xr:uid="{00000000-0006-0000-0600-00000C01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90" authorId="0" shapeId="0" xr:uid="{00000000-0006-0000-0600-00000D010000}">
      <text>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P90" authorId="0" shapeId="0" xr:uid="{00000000-0006-0000-0600-00000E010000}">
      <text>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Q90" authorId="0" shapeId="0" xr:uid="{00000000-0006-0000-0600-00000F010000}">
      <text>
        <r>
          <rPr>
            <sz val="11"/>
            <rFont val="Calibri"/>
          </rPr>
          <t xml:space="preserve">Ensure </t>
        </r>
        <r>
          <rPr>
            <sz val="11"/>
            <color rgb="FF000000"/>
            <rFont val="Calibri"/>
          </rPr>
          <t>'</t>
        </r>
        <r>
          <rPr>
            <b/>
            <sz val="11"/>
            <color rgb="FF000000"/>
            <rFont val="Calibri"/>
          </rPr>
          <t>Enable Public Network Firewall: Allow Local Ipsec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90" authorId="0" shapeId="0" xr:uid="{00000000-0006-0000-0600-000010010000}">
      <text>
        <r>
          <rPr>
            <sz val="11"/>
            <rFont val="Calibri"/>
          </rPr>
          <t xml:space="preserve">Ensure </t>
        </r>
        <r>
          <rPr>
            <sz val="11"/>
            <color rgb="FF000000"/>
            <rFont val="Calibri"/>
          </rPr>
          <t>'</t>
        </r>
        <r>
          <rPr>
            <b/>
            <sz val="11"/>
            <color rgb="FF000000"/>
            <rFont val="Calibri"/>
          </rPr>
          <t>Enable Public Network Firewall: Allow Local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S90" authorId="0" shapeId="0" xr:uid="{00000000-0006-0000-0600-00001101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90" authorId="0" shapeId="0" xr:uid="{00000000-0006-0000-0600-000012010000}">
      <text>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91" authorId="0" shapeId="0" xr:uid="{00000000-0006-0000-0600-00001301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K91" authorId="0" shapeId="0" xr:uid="{00000000-0006-0000-0600-000014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1501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M91" authorId="0" shapeId="0" xr:uid="{00000000-0006-0000-0600-000016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N91" authorId="0" shapeId="0" xr:uid="{00000000-0006-0000-0600-000017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1" authorId="0" shapeId="0" xr:uid="{00000000-0006-0000-0600-000018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1901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1A01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1B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1" authorId="0" shapeId="0" xr:uid="{00000000-0006-0000-0600-00001C01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1" authorId="0" shapeId="0" xr:uid="{00000000-0006-0000-0600-00001D01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1" authorId="0" shapeId="0" xr:uid="{00000000-0006-0000-0600-00001E010000}">
      <text>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V91" authorId="0" shapeId="0" xr:uid="{00000000-0006-0000-0600-00001F010000}">
      <text>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J92" authorId="0" shapeId="0" xr:uid="{00000000-0006-0000-0600-00002001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 (recommended)</t>
        </r>
        <r>
          <rPr>
            <sz val="11"/>
            <color rgb="FF000000"/>
            <rFont val="Calibri"/>
          </rPr>
          <t>'</t>
        </r>
      </text>
    </comment>
    <comment ref="J94" authorId="0" shapeId="0" xr:uid="{00000000-0006-0000-0600-00002101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600-00002201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L94" authorId="0" shapeId="0" xr:uid="{00000000-0006-0000-0600-00002301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M94" authorId="0" shapeId="0" xr:uid="{00000000-0006-0000-0600-00002401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N94" authorId="0" shapeId="0" xr:uid="{00000000-0006-0000-0600-00002501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O94" authorId="0" shapeId="0" xr:uid="{00000000-0006-0000-0600-00002601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P94" authorId="0" shapeId="0" xr:uid="{00000000-0006-0000-0600-00002701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Q94" authorId="0" shapeId="0" xr:uid="{00000000-0006-0000-0600-00002801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R94" authorId="0" shapeId="0" xr:uid="{00000000-0006-0000-0600-00002901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4" authorId="0" shapeId="0" xr:uid="{00000000-0006-0000-0600-00002A01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T94" authorId="0" shapeId="0" xr:uid="{00000000-0006-0000-0600-00002B01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U94" authorId="0" shapeId="0" xr:uid="{00000000-0006-0000-0600-00002C01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V94" authorId="0" shapeId="0" xr:uid="{00000000-0006-0000-0600-00002D01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W94" authorId="0" shapeId="0" xr:uid="{00000000-0006-0000-0600-00002E01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X94" authorId="0" shapeId="0" xr:uid="{00000000-0006-0000-0600-00002F01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Y94" authorId="0" shapeId="0" xr:uid="{00000000-0006-0000-0600-00003001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Z94" authorId="0" shapeId="0" xr:uid="{00000000-0006-0000-0600-00003101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4" authorId="0" shapeId="0" xr:uid="{00000000-0006-0000-0600-000032010000}">
      <text>
        <r>
          <rPr>
            <sz val="11"/>
            <rFont val="Calibri"/>
          </rPr>
          <t xml:space="preserve">Ensure </t>
        </r>
        <r>
          <rPr>
            <sz val="11"/>
            <color rgb="FF000000"/>
            <rFont val="Calibri"/>
          </rPr>
          <t>'</t>
        </r>
        <r>
          <rPr>
            <b/>
            <sz val="11"/>
            <color rgb="FF000000"/>
            <rFont val="Calibri"/>
          </rPr>
          <t>Require additional authentication at startup: Configure TPM startup key and PIN: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and PIN with TPM</t>
        </r>
        <r>
          <rPr>
            <sz val="11"/>
            <color rgb="FF000000"/>
            <rFont val="Calibri"/>
          </rPr>
          <t>'</t>
        </r>
      </text>
    </comment>
    <comment ref="AB94" authorId="0" shapeId="0" xr:uid="{00000000-0006-0000-0600-000033010000}">
      <text>
        <r>
          <rPr>
            <sz val="11"/>
            <rFont val="Calibri"/>
          </rPr>
          <t xml:space="preserve">Ensure </t>
        </r>
        <r>
          <rPr>
            <sz val="11"/>
            <color rgb="FF000000"/>
            <rFont val="Calibri"/>
          </rPr>
          <t>'</t>
        </r>
        <r>
          <rPr>
            <b/>
            <sz val="11"/>
            <color rgb="FF000000"/>
            <rFont val="Calibri"/>
          </rPr>
          <t>Require additional authentication at startup: Configure TPM startup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with TPM</t>
        </r>
        <r>
          <rPr>
            <sz val="11"/>
            <color rgb="FF000000"/>
            <rFont val="Calibri"/>
          </rPr>
          <t>'</t>
        </r>
      </text>
    </comment>
    <comment ref="AC94" authorId="0" shapeId="0" xr:uid="{00000000-0006-0000-0600-000034010000}">
      <text>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text>
    </comment>
    <comment ref="AD94" authorId="0" shapeId="0" xr:uid="{00000000-0006-0000-0600-000035010000}">
      <text>
        <r>
          <rPr>
            <sz val="11"/>
            <rFont val="Calibri"/>
          </rPr>
          <t xml:space="preserve">Ensure </t>
        </r>
        <r>
          <rPr>
            <sz val="11"/>
            <color rgb="FF000000"/>
            <rFont val="Calibri"/>
          </rPr>
          <t>'</t>
        </r>
        <r>
          <rPr>
            <b/>
            <sz val="11"/>
            <color rgb="FF000000"/>
            <rFont val="Calibri"/>
          </rPr>
          <t>Require additional authentication at startup: Configure TPM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TPM</t>
        </r>
        <r>
          <rPr>
            <sz val="11"/>
            <color rgb="FF000000"/>
            <rFont val="Calibri"/>
          </rPr>
          <t>'</t>
        </r>
      </text>
    </comment>
    <comment ref="AE94" authorId="0" shapeId="0" xr:uid="{00000000-0006-0000-0600-000036010000}">
      <text>
        <r>
          <rPr>
            <sz val="11"/>
            <rFont val="Calibri"/>
          </rPr>
          <t xml:space="preserve">Ensure </t>
        </r>
        <r>
          <rPr>
            <sz val="11"/>
            <color rgb="FF000000"/>
            <rFont val="Calibri"/>
          </rPr>
          <t>'</t>
        </r>
        <r>
          <rPr>
            <b/>
            <sz val="11"/>
            <color rgb="FF000000"/>
            <rFont val="Calibri"/>
          </rPr>
          <t>Enforce drive encryption type on operating system drives: Select the encryption type: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Used Space Only encryption</t>
        </r>
        <r>
          <rPr>
            <sz val="11"/>
            <color rgb="FF000000"/>
            <rFont val="Calibri"/>
          </rPr>
          <t>'</t>
        </r>
        <r>
          <rPr>
            <sz val="11"/>
            <color rgb="FF000000"/>
            <rFont val="Calibri"/>
          </rPr>
          <t xml:space="preserve"> or </t>
        </r>
        <r>
          <rPr>
            <sz val="11"/>
            <color rgb="FF000000"/>
            <rFont val="Calibri"/>
          </rPr>
          <t>'</t>
        </r>
        <r>
          <rPr>
            <b/>
            <sz val="11"/>
            <color rgb="FF000000"/>
            <rFont val="Calibri"/>
          </rPr>
          <t>Enabled: Full encryption</t>
        </r>
        <r>
          <rPr>
            <sz val="11"/>
            <color rgb="FF000000"/>
            <rFont val="Calibri"/>
          </rPr>
          <t>'</t>
        </r>
      </text>
    </comment>
    <comment ref="AF94" authorId="0" shapeId="0" xr:uid="{00000000-0006-0000-0600-00003701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G94" authorId="0" shapeId="0" xr:uid="{00000000-0006-0000-0600-00003801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H94" authorId="0" shapeId="0" xr:uid="{00000000-0006-0000-0600-000039010000}">
      <text>
        <r>
          <rPr>
            <sz val="11"/>
            <rFont val="Calibri"/>
          </rPr>
          <t xml:space="preserve">Ensure </t>
        </r>
        <r>
          <rPr>
            <sz val="11"/>
            <color rgb="FF000000"/>
            <rFont val="Calibri"/>
          </rPr>
          <t>'</t>
        </r>
        <r>
          <rPr>
            <b/>
            <sz val="11"/>
            <color rgb="FF000000"/>
            <rFont val="Calibri"/>
          </rPr>
          <t>Require Device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94" authorId="0" shapeId="0" xr:uid="{00000000-0006-0000-0600-00003A010000}">
      <text>
        <r>
          <rPr>
            <sz val="11"/>
            <rFont val="Calibri"/>
          </rPr>
          <t xml:space="preserve">Ensure </t>
        </r>
        <r>
          <rPr>
            <sz val="11"/>
            <color rgb="FF000000"/>
            <rFont val="Calibri"/>
          </rPr>
          <t>'</t>
        </r>
        <r>
          <rPr>
            <b/>
            <sz val="11"/>
            <color rgb="FF000000"/>
            <rFont val="Calibri"/>
          </rPr>
          <t>Allow Warning For Other Disk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94" authorId="0" shapeId="0" xr:uid="{00000000-0006-0000-0600-00003B010000}">
      <text>
        <r>
          <rPr>
            <sz val="11"/>
            <rFont val="Calibri"/>
          </rPr>
          <t xml:space="preserve">Ensure </t>
        </r>
        <r>
          <rPr>
            <sz val="11"/>
            <color rgb="FF000000"/>
            <rFont val="Calibri"/>
          </rPr>
          <t>'</t>
        </r>
        <r>
          <rPr>
            <b/>
            <sz val="11"/>
            <color rgb="FF000000"/>
            <rFont val="Calibri"/>
          </rPr>
          <t>Allow Warning For Other Disk Encryption: Allow Standard User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4" authorId="0" shapeId="0" xr:uid="{00000000-0006-0000-0600-00003C010000}">
      <text>
        <r>
          <rPr>
            <sz val="11"/>
            <rFont val="Calibri"/>
          </rPr>
          <t xml:space="preserve">Ensure </t>
        </r>
        <r>
          <rPr>
            <sz val="11"/>
            <color rgb="FF000000"/>
            <rFont val="Calibri"/>
          </rPr>
          <t>'</t>
        </r>
        <r>
          <rPr>
            <b/>
            <sz val="11"/>
            <color rgb="FF000000"/>
            <rFont val="Calibri"/>
          </rPr>
          <t>Allow Indexing Encrypted Stores Or Items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7" authorId="0" shapeId="0" xr:uid="{00000000-0006-0000-0600-00003D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K97" authorId="0" shapeId="0" xr:uid="{00000000-0006-0000-0600-00003E01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L97" authorId="0" shapeId="0" xr:uid="{00000000-0006-0000-0600-00003F01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7" authorId="0" shapeId="0" xr:uid="{00000000-0006-0000-0600-00004001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J99" authorId="0" shapeId="0" xr:uid="{00000000-0006-0000-0600-000041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K99" authorId="0" shapeId="0" xr:uid="{00000000-0006-0000-0600-000042010000}">
      <text>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text>
    </comment>
    <comment ref="L99" authorId="0" shapeId="0" xr:uid="{00000000-0006-0000-0600-000043010000}">
      <text>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text>
    </comment>
    <comment ref="M99" authorId="0" shapeId="0" xr:uid="{00000000-0006-0000-0600-000044010000}">
      <text>
        <r>
          <rPr>
            <sz val="11"/>
            <rFont val="Calibri"/>
          </rPr>
          <t xml:space="preserve">Ensure </t>
        </r>
        <r>
          <rPr>
            <sz val="11"/>
            <color rgb="FF000000"/>
            <rFont val="Calibri"/>
          </rPr>
          <t>'</t>
        </r>
        <r>
          <rPr>
            <b/>
            <sz val="11"/>
            <color rgb="FF000000"/>
            <rFont val="Calibri"/>
          </rPr>
          <t>Require Platform Security Features</t>
        </r>
        <r>
          <rPr>
            <sz val="11"/>
            <color rgb="FF000000"/>
            <rFont val="Calibri"/>
          </rPr>
          <t>'</t>
        </r>
        <r>
          <rPr>
            <sz val="11"/>
            <color rgb="FF000000"/>
            <rFont val="Calibri"/>
          </rPr>
          <t xml:space="preserve"> is set to </t>
        </r>
        <r>
          <rPr>
            <sz val="11"/>
            <color rgb="FF000000"/>
            <rFont val="Calibri"/>
          </rPr>
          <t>'</t>
        </r>
        <r>
          <rPr>
            <b/>
            <sz val="11"/>
            <color rgb="FF000000"/>
            <rFont val="Calibri"/>
          </rPr>
          <t>Turns on VBS with Secure Boot</t>
        </r>
        <r>
          <rPr>
            <sz val="11"/>
            <color rgb="FF000000"/>
            <rFont val="Calibri"/>
          </rPr>
          <t>'</t>
        </r>
        <r>
          <rPr>
            <sz val="11"/>
            <color rgb="FF000000"/>
            <rFont val="Calibri"/>
          </rPr>
          <t xml:space="preserve"> or higher</t>
        </r>
      </text>
    </comment>
    <comment ref="N99" authorId="0" shapeId="0" xr:uid="{00000000-0006-0000-0600-000045010000}">
      <text>
        <r>
          <rPr>
            <sz val="11"/>
            <rFont val="Calibri"/>
          </rPr>
          <t xml:space="preserve">Ensure </t>
        </r>
        <r>
          <rPr>
            <sz val="11"/>
            <color rgb="FF000000"/>
            <rFont val="Calibri"/>
          </rPr>
          <t>'</t>
        </r>
        <r>
          <rPr>
            <b/>
            <sz val="11"/>
            <color rgb="FF000000"/>
            <rFont val="Calibri"/>
          </rPr>
          <t>Allow apps from the Microsoft app store to auto update</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O99" authorId="0" shapeId="0" xr:uid="{00000000-0006-0000-0600-000046010000}">
      <text>
        <r>
          <rPr>
            <sz val="11"/>
            <rFont val="Calibri"/>
          </rPr>
          <t xml:space="preserve">Ensure </t>
        </r>
        <r>
          <rPr>
            <sz val="11"/>
            <color rgb="FF000000"/>
            <rFont val="Calibri"/>
          </rPr>
          <t>'</t>
        </r>
        <r>
          <rPr>
            <b/>
            <sz val="11"/>
            <color rgb="FF000000"/>
            <rFont val="Calibri"/>
          </rPr>
          <t>Allow Auto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9" authorId="0" shapeId="0" xr:uid="{00000000-0006-0000-0600-000047010000}">
      <text>
        <r>
          <rPr>
            <sz val="11"/>
            <rFont val="Calibri"/>
          </rPr>
          <t xml:space="preserve">Ensure </t>
        </r>
        <r>
          <rPr>
            <sz val="11"/>
            <color rgb="FF000000"/>
            <rFont val="Calibri"/>
          </rPr>
          <t>'</t>
        </r>
        <r>
          <rPr>
            <b/>
            <sz val="11"/>
            <color rgb="FF000000"/>
            <rFont val="Calibri"/>
          </rPr>
          <t>Defer Feature Updates Period in Days</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Q99" authorId="0" shapeId="0" xr:uid="{00000000-0006-0000-0600-000048010000}">
      <text>
        <r>
          <rPr>
            <sz val="11"/>
            <rFont val="Calibri"/>
          </rPr>
          <t xml:space="preserve">Ensure </t>
        </r>
        <r>
          <rPr>
            <sz val="11"/>
            <color rgb="FF000000"/>
            <rFont val="Calibri"/>
          </rPr>
          <t>'</t>
        </r>
        <r>
          <rPr>
            <b/>
            <sz val="11"/>
            <color rgb="FF000000"/>
            <rFont val="Calibri"/>
          </rPr>
          <t>Defer Quality Updates Period (Days)</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R99" authorId="0" shapeId="0" xr:uid="{00000000-0006-0000-0600-000049010000}">
      <text>
        <r>
          <rPr>
            <sz val="11"/>
            <rFont val="Calibri"/>
          </rPr>
          <t xml:space="preserve">Ensure </t>
        </r>
        <r>
          <rPr>
            <sz val="11"/>
            <color rgb="FF000000"/>
            <rFont val="Calibri"/>
          </rPr>
          <t>'</t>
        </r>
        <r>
          <rPr>
            <b/>
            <sz val="11"/>
            <color rgb="FF000000"/>
            <rFont val="Calibri"/>
          </rPr>
          <t>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Every day</t>
        </r>
        <r>
          <rPr>
            <sz val="11"/>
            <color rgb="FF000000"/>
            <rFont val="Calibri"/>
          </rPr>
          <t>'</t>
        </r>
      </text>
    </comment>
    <comment ref="S99" authorId="0" shapeId="0" xr:uid="{00000000-0006-0000-0600-00004A010000}">
      <text>
        <r>
          <rPr>
            <sz val="11"/>
            <rFont val="Calibri"/>
          </rPr>
          <t xml:space="preserve">Ensure </t>
        </r>
        <r>
          <rPr>
            <sz val="11"/>
            <color rgb="FF000000"/>
            <rFont val="Calibri"/>
          </rPr>
          <t>'</t>
        </r>
        <r>
          <rPr>
            <b/>
            <sz val="11"/>
            <color rgb="FF000000"/>
            <rFont val="Calibri"/>
          </rPr>
          <t>Block "Pause Updates" ability</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00" authorId="0" shapeId="0" xr:uid="{00000000-0006-0000-0600-00004B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600-00004C010000}">
      <text>
        <r>
          <rPr>
            <sz val="11"/>
            <rFont val="Calibri"/>
          </rPr>
          <t xml:space="preserve">Ensure </t>
        </r>
        <r>
          <rPr>
            <sz val="11"/>
            <color rgb="FF000000"/>
            <rFont val="Calibri"/>
          </rPr>
          <t>'</t>
        </r>
        <r>
          <rPr>
            <b/>
            <sz val="11"/>
            <color rgb="FF000000"/>
            <rFont val="Calibri"/>
          </rPr>
          <t>MSS: (SafeDllSearchMode) Enable Safe DLL search mode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4D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M100" authorId="0" shapeId="0" xr:uid="{00000000-0006-0000-0600-00004E010000}">
      <text>
        <r>
          <rPr>
            <sz val="11"/>
            <rFont val="Calibri"/>
          </rPr>
          <t xml:space="preserve">Ensure </t>
        </r>
        <r>
          <rPr>
            <sz val="11"/>
            <color rgb="FF000000"/>
            <rFont val="Calibri"/>
          </rPr>
          <t>'</t>
        </r>
        <r>
          <rPr>
            <b/>
            <sz val="11"/>
            <color rgb="FF000000"/>
            <rFont val="Calibri"/>
          </rPr>
          <t xml:space="preserve">Do not preserve zone information in file attachments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00" authorId="0" shapeId="0" xr:uid="{00000000-0006-0000-0600-00004F01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0" authorId="0" shapeId="0" xr:uid="{00000000-0006-0000-0600-000050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P100" authorId="0" shapeId="0" xr:uid="{00000000-0006-0000-0600-000051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00" authorId="0" shapeId="0" xr:uid="{00000000-0006-0000-0600-000052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00" authorId="0" shapeId="0" xr:uid="{00000000-0006-0000-0600-000053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00" authorId="0" shapeId="0" xr:uid="{00000000-0006-0000-0600-000054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00" authorId="0" shapeId="0" xr:uid="{00000000-0006-0000-0600-00005501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U100" authorId="0" shapeId="0" xr:uid="{00000000-0006-0000-0600-000056010000}">
      <text>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V100" authorId="0" shapeId="0" xr:uid="{00000000-0006-0000-0600-00005701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W100" authorId="0" shapeId="0" xr:uid="{00000000-0006-0000-0600-00005801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X100" authorId="0" shapeId="0" xr:uid="{00000000-0006-0000-0600-00005901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Y100" authorId="0" shapeId="0" xr:uid="{00000000-0006-0000-0600-00005A01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Z100" authorId="0" shapeId="0" xr:uid="{00000000-0006-0000-0600-00005B01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A100" authorId="0" shapeId="0" xr:uid="{00000000-0006-0000-0600-00005C01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B100" authorId="0" shapeId="0" xr:uid="{00000000-0006-0000-0600-00005D01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C100" authorId="0" shapeId="0" xr:uid="{00000000-0006-0000-0600-00005E010000}">
      <text>
        <r>
          <rPr>
            <sz val="11"/>
            <rFont val="Calibri"/>
          </rPr>
          <t xml:space="preserve">Ensure </t>
        </r>
        <r>
          <rPr>
            <sz val="11"/>
            <color rgb="FF000000"/>
            <rFont val="Calibri"/>
          </rPr>
          <t>'</t>
        </r>
        <r>
          <rPr>
            <b/>
            <sz val="11"/>
            <color rgb="FF000000"/>
            <rFont val="Calibri"/>
          </rPr>
          <t>ASR: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D100" authorId="0" shapeId="0" xr:uid="{00000000-0006-0000-0600-00005F01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E100" authorId="0" shapeId="0" xr:uid="{00000000-0006-0000-0600-00006001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F100" authorId="0" shapeId="0" xr:uid="{00000000-0006-0000-0600-00006101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G100" authorId="0" shapeId="0" xr:uid="{00000000-0006-0000-0600-00006201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H100" authorId="0" shapeId="0" xr:uid="{00000000-0006-0000-0600-00006301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I100" authorId="0" shapeId="0" xr:uid="{00000000-0006-0000-0600-00006401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J100" authorId="0" shapeId="0" xr:uid="{00000000-0006-0000-0600-00006501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K100" authorId="0" shapeId="0" xr:uid="{00000000-0006-0000-0600-00006601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L100" authorId="0" shapeId="0" xr:uid="{00000000-0006-0000-0600-00006701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M100" authorId="0" shapeId="0" xr:uid="{00000000-0006-0000-0600-00006801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N100" authorId="0" shapeId="0" xr:uid="{00000000-0006-0000-0600-00006901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O100" authorId="0" shapeId="0" xr:uid="{00000000-0006-0000-0600-00006A01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P100" authorId="0" shapeId="0" xr:uid="{00000000-0006-0000-0600-00006B010000}">
      <text>
        <r>
          <rPr>
            <sz val="11"/>
            <rFont val="Calibri"/>
          </rPr>
          <t xml:space="preserve">Ensure </t>
        </r>
        <r>
          <rPr>
            <sz val="11"/>
            <color rgb="FF000000"/>
            <rFont val="Calibri"/>
          </rPr>
          <t>'</t>
        </r>
        <r>
          <rPr>
            <b/>
            <sz val="11"/>
            <color rgb="FF000000"/>
            <rFont val="Calibri"/>
          </rPr>
          <t>Days Until Aggressive Catchup Quick Scan</t>
        </r>
        <r>
          <rPr>
            <sz val="11"/>
            <color rgb="FF000000"/>
            <rFont val="Calibri"/>
          </rPr>
          <t>'</t>
        </r>
        <r>
          <rPr>
            <sz val="11"/>
            <color rgb="FF000000"/>
            <rFont val="Calibri"/>
          </rPr>
          <t xml:space="preserve"> is set to </t>
        </r>
        <r>
          <rPr>
            <sz val="11"/>
            <color rgb="FF000000"/>
            <rFont val="Calibri"/>
          </rPr>
          <t>'</t>
        </r>
        <r>
          <rPr>
            <b/>
            <sz val="11"/>
            <color rgb="FF000000"/>
            <rFont val="Calibri"/>
          </rPr>
          <t>7 days</t>
        </r>
        <r>
          <rPr>
            <sz val="11"/>
            <color rgb="FF000000"/>
            <rFont val="Calibri"/>
          </rPr>
          <t>'</t>
        </r>
        <r>
          <rPr>
            <sz val="11"/>
            <color rgb="FF000000"/>
            <rFont val="Calibri"/>
          </rPr>
          <t xml:space="preserve"> or fewer</t>
        </r>
      </text>
    </comment>
    <comment ref="AQ100" authorId="0" shapeId="0" xr:uid="{00000000-0006-0000-0600-00006C01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AR100" authorId="0" shapeId="0" xr:uid="{00000000-0006-0000-0600-00006D01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S100" authorId="0" shapeId="0" xr:uid="{00000000-0006-0000-0600-00006E01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AT100" authorId="0" shapeId="0" xr:uid="{00000000-0006-0000-0600-00006F010000}">
      <text>
        <r>
          <rPr>
            <sz val="11"/>
            <rFont val="Calibri"/>
          </rPr>
          <t xml:space="preserve">Ensure </t>
        </r>
        <r>
          <rPr>
            <sz val="11"/>
            <color rgb="FF000000"/>
            <rFont val="Calibri"/>
          </rPr>
          <t>'</t>
        </r>
        <r>
          <rPr>
            <b/>
            <sz val="11"/>
            <color rgb="FF000000"/>
            <rFont val="Calibri"/>
          </rPr>
          <t>Hide Exclusions From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00" authorId="0" shapeId="0" xr:uid="{00000000-0006-0000-0600-00007001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100" authorId="0" shapeId="0" xr:uid="{00000000-0006-0000-0600-00007101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t>
        </r>
        <r>
          <rPr>
            <sz val="11"/>
            <color rgb="FF000000"/>
            <rFont val="Calibri"/>
          </rPr>
          <t>'</t>
        </r>
      </text>
    </comment>
    <comment ref="AW100" authorId="0" shapeId="0" xr:uid="{00000000-0006-0000-0600-00007201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9" authorId="0" shapeId="0" xr:uid="{00000000-0006-0000-0700-00001A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Device Password Enabled: Alphanumeric Device Password Required</t>
        </r>
        <r>
          <rPr>
            <sz val="11"/>
            <color rgb="FF000000"/>
            <rFont val="Calibri"/>
          </rPr>
          <t>'</t>
        </r>
        <r>
          <rPr>
            <sz val="11"/>
            <color rgb="FF000000"/>
            <rFont val="Calibri"/>
          </rPr>
          <t xml:space="preserve"> is set to </t>
        </r>
        <r>
          <rPr>
            <sz val="11"/>
            <color rgb="FF000000"/>
            <rFont val="Calibri"/>
          </rPr>
          <t>'</t>
        </r>
        <r>
          <rPr>
            <b/>
            <sz val="11"/>
            <color rgb="FF000000"/>
            <rFont val="Calibri"/>
          </rPr>
          <t>Password or Alphanumeric PIN required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Device Password Enabled: Min Device Password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Digits and lowercase letters are required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Device Password Enabled: Device 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Accounts: Enable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X89" authorId="0" shapeId="0" xr:uid="{00000000-0006-0000-0700-000010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9" authorId="0" shapeId="0" xr:uid="{00000000-0006-0000-0700-00001200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9" authorId="0" shapeId="0" xr:uid="{00000000-0006-0000-0700-000013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text>
    </comment>
    <comment ref="AB89" authorId="0" shapeId="0" xr:uid="{00000000-0006-0000-0700-000014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text>
    </comment>
    <comment ref="AC89" authorId="0" shapeId="0" xr:uid="{00000000-0006-0000-0700-000015000000}">
      <text>
        <r>
          <rPr>
            <sz val="11"/>
            <rFont val="Calibri"/>
          </rPr>
          <t xml:space="preserve">Ensure </t>
        </r>
        <r>
          <rPr>
            <sz val="11"/>
            <color rgb="FF000000"/>
            <rFont val="Calibri"/>
          </rPr>
          <t>'</t>
        </r>
        <r>
          <rPr>
            <b/>
            <sz val="11"/>
            <color rgb="FF000000"/>
            <rFont val="Calibri"/>
          </rPr>
          <t>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Configured: 30 or fewer</t>
        </r>
        <r>
          <rPr>
            <sz val="11"/>
            <color rgb="FF000000"/>
            <rFont val="Calibri"/>
          </rPr>
          <t>'</t>
        </r>
      </text>
    </comment>
    <comment ref="AD89" authorId="0" shapeId="0" xr:uid="{00000000-0006-0000-0700-000016000000}">
      <text>
        <r>
          <rPr>
            <sz val="11"/>
            <rFont val="Calibri"/>
          </rPr>
          <t xml:space="preserve">Ensure </t>
        </r>
        <r>
          <rPr>
            <sz val="11"/>
            <color rgb="FF000000"/>
            <rFont val="Calibri"/>
          </rPr>
          <t>'</t>
        </r>
        <r>
          <rPr>
            <b/>
            <sz val="11"/>
            <color rgb="FF000000"/>
            <rFont val="Calibri"/>
          </rPr>
          <t>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 + numbers + special characters</t>
        </r>
        <r>
          <rPr>
            <sz val="11"/>
            <color rgb="FF000000"/>
            <rFont val="Calibri"/>
          </rPr>
          <t>'</t>
        </r>
      </text>
    </comment>
    <comment ref="AE89" authorId="0" shapeId="0" xr:uid="{00000000-0006-0000-0700-000017000000}">
      <text>
        <r>
          <rPr>
            <sz val="11"/>
            <rFont val="Calibri"/>
          </rPr>
          <t xml:space="preserve">Ensure </t>
        </r>
        <r>
          <rPr>
            <sz val="11"/>
            <color rgb="FF000000"/>
            <rFont val="Calibri"/>
          </rPr>
          <t>'</t>
        </r>
        <r>
          <rPr>
            <b/>
            <sz val="11"/>
            <color rgb="FF000000"/>
            <rFont val="Calibri"/>
          </rPr>
          <t>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Configured: 15 or more</t>
        </r>
        <r>
          <rPr>
            <sz val="11"/>
            <color rgb="FF000000"/>
            <rFont val="Calibri"/>
          </rPr>
          <t>'</t>
        </r>
      </text>
    </comment>
    <comment ref="AF89" authorId="0" shapeId="0" xr:uid="{00000000-0006-0000-0700-000018000000}">
      <text>
        <r>
          <rPr>
            <sz val="11"/>
            <rFont val="Calibri"/>
          </rPr>
          <t xml:space="preserve">Ensure </t>
        </r>
        <r>
          <rPr>
            <sz val="11"/>
            <color rgb="FF000000"/>
            <rFont val="Calibri"/>
          </rPr>
          <t>'</t>
        </r>
        <r>
          <rPr>
            <b/>
            <sz val="11"/>
            <color rgb="FF000000"/>
            <rFont val="Calibri"/>
          </rPr>
          <t>Post-authentication actions</t>
        </r>
        <r>
          <rPr>
            <sz val="11"/>
            <color rgb="FF000000"/>
            <rFont val="Calibri"/>
          </rPr>
          <t>'</t>
        </r>
        <r>
          <rPr>
            <sz val="11"/>
            <color rgb="FF000000"/>
            <rFont val="Calibri"/>
          </rPr>
          <t xml:space="preserve"> is set to </t>
        </r>
        <r>
          <rPr>
            <sz val="11"/>
            <color rgb="FF000000"/>
            <rFont val="Calibri"/>
          </rPr>
          <t>'</t>
        </r>
        <r>
          <rPr>
            <b/>
            <sz val="11"/>
            <color rgb="FF000000"/>
            <rFont val="Calibri"/>
          </rPr>
          <t>Reset the password and logoff the managed account</t>
        </r>
        <r>
          <rPr>
            <sz val="11"/>
            <color rgb="FF000000"/>
            <rFont val="Calibri"/>
          </rPr>
          <t>'</t>
        </r>
        <r>
          <rPr>
            <sz val="11"/>
            <color rgb="FF000000"/>
            <rFont val="Calibri"/>
          </rPr>
          <t xml:space="preserve"> or higher</t>
        </r>
      </text>
    </comment>
    <comment ref="AG89" authorId="0" shapeId="0" xr:uid="{00000000-0006-0000-0700-000019000000}">
      <text>
        <r>
          <rPr>
            <sz val="11"/>
            <rFont val="Calibri"/>
          </rPr>
          <t xml:space="preserve">Ensure </t>
        </r>
        <r>
          <rPr>
            <sz val="11"/>
            <color rgb="FF000000"/>
            <rFont val="Calibri"/>
          </rPr>
          <t>'</t>
        </r>
        <r>
          <rPr>
            <b/>
            <sz val="11"/>
            <color rgb="FF000000"/>
            <rFont val="Calibri"/>
          </rPr>
          <t>Post Authentication Reset Delay</t>
        </r>
        <r>
          <rPr>
            <sz val="11"/>
            <color rgb="FF000000"/>
            <rFont val="Calibri"/>
          </rPr>
          <t>'</t>
        </r>
        <r>
          <rPr>
            <sz val="11"/>
            <color rgb="FF000000"/>
            <rFont val="Calibri"/>
          </rPr>
          <t xml:space="preserve"> is set to </t>
        </r>
        <r>
          <rPr>
            <sz val="11"/>
            <color rgb="FF000000"/>
            <rFont val="Calibri"/>
          </rPr>
          <t>'</t>
        </r>
        <r>
          <rPr>
            <b/>
            <sz val="11"/>
            <color rgb="FF000000"/>
            <rFont val="Calibri"/>
          </rPr>
          <t>Configured: 8 or fewer hours, but not 0</t>
        </r>
        <r>
          <rPr>
            <sz val="11"/>
            <color rgb="FF000000"/>
            <rFont val="Calibri"/>
          </rPr>
          <t>'</t>
        </r>
      </text>
    </comment>
    <comment ref="H91" authorId="0" shapeId="0" xr:uid="{00000000-0006-0000-0700-00001B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1" authorId="0" shapeId="0" xr:uid="{00000000-0006-0000-0700-000021000000}">
      <text>
        <r>
          <rPr>
            <sz val="11"/>
            <rFont val="Calibri"/>
          </rPr>
          <t xml:space="preserve">Ensure </t>
        </r>
        <r>
          <rPr>
            <sz val="11"/>
            <color rgb="FF000000"/>
            <rFont val="Calibri"/>
          </rPr>
          <t>'</t>
        </r>
        <r>
          <rPr>
            <b/>
            <sz val="11"/>
            <color rgb="FF000000"/>
            <rFont val="Calibri"/>
          </rPr>
          <t>MSS: (AutoAdminLogon) Enable Automatic Logon (not recommended)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700-000022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K91" authorId="0" shapeId="0" xr:uid="{00000000-0006-0000-0700-000023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L91" authorId="0" shapeId="0" xr:uid="{00000000-0006-0000-0700-000024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M91" authorId="0" shapeId="0" xr:uid="{00000000-0006-0000-0700-000025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700-000026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O91" authorId="0" shapeId="0" xr:uid="{00000000-0006-0000-0700-000027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1" authorId="0" shapeId="0" xr:uid="{00000000-0006-0000-0700-000028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1" authorId="0" shapeId="0" xr:uid="{00000000-0006-0000-0700-000029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700-00002A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S91" authorId="0" shapeId="0" xr:uid="{00000000-0006-0000-0700-00002B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1" authorId="0" shapeId="0" xr:uid="{00000000-0006-0000-0700-00002C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1" authorId="0" shapeId="0" xr:uid="{00000000-0006-0000-0700-00002D00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91" authorId="0" shapeId="0" xr:uid="{00000000-0006-0000-0700-00002E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1" authorId="0" shapeId="0" xr:uid="{00000000-0006-0000-0700-00002F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1" authorId="0" shapeId="0" xr:uid="{00000000-0006-0000-0700-000030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1" authorId="0" shapeId="0" xr:uid="{00000000-0006-0000-0700-00003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91" authorId="0" shapeId="0" xr:uid="{00000000-0006-0000-0700-00003200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A91" authorId="0" shapeId="0" xr:uid="{00000000-0006-0000-0700-000033000000}">
      <text>
        <r>
          <rPr>
            <sz val="11"/>
            <rFont val="Calibri"/>
          </rPr>
          <t xml:space="preserve">Ensure </t>
        </r>
        <r>
          <rPr>
            <sz val="11"/>
            <color rgb="FF000000"/>
            <rFont val="Calibri"/>
          </rPr>
          <t>'</t>
        </r>
        <r>
          <rPr>
            <b/>
            <sz val="11"/>
            <color rgb="FF000000"/>
            <rFont val="Calibri"/>
          </rPr>
          <t>Device Password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1" authorId="0" shapeId="0" xr:uid="{00000000-0006-0000-0700-000034000000}">
      <text>
        <r>
          <rPr>
            <sz val="11"/>
            <rFont val="Calibri"/>
          </rPr>
          <t xml:space="preserve">Ensure </t>
        </r>
        <r>
          <rPr>
            <sz val="11"/>
            <color rgb="FF000000"/>
            <rFont val="Calibri"/>
          </rPr>
          <t>'</t>
        </r>
        <r>
          <rPr>
            <b/>
            <sz val="11"/>
            <color rgb="FF000000"/>
            <rFont val="Calibri"/>
          </rPr>
          <t>Device Password Enabled: Max Device Password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 or fewer failed attempt(s), but not 0</t>
        </r>
        <r>
          <rPr>
            <sz val="11"/>
            <color rgb="FF000000"/>
            <rFont val="Calibri"/>
          </rPr>
          <t>'</t>
        </r>
      </text>
    </comment>
    <comment ref="AC91" authorId="0" shapeId="0" xr:uid="{00000000-0006-0000-0700-000035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1" authorId="0" shapeId="0" xr:uid="{00000000-0006-0000-0700-000036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1" authorId="0" shapeId="0" xr:uid="{00000000-0006-0000-0700-000037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AF91" authorId="0" shapeId="0" xr:uid="{00000000-0006-0000-0700-000038000000}">
      <text>
        <r>
          <rPr>
            <sz val="11"/>
            <rFont val="Calibri"/>
          </rPr>
          <t xml:space="preserve">Ensure </t>
        </r>
        <r>
          <rPr>
            <sz val="11"/>
            <color rgb="FF000000"/>
            <rFont val="Calibri"/>
          </rPr>
          <t>'</t>
        </r>
        <r>
          <rPr>
            <b/>
            <sz val="11"/>
            <color rgb="FF000000"/>
            <rFont val="Calibri"/>
          </rPr>
          <t>Network Security: Allow PKU2U authentication requests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G91" authorId="0" shapeId="0" xr:uid="{00000000-0006-0000-0700-000039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LM and NTLMv2 responses only. Refuse LM and NTLM</t>
        </r>
        <r>
          <rPr>
            <sz val="11"/>
            <color rgb="FF000000"/>
            <rFont val="Calibri"/>
          </rPr>
          <t>'</t>
        </r>
      </text>
    </comment>
    <comment ref="AH91" authorId="0" shapeId="0" xr:uid="{00000000-0006-0000-0700-00001C000000}">
      <text>
        <r>
          <rPr>
            <sz val="11"/>
            <rFont val="Calibri"/>
          </rPr>
          <t xml:space="preserve">Ensure </t>
        </r>
        <r>
          <rPr>
            <sz val="11"/>
            <color rgb="FF000000"/>
            <rFont val="Calibri"/>
          </rPr>
          <t>'</t>
        </r>
        <r>
          <rPr>
            <b/>
            <sz val="11"/>
            <color rgb="FF000000"/>
            <rFont val="Calibri"/>
          </rPr>
          <t xml:space="preserve">Configure Lsa Protected Process is set to </t>
        </r>
        <r>
          <rPr>
            <sz val="11"/>
            <color rgb="FF000000"/>
            <rFont val="Calibri"/>
          </rPr>
          <t>'</t>
        </r>
        <r>
          <rPr>
            <sz val="11"/>
            <color rgb="FF000000"/>
            <rFont val="Calibri"/>
          </rPr>
          <t>Enabled with UEFI Lock...</t>
        </r>
        <r>
          <rPr>
            <sz val="11"/>
            <color rgb="FF000000"/>
            <rFont val="Calibri"/>
          </rPr>
          <t>'</t>
        </r>
      </text>
    </comment>
    <comment ref="AI91" authorId="0" shapeId="0" xr:uid="{00000000-0006-0000-0700-00001D000000}">
      <text>
        <r>
          <rPr>
            <sz val="11"/>
            <rFont val="Calibri"/>
          </rPr>
          <t xml:space="preserve">Ensure </t>
        </r>
        <r>
          <rPr>
            <sz val="11"/>
            <color rgb="FF000000"/>
            <rFont val="Calibri"/>
          </rPr>
          <t>'</t>
        </r>
        <r>
          <rPr>
            <b/>
            <sz val="11"/>
            <color rgb="FF000000"/>
            <rFont val="Calibri"/>
          </rPr>
          <t>Enable ESS with Supported Peripherals</t>
        </r>
        <r>
          <rPr>
            <sz val="11"/>
            <color rgb="FF000000"/>
            <rFont val="Calibri"/>
          </rPr>
          <t>'</t>
        </r>
        <r>
          <rPr>
            <sz val="11"/>
            <color rgb="FF000000"/>
            <rFont val="Calibri"/>
          </rPr>
          <t xml:space="preserve"> is set to </t>
        </r>
        <r>
          <rPr>
            <sz val="11"/>
            <color rgb="FF000000"/>
            <rFont val="Calibri"/>
          </rPr>
          <t>'</t>
        </r>
        <r>
          <rPr>
            <b/>
            <sz val="11"/>
            <color rgb="FF000000"/>
            <rFont val="Calibri"/>
          </rPr>
          <t>Enhanced sign-in security will be enabled…</t>
        </r>
        <r>
          <rPr>
            <sz val="11"/>
            <color rgb="FF000000"/>
            <rFont val="Calibri"/>
          </rPr>
          <t>'</t>
        </r>
      </text>
    </comment>
    <comment ref="AJ91" authorId="0" shapeId="0" xr:uid="{00000000-0006-0000-0700-00001E000000}">
      <text>
        <r>
          <rPr>
            <sz val="11"/>
            <rFont val="Calibri"/>
          </rPr>
          <t xml:space="preserve">Ensure </t>
        </r>
        <r>
          <rPr>
            <sz val="11"/>
            <color rgb="FF000000"/>
            <rFont val="Calibri"/>
          </rPr>
          <t>'</t>
        </r>
        <r>
          <rPr>
            <b/>
            <sz val="11"/>
            <color rgb="FF000000"/>
            <rFont val="Calibri"/>
          </rPr>
          <t>Facial Features Use Enhanced Anti Spoofing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AK91" authorId="0" shapeId="0" xr:uid="{00000000-0006-0000-0700-00001F000000}">
      <text>
        <r>
          <rPr>
            <sz val="11"/>
            <rFont val="Calibri"/>
          </rPr>
          <t xml:space="preserve">Ensure </t>
        </r>
        <r>
          <rPr>
            <sz val="11"/>
            <color rgb="FF000000"/>
            <rFont val="Calibri"/>
          </rPr>
          <t>'</t>
        </r>
        <r>
          <rPr>
            <b/>
            <sz val="11"/>
            <color rgb="FF000000"/>
            <rFont val="Calibri"/>
          </rPr>
          <t>Require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AL91" authorId="0" shapeId="0" xr:uid="{00000000-0006-0000-0700-00002000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Pairing ceremony for new devices will always require a PIN</t>
        </r>
        <r>
          <rPr>
            <sz val="11"/>
            <color rgb="FF000000"/>
            <rFont val="Calibri"/>
          </rPr>
          <t>'</t>
        </r>
        <r>
          <rPr>
            <sz val="11"/>
            <color rgb="FF000000"/>
            <rFont val="Calibri"/>
          </rPr>
          <t xml:space="preserve"> OR </t>
        </r>
        <r>
          <rPr>
            <sz val="11"/>
            <color rgb="FF000000"/>
            <rFont val="Calibri"/>
          </rPr>
          <t>'</t>
        </r>
        <r>
          <rPr>
            <b/>
            <sz val="11"/>
            <color rgb="FF000000"/>
            <rFont val="Calibri"/>
          </rPr>
          <t>All pairings will require PIN</t>
        </r>
        <r>
          <rPr>
            <sz val="11"/>
            <color rgb="FF000000"/>
            <rFont val="Calibri"/>
          </rPr>
          <t>'</t>
        </r>
      </text>
    </comment>
    <comment ref="H93" authorId="0" shapeId="0" xr:uid="{00000000-0006-0000-0700-00003A000000}">
      <text>
        <r>
          <rPr>
            <sz val="11"/>
            <rFont val="Calibri"/>
          </rPr>
          <t xml:space="preserve">Ensure </t>
        </r>
        <r>
          <rPr>
            <sz val="11"/>
            <color rgb="FF000000"/>
            <rFont val="Calibri"/>
          </rPr>
          <t>'</t>
        </r>
        <r>
          <rPr>
            <b/>
            <sz val="11"/>
            <color rgb="FF000000"/>
            <rFont val="Calibri"/>
          </rPr>
          <t>Allow Cortana Above Lock</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93" authorId="0" shapeId="0" xr:uid="{00000000-0006-0000-0700-000044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45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K93" authorId="0" shapeId="0" xr:uid="{00000000-0006-0000-0700-000046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700-000047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700-000048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700-000049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700-00004A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3" authorId="0" shapeId="0" xr:uid="{00000000-0006-0000-0700-00004B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700-00004C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3" authorId="0" shapeId="0" xr:uid="{00000000-0006-0000-0700-00004D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3" authorId="0" shapeId="0" xr:uid="{00000000-0006-0000-0700-00004E000000}">
      <text>
        <r>
          <rPr>
            <sz val="11"/>
            <rFont val="Calibri"/>
          </rPr>
          <t xml:space="preserve">Ensure </t>
        </r>
        <r>
          <rPr>
            <sz val="11"/>
            <color rgb="FF000000"/>
            <rFont val="Calibri"/>
          </rPr>
          <t>'</t>
        </r>
        <r>
          <rPr>
            <b/>
            <sz val="11"/>
            <color rgb="FF000000"/>
            <rFont val="Calibri"/>
          </rPr>
          <t xml:space="preserve">Prevent users from sharing files within their profile.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3" authorId="0" shapeId="0" xr:uid="{00000000-0006-0000-0700-00004F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U93" authorId="0" shapeId="0" xr:uid="{00000000-0006-0000-0700-000050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V93" authorId="0" shapeId="0" xr:uid="{00000000-0006-0000-0700-000051000000}">
      <text>
        <r>
          <rPr>
            <sz val="11"/>
            <rFont val="Calibri"/>
          </rPr>
          <t xml:space="preserve">Ensure </t>
        </r>
        <r>
          <rPr>
            <sz val="11"/>
            <color rgb="FF000000"/>
            <rFont val="Calibri"/>
          </rPr>
          <t>'</t>
        </r>
        <r>
          <rPr>
            <b/>
            <sz val="11"/>
            <color rgb="FF000000"/>
            <rFont val="Calibri"/>
          </rPr>
          <t>Device Password Enabled: Max Inactivity Time Device Lock</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 but not 0</t>
        </r>
        <r>
          <rPr>
            <sz val="11"/>
            <color rgb="FF000000"/>
            <rFont val="Calibri"/>
          </rPr>
          <t>'</t>
        </r>
      </text>
    </comment>
    <comment ref="W93" authorId="0" shapeId="0" xr:uid="{00000000-0006-0000-0700-000052000000}">
      <text>
        <r>
          <rPr>
            <sz val="11"/>
            <rFont val="Calibri"/>
          </rPr>
          <t xml:space="preserve">Ensure </t>
        </r>
        <r>
          <rPr>
            <sz val="11"/>
            <color rgb="FF000000"/>
            <rFont val="Calibri"/>
          </rPr>
          <t>'</t>
        </r>
        <r>
          <rPr>
            <b/>
            <sz val="11"/>
            <color rgb="FF000000"/>
            <rFont val="Calibri"/>
          </rPr>
          <t>Interactive logon: Do not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3" authorId="0" shapeId="0" xr:uid="{00000000-0006-0000-0700-000053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Y93" authorId="0" shapeId="0" xr:uid="{00000000-0006-0000-0700-000054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Z93" authorId="0" shapeId="0" xr:uid="{00000000-0006-0000-0700-000055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AA93" authorId="0" shapeId="0" xr:uid="{00000000-0006-0000-0700-000056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AB93" authorId="0" shapeId="0" xr:uid="{00000000-0006-0000-0700-000057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3" authorId="0" shapeId="0" xr:uid="{00000000-0006-0000-0700-000058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3" authorId="0" shapeId="0" xr:uid="{00000000-0006-0000-0700-000059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3" authorId="0" shapeId="0" xr:uid="{00000000-0006-0000-0700-00005A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AF93" authorId="0" shapeId="0" xr:uid="{00000000-0006-0000-0700-00005B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AG93" authorId="0" shapeId="0" xr:uid="{00000000-0006-0000-0700-00005C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AH93" authorId="0" shapeId="0" xr:uid="{00000000-0006-0000-0700-00005D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93" authorId="0" shapeId="0" xr:uid="{00000000-0006-0000-0700-00005E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93" authorId="0" shapeId="0" xr:uid="{00000000-0006-0000-0700-00005F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3" authorId="0" shapeId="0" xr:uid="{00000000-0006-0000-0700-000060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93" authorId="0" shapeId="0" xr:uid="{00000000-0006-0000-0700-000061000000}">
      <text>
        <r>
          <rPr>
            <sz val="11"/>
            <rFont val="Calibri"/>
          </rPr>
          <t xml:space="preserve">Ensure </t>
        </r>
        <r>
          <rPr>
            <sz val="11"/>
            <color rgb="FF000000"/>
            <rFont val="Calibri"/>
          </rPr>
          <t>'</t>
        </r>
        <r>
          <rPr>
            <b/>
            <sz val="11"/>
            <color rgb="FF000000"/>
            <rFont val="Calibri"/>
          </rPr>
          <t>Allow Shared User App Data</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M93" authorId="0" shapeId="0" xr:uid="{00000000-0006-0000-0700-00003B000000}">
      <text>
        <r>
          <rPr>
            <sz val="11"/>
            <rFont val="Calibri"/>
          </rPr>
          <t xml:space="preserve">Ensure </t>
        </r>
        <r>
          <rPr>
            <sz val="11"/>
            <color rgb="FF000000"/>
            <rFont val="Calibri"/>
          </rPr>
          <t>'</t>
        </r>
        <r>
          <rPr>
            <b/>
            <sz val="11"/>
            <color rgb="FF000000"/>
            <rFont val="Calibri"/>
          </rPr>
          <t>Enable Sudo</t>
        </r>
        <r>
          <rPr>
            <sz val="11"/>
            <color rgb="FF000000"/>
            <rFont val="Calibri"/>
          </rPr>
          <t>'</t>
        </r>
        <r>
          <rPr>
            <sz val="11"/>
            <color rgb="FF000000"/>
            <rFont val="Calibri"/>
          </rPr>
          <t xml:space="preserve"> is set to </t>
        </r>
        <r>
          <rPr>
            <sz val="11"/>
            <color rgb="FF000000"/>
            <rFont val="Calibri"/>
          </rPr>
          <t>'</t>
        </r>
        <r>
          <rPr>
            <b/>
            <sz val="11"/>
            <color rgb="FF000000"/>
            <rFont val="Calibri"/>
          </rPr>
          <t>Sudo is disabled</t>
        </r>
        <r>
          <rPr>
            <sz val="11"/>
            <color rgb="FF000000"/>
            <rFont val="Calibri"/>
          </rPr>
          <t>'</t>
        </r>
      </text>
    </comment>
    <comment ref="AN93" authorId="0" shapeId="0" xr:uid="{00000000-0006-0000-0700-00003C000000}">
      <text>
        <r>
          <rPr>
            <sz val="11"/>
            <rFont val="Calibri"/>
          </rPr>
          <t xml:space="preserve">Ensure </t>
        </r>
        <r>
          <rPr>
            <sz val="11"/>
            <color rgb="FF000000"/>
            <rFont val="Calibri"/>
          </rPr>
          <t>'</t>
        </r>
        <r>
          <rPr>
            <b/>
            <sz val="11"/>
            <color rgb="FF000000"/>
            <rFont val="Calibri"/>
          </rPr>
          <t>Access Credential Manager As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O93" authorId="0" shapeId="0" xr:uid="{00000000-0006-0000-0700-00003D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AP93" authorId="0" shapeId="0" xr:uid="{00000000-0006-0000-0700-00003E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Q93" authorId="0" shapeId="0" xr:uid="{00000000-0006-0000-0700-00003F000000}">
      <text>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AR93" authorId="0" shapeId="0" xr:uid="{00000000-0006-0000-0700-000040000000}">
      <text>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93" authorId="0" shapeId="0" xr:uid="{00000000-0006-0000-0700-000041000000}">
      <text>
        <r>
          <rPr>
            <sz val="11"/>
            <rFont val="Calibri"/>
          </rPr>
          <t xml:space="preserve">Ensure </t>
        </r>
        <r>
          <rPr>
            <sz val="11"/>
            <color rgb="FF000000"/>
            <rFont val="Calibri"/>
          </rPr>
          <t>'</t>
        </r>
        <r>
          <rPr>
            <b/>
            <sz val="11"/>
            <color rgb="FF000000"/>
            <rFont val="Calibri"/>
          </rPr>
          <t>Change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AT93" authorId="0" shapeId="0" xr:uid="{00000000-0006-0000-0700-000042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U93" authorId="0" shapeId="0" xr:uid="{00000000-0006-0000-0700-000043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110" authorId="0" shapeId="0" xr:uid="{00000000-0006-0000-0700-000062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63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J110" authorId="0" shapeId="0" xr:uid="{00000000-0006-0000-0700-000064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K110" authorId="0" shapeId="0" xr:uid="{00000000-0006-0000-0700-000065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110" authorId="0" shapeId="0" xr:uid="{00000000-0006-0000-0700-000066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M110" authorId="0" shapeId="0" xr:uid="{00000000-0006-0000-0700-000067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N110" authorId="0" shapeId="0" xr:uid="{00000000-0006-0000-0700-000068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110" authorId="0" shapeId="0" xr:uid="{00000000-0006-0000-0700-000069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P110" authorId="0" shapeId="0" xr:uid="{00000000-0006-0000-0700-00006A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0" authorId="0" shapeId="0" xr:uid="{00000000-0006-0000-0700-00006B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R110" authorId="0" shapeId="0" xr:uid="{00000000-0006-0000-0700-00006C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S110" authorId="0" shapeId="0" xr:uid="{00000000-0006-0000-0700-00006D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T110" authorId="0" shapeId="0" xr:uid="{00000000-0006-0000-0700-00006E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U110" authorId="0" shapeId="0" xr:uid="{00000000-0006-0000-0700-00006F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V110" authorId="0" shapeId="0" xr:uid="{00000000-0006-0000-0700-000070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W110" authorId="0" shapeId="0" xr:uid="{00000000-0006-0000-0700-000071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X110" authorId="0" shapeId="0" xr:uid="{00000000-0006-0000-0700-000072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10" authorId="0" shapeId="0" xr:uid="{00000000-0006-0000-0700-000073000000}">
      <text>
        <r>
          <rPr>
            <sz val="11"/>
            <rFont val="Calibri"/>
          </rPr>
          <t xml:space="preserve">Ensure </t>
        </r>
        <r>
          <rPr>
            <sz val="11"/>
            <color rgb="FF000000"/>
            <rFont val="Calibri"/>
          </rPr>
          <t>'</t>
        </r>
        <r>
          <rPr>
            <b/>
            <sz val="11"/>
            <color rgb="FF000000"/>
            <rFont val="Calibri"/>
          </rPr>
          <t>Require additional authentication at startup: Configure TPM startup key and PIN: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and PIN with TPM</t>
        </r>
        <r>
          <rPr>
            <sz val="11"/>
            <color rgb="FF000000"/>
            <rFont val="Calibri"/>
          </rPr>
          <t>'</t>
        </r>
      </text>
    </comment>
    <comment ref="Z110" authorId="0" shapeId="0" xr:uid="{00000000-0006-0000-0700-000074000000}">
      <text>
        <r>
          <rPr>
            <sz val="11"/>
            <rFont val="Calibri"/>
          </rPr>
          <t xml:space="preserve">Ensure </t>
        </r>
        <r>
          <rPr>
            <sz val="11"/>
            <color rgb="FF000000"/>
            <rFont val="Calibri"/>
          </rPr>
          <t>'</t>
        </r>
        <r>
          <rPr>
            <b/>
            <sz val="11"/>
            <color rgb="FF000000"/>
            <rFont val="Calibri"/>
          </rPr>
          <t>Require additional authentication at startup: Configure TPM startup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with TPM</t>
        </r>
        <r>
          <rPr>
            <sz val="11"/>
            <color rgb="FF000000"/>
            <rFont val="Calibri"/>
          </rPr>
          <t>'</t>
        </r>
      </text>
    </comment>
    <comment ref="AA110" authorId="0" shapeId="0" xr:uid="{00000000-0006-0000-0700-000075000000}">
      <text>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text>
    </comment>
    <comment ref="AB110" authorId="0" shapeId="0" xr:uid="{00000000-0006-0000-0700-000076000000}">
      <text>
        <r>
          <rPr>
            <sz val="11"/>
            <rFont val="Calibri"/>
          </rPr>
          <t xml:space="preserve">Ensure </t>
        </r>
        <r>
          <rPr>
            <sz val="11"/>
            <color rgb="FF000000"/>
            <rFont val="Calibri"/>
          </rPr>
          <t>'</t>
        </r>
        <r>
          <rPr>
            <b/>
            <sz val="11"/>
            <color rgb="FF000000"/>
            <rFont val="Calibri"/>
          </rPr>
          <t>Require additional authentication at startup: Configure TPM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TPM</t>
        </r>
        <r>
          <rPr>
            <sz val="11"/>
            <color rgb="FF000000"/>
            <rFont val="Calibri"/>
          </rPr>
          <t>'</t>
        </r>
      </text>
    </comment>
    <comment ref="AC110" authorId="0" shapeId="0" xr:uid="{00000000-0006-0000-0700-000077000000}">
      <text>
        <r>
          <rPr>
            <sz val="11"/>
            <rFont val="Calibri"/>
          </rPr>
          <t xml:space="preserve">Ensure </t>
        </r>
        <r>
          <rPr>
            <sz val="11"/>
            <color rgb="FF000000"/>
            <rFont val="Calibri"/>
          </rPr>
          <t>'</t>
        </r>
        <r>
          <rPr>
            <b/>
            <sz val="11"/>
            <color rgb="FF000000"/>
            <rFont val="Calibri"/>
          </rPr>
          <t>Enforce drive encryption type on operating system drives: Select the encryption type: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Used Space Only encryption</t>
        </r>
        <r>
          <rPr>
            <sz val="11"/>
            <color rgb="FF000000"/>
            <rFont val="Calibri"/>
          </rPr>
          <t>'</t>
        </r>
        <r>
          <rPr>
            <sz val="11"/>
            <color rgb="FF000000"/>
            <rFont val="Calibri"/>
          </rPr>
          <t xml:space="preserve"> or </t>
        </r>
        <r>
          <rPr>
            <sz val="11"/>
            <color rgb="FF000000"/>
            <rFont val="Calibri"/>
          </rPr>
          <t>'</t>
        </r>
        <r>
          <rPr>
            <b/>
            <sz val="11"/>
            <color rgb="FF000000"/>
            <rFont val="Calibri"/>
          </rPr>
          <t>Enabled: Full encryption</t>
        </r>
        <r>
          <rPr>
            <sz val="11"/>
            <color rgb="FF000000"/>
            <rFont val="Calibri"/>
          </rPr>
          <t>'</t>
        </r>
      </text>
    </comment>
    <comment ref="AD110" authorId="0" shapeId="0" xr:uid="{00000000-0006-0000-0700-000078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10" authorId="0" shapeId="0" xr:uid="{00000000-0006-0000-0700-000079000000}">
      <text>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AF110" authorId="0" shapeId="0" xr:uid="{00000000-0006-0000-0700-00007A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G110" authorId="0" shapeId="0" xr:uid="{00000000-0006-0000-0700-00007B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H110" authorId="0" shapeId="0" xr:uid="{00000000-0006-0000-0700-00007C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text>
    </comment>
    <comment ref="AI110" authorId="0" shapeId="0" xr:uid="{00000000-0006-0000-0700-00007D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10" authorId="0" shapeId="0" xr:uid="{00000000-0006-0000-0700-00007E000000}">
      <text>
        <r>
          <rPr>
            <sz val="11"/>
            <rFont val="Calibri"/>
          </rPr>
          <t xml:space="preserve">Ensure </t>
        </r>
        <r>
          <rPr>
            <sz val="11"/>
            <color rgb="FF000000"/>
            <rFont val="Calibri"/>
          </rPr>
          <t>'</t>
        </r>
        <r>
          <rPr>
            <b/>
            <sz val="11"/>
            <color rgb="FF000000"/>
            <rFont val="Calibri"/>
          </rPr>
          <t>Require Device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10" authorId="0" shapeId="0" xr:uid="{00000000-0006-0000-0700-00007F000000}">
      <text>
        <r>
          <rPr>
            <sz val="11"/>
            <rFont val="Calibri"/>
          </rPr>
          <t xml:space="preserve">Ensure </t>
        </r>
        <r>
          <rPr>
            <sz val="11"/>
            <color rgb="FF000000"/>
            <rFont val="Calibri"/>
          </rPr>
          <t>'</t>
        </r>
        <r>
          <rPr>
            <b/>
            <sz val="11"/>
            <color rgb="FF000000"/>
            <rFont val="Calibri"/>
          </rPr>
          <t>Allow Warning For Other Disk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10" authorId="0" shapeId="0" xr:uid="{00000000-0006-0000-0700-000080000000}">
      <text>
        <r>
          <rPr>
            <sz val="11"/>
            <rFont val="Calibri"/>
          </rPr>
          <t xml:space="preserve">Ensure </t>
        </r>
        <r>
          <rPr>
            <sz val="11"/>
            <color rgb="FF000000"/>
            <rFont val="Calibri"/>
          </rPr>
          <t>'</t>
        </r>
        <r>
          <rPr>
            <b/>
            <sz val="11"/>
            <color rgb="FF000000"/>
            <rFont val="Calibri"/>
          </rPr>
          <t>Allow Warning For Other Disk Encryption: Allow Standard User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10" authorId="0" shapeId="0" xr:uid="{00000000-0006-0000-0700-000081000000}">
      <text>
        <r>
          <rPr>
            <sz val="11"/>
            <rFont val="Calibri"/>
          </rPr>
          <t xml:space="preserve">Ensure </t>
        </r>
        <r>
          <rPr>
            <sz val="11"/>
            <color rgb="FF000000"/>
            <rFont val="Calibri"/>
          </rPr>
          <t>'</t>
        </r>
        <r>
          <rPr>
            <b/>
            <sz val="11"/>
            <color rgb="FF000000"/>
            <rFont val="Calibri"/>
          </rPr>
          <t>Allow Indexing Encrypted Stores Or Items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111" authorId="0" shapeId="0" xr:uid="{00000000-0006-0000-0700-000082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I111" authorId="0" shapeId="0" xr:uid="{00000000-0006-0000-0700-00008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84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K111" authorId="0" shapeId="0" xr:uid="{00000000-0006-0000-0700-000085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L111" authorId="0" shapeId="0" xr:uid="{00000000-0006-0000-0700-00008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1" authorId="0" shapeId="0" xr:uid="{00000000-0006-0000-0700-00008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1" authorId="0" shapeId="0" xr:uid="{00000000-0006-0000-0700-000088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8900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1" authorId="0" shapeId="0" xr:uid="{00000000-0006-0000-0700-00008A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11" authorId="0" shapeId="0" xr:uid="{00000000-0006-0000-0700-00008B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11" authorId="0" shapeId="0" xr:uid="{00000000-0006-0000-0700-00008C00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1" authorId="0" shapeId="0" xr:uid="{00000000-0006-0000-0700-00008D000000}">
      <text>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T111" authorId="0" shapeId="0" xr:uid="{00000000-0006-0000-0700-00008E000000}">
      <text>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text>
    </comment>
    <comment ref="H114" authorId="0" shapeId="0" xr:uid="{00000000-0006-0000-0700-00008F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4" authorId="0" shapeId="0" xr:uid="{00000000-0006-0000-0700-000090000000}">
      <text>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text>
    </comment>
    <comment ref="J114" authorId="0" shapeId="0" xr:uid="{00000000-0006-0000-0700-000091000000}">
      <text>
        <r>
          <rPr>
            <sz val="11"/>
            <rFont val="Calibri"/>
          </rPr>
          <t xml:space="preserve">Ensure </t>
        </r>
        <r>
          <rPr>
            <sz val="11"/>
            <color rgb="FF000000"/>
            <rFont val="Calibri"/>
          </rPr>
          <t>'</t>
        </r>
        <r>
          <rPr>
            <b/>
            <sz val="11"/>
            <color rgb="FF000000"/>
            <rFont val="Calibri"/>
          </rPr>
          <t>Allow Cross Device Clipboard</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114" authorId="0" shapeId="0" xr:uid="{00000000-0006-0000-0700-000092000000}">
      <text>
        <r>
          <rPr>
            <sz val="11"/>
            <rFont val="Calibri"/>
          </rPr>
          <t xml:space="preserve">Ensure </t>
        </r>
        <r>
          <rPr>
            <sz val="11"/>
            <color rgb="FF000000"/>
            <rFont val="Calibri"/>
          </rPr>
          <t>'</t>
        </r>
        <r>
          <rPr>
            <b/>
            <sz val="11"/>
            <color rgb="FF000000"/>
            <rFont val="Calibri"/>
          </rPr>
          <t>Disable One Drive File Sync</t>
        </r>
        <r>
          <rPr>
            <sz val="11"/>
            <color rgb="FF000000"/>
            <rFont val="Calibri"/>
          </rPr>
          <t>'</t>
        </r>
        <r>
          <rPr>
            <sz val="11"/>
            <color rgb="FF000000"/>
            <rFont val="Calibri"/>
          </rPr>
          <t xml:space="preserve"> is set to </t>
        </r>
        <r>
          <rPr>
            <sz val="11"/>
            <color rgb="FF000000"/>
            <rFont val="Calibri"/>
          </rPr>
          <t>'</t>
        </r>
        <r>
          <rPr>
            <b/>
            <sz val="11"/>
            <color rgb="FF000000"/>
            <rFont val="Calibri"/>
          </rPr>
          <t>Sync Disabled</t>
        </r>
        <r>
          <rPr>
            <sz val="11"/>
            <color rgb="FF000000"/>
            <rFont val="Calibri"/>
          </rPr>
          <t>'</t>
        </r>
      </text>
    </comment>
    <comment ref="L114" authorId="0" shapeId="0" xr:uid="{00000000-0006-0000-0700-000093000000}">
      <text>
        <r>
          <rPr>
            <sz val="11"/>
            <rFont val="Calibri"/>
          </rPr>
          <t xml:space="preserve">Ensure </t>
        </r>
        <r>
          <rPr>
            <sz val="11"/>
            <color rgb="FF000000"/>
            <rFont val="Calibri"/>
          </rPr>
          <t>'</t>
        </r>
        <r>
          <rPr>
            <b/>
            <sz val="11"/>
            <color rgb="FF000000"/>
            <rFont val="Calibri"/>
          </rPr>
          <t>Allow Clipboard Redirection</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H142" authorId="0" shapeId="0" xr:uid="{00000000-0006-0000-0700-000094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2" authorId="0" shapeId="0" xr:uid="{00000000-0006-0000-0700-000095000000}">
      <text>
        <r>
          <rPr>
            <sz val="11"/>
            <rFont val="Calibri"/>
          </rPr>
          <t xml:space="preserve">Ensure </t>
        </r>
        <r>
          <rPr>
            <sz val="11"/>
            <color rgb="FF000000"/>
            <rFont val="Calibri"/>
          </rPr>
          <t>'</t>
        </r>
        <r>
          <rPr>
            <b/>
            <sz val="11"/>
            <color rgb="FF000000"/>
            <rFont val="Calibri"/>
          </rPr>
          <t>MSS: (SafeDllSearchMode) Enable Safe DLL search mode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2" authorId="0" shapeId="0" xr:uid="{00000000-0006-0000-0700-000096000000}">
      <text>
        <r>
          <rPr>
            <sz val="11"/>
            <rFont val="Calibri"/>
          </rPr>
          <t xml:space="preserve">Ensure </t>
        </r>
        <r>
          <rPr>
            <sz val="11"/>
            <color rgb="FF000000"/>
            <rFont val="Calibri"/>
          </rPr>
          <t>'</t>
        </r>
        <r>
          <rPr>
            <b/>
            <sz val="11"/>
            <color rgb="FF000000"/>
            <rFont val="Calibri"/>
          </rPr>
          <t>Configure Redirection Guard: Redirection Guard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K142" authorId="0" shapeId="0" xr:uid="{00000000-0006-0000-0700-000097000000}">
      <text>
        <r>
          <rPr>
            <sz val="11"/>
            <rFont val="Calibri"/>
          </rPr>
          <t xml:space="preserve">Ensure </t>
        </r>
        <r>
          <rPr>
            <sz val="11"/>
            <color rgb="FF000000"/>
            <rFont val="Calibri"/>
          </rPr>
          <t>'</t>
        </r>
        <r>
          <rPr>
            <b/>
            <sz val="11"/>
            <color rgb="FF000000"/>
            <rFont val="Calibri"/>
          </rPr>
          <t>Manage processing of Queue-specific files: 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L142" authorId="0" shapeId="0" xr:uid="{00000000-0006-0000-0700-000098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2" authorId="0" shapeId="0" xr:uid="{00000000-0006-0000-0700-000099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42" authorId="0" shapeId="0" xr:uid="{00000000-0006-0000-0700-00009A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42" authorId="0" shapeId="0" xr:uid="{00000000-0006-0000-0700-00009B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2" authorId="0" shapeId="0" xr:uid="{00000000-0006-0000-0700-00009C00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2" authorId="0" shapeId="0" xr:uid="{00000000-0006-0000-0700-00009D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42" authorId="0" shapeId="0" xr:uid="{00000000-0006-0000-0700-00009E000000}">
      <text>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42" authorId="0" shapeId="0" xr:uid="{00000000-0006-0000-0700-00009F000000}">
      <text>
        <r>
          <rPr>
            <sz val="11"/>
            <rFont val="Calibri"/>
          </rPr>
          <t xml:space="preserve">Ensure </t>
        </r>
        <r>
          <rPr>
            <sz val="11"/>
            <color rgb="FF000000"/>
            <rFont val="Calibri"/>
          </rPr>
          <t>'</t>
        </r>
        <r>
          <rPr>
            <b/>
            <sz val="11"/>
            <color rgb="FF000000"/>
            <rFont val="Calibri"/>
          </rPr>
          <t>Config refresh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2" authorId="0" shapeId="0" xr:uid="{00000000-0006-0000-0700-0000A0000000}">
      <text>
        <r>
          <rPr>
            <sz val="11"/>
            <rFont val="Calibri"/>
          </rPr>
          <t xml:space="preserve">Ensure </t>
        </r>
        <r>
          <rPr>
            <sz val="11"/>
            <color rgb="FF000000"/>
            <rFont val="Calibri"/>
          </rPr>
          <t>'</t>
        </r>
        <r>
          <rPr>
            <b/>
            <sz val="11"/>
            <color rgb="FF000000"/>
            <rFont val="Calibri"/>
          </rPr>
          <t>Refresh cadence</t>
        </r>
        <r>
          <rPr>
            <sz val="11"/>
            <color rgb="FF000000"/>
            <rFont val="Calibri"/>
          </rPr>
          <t>'</t>
        </r>
        <r>
          <rPr>
            <sz val="11"/>
            <color rgb="FF000000"/>
            <rFont val="Calibri"/>
          </rPr>
          <t xml:space="preserve"> is set to </t>
        </r>
        <r>
          <rPr>
            <sz val="11"/>
            <color rgb="FF000000"/>
            <rFont val="Calibri"/>
          </rPr>
          <t>'</t>
        </r>
        <r>
          <rPr>
            <b/>
            <sz val="11"/>
            <color rgb="FF000000"/>
            <rFont val="Calibri"/>
          </rPr>
          <t>90</t>
        </r>
        <r>
          <rPr>
            <sz val="11"/>
            <color rgb="FF000000"/>
            <rFont val="Calibri"/>
          </rPr>
          <t>'</t>
        </r>
        <r>
          <rPr>
            <sz val="11"/>
            <color rgb="FF000000"/>
            <rFont val="Calibri"/>
          </rPr>
          <t xml:space="preserve"> (or less)</t>
        </r>
      </text>
    </comment>
    <comment ref="U142" authorId="0" shapeId="0" xr:uid="{00000000-0006-0000-0700-0000A1000000}">
      <text>
        <r>
          <rPr>
            <sz val="11"/>
            <rFont val="Calibri"/>
          </rPr>
          <t xml:space="preserve">Ensure </t>
        </r>
        <r>
          <rPr>
            <sz val="11"/>
            <color rgb="FF000000"/>
            <rFont val="Calibri"/>
          </rPr>
          <t>'</t>
        </r>
        <r>
          <rPr>
            <b/>
            <sz val="11"/>
            <color rgb="FF000000"/>
            <rFont val="Calibri"/>
          </rPr>
          <t>Hide Exclusions From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42" authorId="0" shapeId="0" xr:uid="{00000000-0006-0000-0700-0000A2000000}">
      <text>
        <r>
          <rPr>
            <sz val="11"/>
            <rFont val="Calibri"/>
          </rPr>
          <t xml:space="preserve">Ensure </t>
        </r>
        <r>
          <rPr>
            <sz val="11"/>
            <color rgb="FF000000"/>
            <rFont val="Calibri"/>
          </rPr>
          <t>'</t>
        </r>
        <r>
          <rPr>
            <b/>
            <sz val="11"/>
            <color rgb="FF000000"/>
            <rFont val="Calibri"/>
          </rPr>
          <t>DO 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HTTP blended with Internet Peering</t>
        </r>
        <r>
          <rPr>
            <sz val="11"/>
            <color rgb="FF000000"/>
            <rFont val="Calibri"/>
          </rPr>
          <t>'</t>
        </r>
      </text>
    </comment>
    <comment ref="W142" authorId="0" shapeId="0" xr:uid="{00000000-0006-0000-0700-0000A3000000}">
      <text>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text>
    </comment>
    <comment ref="X142" authorId="0" shapeId="0" xr:uid="{00000000-0006-0000-0700-0000A4000000}">
      <text>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text>
    </comment>
    <comment ref="Y142" authorId="0" shapeId="0" xr:uid="{00000000-0006-0000-0700-0000A5000000}">
      <text>
        <r>
          <rPr>
            <sz val="11"/>
            <rFont val="Calibri"/>
          </rPr>
          <t xml:space="preserve">Ensure </t>
        </r>
        <r>
          <rPr>
            <sz val="11"/>
            <color rgb="FF000000"/>
            <rFont val="Calibri"/>
          </rPr>
          <t>'</t>
        </r>
        <r>
          <rPr>
            <b/>
            <sz val="11"/>
            <color rgb="FF000000"/>
            <rFont val="Calibri"/>
          </rPr>
          <t>Require Platform Security Features</t>
        </r>
        <r>
          <rPr>
            <sz val="11"/>
            <color rgb="FF000000"/>
            <rFont val="Calibri"/>
          </rPr>
          <t>'</t>
        </r>
        <r>
          <rPr>
            <sz val="11"/>
            <color rgb="FF000000"/>
            <rFont val="Calibri"/>
          </rPr>
          <t xml:space="preserve"> is set to </t>
        </r>
        <r>
          <rPr>
            <sz val="11"/>
            <color rgb="FF000000"/>
            <rFont val="Calibri"/>
          </rPr>
          <t>'</t>
        </r>
        <r>
          <rPr>
            <b/>
            <sz val="11"/>
            <color rgb="FF000000"/>
            <rFont val="Calibri"/>
          </rPr>
          <t>Turns on VBS with Secure Boot</t>
        </r>
        <r>
          <rPr>
            <sz val="11"/>
            <color rgb="FF000000"/>
            <rFont val="Calibri"/>
          </rPr>
          <t>'</t>
        </r>
        <r>
          <rPr>
            <sz val="11"/>
            <color rgb="FF000000"/>
            <rFont val="Calibri"/>
          </rPr>
          <t xml:space="preserve"> or higher</t>
        </r>
      </text>
    </comment>
    <comment ref="Z142" authorId="0" shapeId="0" xr:uid="{00000000-0006-0000-0700-0000A6000000}">
      <text>
        <r>
          <rPr>
            <sz val="11"/>
            <rFont val="Calibri"/>
          </rPr>
          <t xml:space="preserve">Ensure </t>
        </r>
        <r>
          <rPr>
            <sz val="11"/>
            <color rgb="FF000000"/>
            <rFont val="Calibri"/>
          </rPr>
          <t>'</t>
        </r>
        <r>
          <rPr>
            <b/>
            <sz val="11"/>
            <color rgb="FF000000"/>
            <rFont val="Calibri"/>
          </rPr>
          <t>Hypervisor Enforced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A142" authorId="0" shapeId="0" xr:uid="{00000000-0006-0000-0700-0000A7000000}">
      <text>
        <r>
          <rPr>
            <sz val="11"/>
            <rFont val="Calibri"/>
          </rPr>
          <t xml:space="preserve">Ensure </t>
        </r>
        <r>
          <rPr>
            <sz val="11"/>
            <color rgb="FF000000"/>
            <rFont val="Calibri"/>
          </rPr>
          <t>'</t>
        </r>
        <r>
          <rPr>
            <b/>
            <sz val="11"/>
            <color rgb="FF000000"/>
            <rFont val="Calibri"/>
          </rPr>
          <t>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Require UEFI Memory Attributes Table</t>
        </r>
        <r>
          <rPr>
            <sz val="11"/>
            <color rgb="FF000000"/>
            <rFont val="Calibri"/>
          </rPr>
          <t>'</t>
        </r>
      </text>
    </comment>
    <comment ref="AB142" authorId="0" shapeId="0" xr:uid="{00000000-0006-0000-0700-0000A8000000}">
      <text>
        <r>
          <rPr>
            <sz val="11"/>
            <rFont val="Calibri"/>
          </rPr>
          <t xml:space="preserve">Ensure </t>
        </r>
        <r>
          <rPr>
            <sz val="11"/>
            <color rgb="FF000000"/>
            <rFont val="Calibri"/>
          </rPr>
          <t>'</t>
        </r>
        <r>
          <rPr>
            <b/>
            <sz val="11"/>
            <color rgb="FF000000"/>
            <rFont val="Calibri"/>
          </rPr>
          <t>Disallow Exploit Protection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143" authorId="0" shapeId="0" xr:uid="{00000000-0006-0000-0700-0000A9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I143" authorId="0" shapeId="0" xr:uid="{00000000-0006-0000-0700-0000A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3" authorId="0" shapeId="0" xr:uid="{00000000-0006-0000-0700-0000AB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3" authorId="0" shapeId="0" xr:uid="{00000000-0006-0000-0700-0000AC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3" authorId="0" shapeId="0" xr:uid="{00000000-0006-0000-0700-0000AD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3" authorId="0" shapeId="0" xr:uid="{00000000-0006-0000-0700-0000AE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3" authorId="0" shapeId="0" xr:uid="{00000000-0006-0000-0700-0000AF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43" authorId="0" shapeId="0" xr:uid="{00000000-0006-0000-0700-0000B0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3" authorId="0" shapeId="0" xr:uid="{00000000-0006-0000-0700-0000B1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3" authorId="0" shapeId="0" xr:uid="{00000000-0006-0000-0700-0000B2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43" authorId="0" shapeId="0" xr:uid="{00000000-0006-0000-0700-0000B3000000}">
      <text>
        <r>
          <rPr>
            <sz val="11"/>
            <rFont val="Calibri"/>
          </rPr>
          <t xml:space="preserve">Ensure </t>
        </r>
        <r>
          <rPr>
            <sz val="11"/>
            <color rgb="FF000000"/>
            <rFont val="Calibri"/>
          </rPr>
          <t>'</t>
        </r>
        <r>
          <rPr>
            <b/>
            <sz val="11"/>
            <color rgb="FF000000"/>
            <rFont val="Calibri"/>
          </rPr>
          <t xml:space="preserve">Turn off Help Experience Improvement Program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43" authorId="0" shapeId="0" xr:uid="{00000000-0006-0000-0700-0000B4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3" authorId="0" shapeId="0" xr:uid="{00000000-0006-0000-0700-0000B5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3" authorId="0" shapeId="0" xr:uid="{00000000-0006-0000-0700-0000B6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43" authorId="0" shapeId="0" xr:uid="{00000000-0006-0000-0700-0000B7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43" authorId="0" shapeId="0" xr:uid="{00000000-0006-0000-0700-0000B8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43" authorId="0" shapeId="0" xr:uid="{00000000-0006-0000-0700-0000B9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43" authorId="0" shapeId="0" xr:uid="{00000000-0006-0000-0700-0000BA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43" authorId="0" shapeId="0" xr:uid="{00000000-0006-0000-0700-0000BB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3" authorId="0" shapeId="0" xr:uid="{00000000-0006-0000-0700-0000BC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3" authorId="0" shapeId="0" xr:uid="{00000000-0006-0000-0700-0000BD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43" authorId="0" shapeId="0" xr:uid="{00000000-0006-0000-0700-0000BE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43" authorId="0" shapeId="0" xr:uid="{00000000-0006-0000-0700-0000BF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3" authorId="0" shapeId="0" xr:uid="{00000000-0006-0000-0700-0000C0000000}">
      <text>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43" authorId="0" shapeId="0" xr:uid="{00000000-0006-0000-0700-0000C100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43" authorId="0" shapeId="0" xr:uid="{00000000-0006-0000-0700-0000C2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43" authorId="0" shapeId="0" xr:uid="{00000000-0006-0000-0700-0000C3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AI143" authorId="0" shapeId="0" xr:uid="{00000000-0006-0000-0700-0000C4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AJ143" authorId="0" shapeId="0" xr:uid="{00000000-0006-0000-0700-0000C5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43" authorId="0" shapeId="0" xr:uid="{00000000-0006-0000-0700-0000C6000000}">
      <text>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43" authorId="0" shapeId="0" xr:uid="{00000000-0006-0000-0700-0000C7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43" authorId="0" shapeId="0" xr:uid="{00000000-0006-0000-0700-0000C8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43" authorId="0" shapeId="0" xr:uid="{00000000-0006-0000-0700-0000C9000000}">
      <text>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43" authorId="0" shapeId="0" xr:uid="{00000000-0006-0000-0700-0000CA000000}">
      <text>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43" authorId="0" shapeId="0" xr:uid="{00000000-0006-0000-0700-0000CB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43" authorId="0" shapeId="0" xr:uid="{00000000-0006-0000-0700-0000CC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3" authorId="0" shapeId="0" xr:uid="{00000000-0006-0000-0700-0000CD00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43" authorId="0" shapeId="0" xr:uid="{00000000-0006-0000-0700-0000CE000000}">
      <text>
        <r>
          <rPr>
            <sz val="11"/>
            <rFont val="Calibri"/>
          </rPr>
          <t xml:space="preserve">Ensure </t>
        </r>
        <r>
          <rPr>
            <sz val="11"/>
            <color rgb="FF000000"/>
            <rFont val="Calibri"/>
          </rPr>
          <t>'</t>
        </r>
        <r>
          <rPr>
            <b/>
            <sz val="11"/>
            <color rgb="FF000000"/>
            <rFont val="Calibri"/>
          </rPr>
          <t>Allow Camera</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AT143" authorId="0" shapeId="0" xr:uid="{00000000-0006-0000-0700-0000CF000000}">
      <text>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text>
    </comment>
    <comment ref="AU143" authorId="0" shapeId="0" xr:uid="{00000000-0006-0000-0700-0000D0000000}">
      <text>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145" authorId="0" shapeId="0" xr:uid="{00000000-0006-0000-0700-0000D1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I145" authorId="0" shapeId="0" xr:uid="{00000000-0006-0000-0700-0000D2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5" authorId="0" shapeId="0" xr:uid="{00000000-0006-0000-0700-0000D300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5" authorId="0" shapeId="0" xr:uid="{00000000-0006-0000-0700-0000D4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L145" authorId="0" shapeId="0" xr:uid="{00000000-0006-0000-0700-0000D500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5" authorId="0" shapeId="0" xr:uid="{00000000-0006-0000-0700-0000D6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N145" authorId="0" shapeId="0" xr:uid="{00000000-0006-0000-0700-0000D700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45" authorId="0" shapeId="0" xr:uid="{00000000-0006-0000-0700-0000D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P145" authorId="0" shapeId="0" xr:uid="{00000000-0006-0000-0700-0000D900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5" authorId="0" shapeId="0" xr:uid="{00000000-0006-0000-0700-0000D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R145" authorId="0" shapeId="0" xr:uid="{00000000-0006-0000-0700-0000DB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45" authorId="0" shapeId="0" xr:uid="{00000000-0006-0000-0700-0000DC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5" authorId="0" shapeId="0" xr:uid="{00000000-0006-0000-0700-0000DD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45" authorId="0" shapeId="0" xr:uid="{00000000-0006-0000-0700-0000DE00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V145" authorId="0" shapeId="0" xr:uid="{00000000-0006-0000-0700-0000DF00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145" authorId="0" shapeId="0" xr:uid="{00000000-0006-0000-0700-0000E0000000}">
      <text>
        <r>
          <rPr>
            <sz val="11"/>
            <rFont val="Calibri"/>
          </rPr>
          <t xml:space="preserve">Ensure </t>
        </r>
        <r>
          <rPr>
            <sz val="11"/>
            <color rgb="FF000000"/>
            <rFont val="Calibri"/>
          </rPr>
          <t>'</t>
        </r>
        <r>
          <rPr>
            <b/>
            <sz val="11"/>
            <color rgb="FF000000"/>
            <rFont val="Calibri"/>
          </rPr>
          <t>Account Logon Logoff 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145" authorId="0" shapeId="0" xr:uid="{00000000-0006-0000-0700-0000E100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145" authorId="0" shapeId="0" xr:uid="{00000000-0006-0000-0700-0000E2000000}">
      <text>
        <r>
          <rPr>
            <sz val="11"/>
            <rFont val="Calibri"/>
          </rPr>
          <t xml:space="preserve">Ensure </t>
        </r>
        <r>
          <rPr>
            <sz val="11"/>
            <color rgb="FF000000"/>
            <rFont val="Calibri"/>
          </rPr>
          <t>'</t>
        </r>
        <r>
          <rPr>
            <b/>
            <sz val="11"/>
            <color rgb="FF000000"/>
            <rFont val="Calibri"/>
          </rPr>
          <t>Account Management 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45" authorId="0" shapeId="0" xr:uid="{00000000-0006-0000-0700-0000E3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A145" authorId="0" shapeId="0" xr:uid="{00000000-0006-0000-0700-0000E4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145" authorId="0" shapeId="0" xr:uid="{00000000-0006-0000-0700-0000E500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145" authorId="0" shapeId="0" xr:uid="{00000000-0006-0000-0700-0000E6000000}">
      <text>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145" authorId="0" shapeId="0" xr:uid="{00000000-0006-0000-0700-0000E700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145" authorId="0" shapeId="0" xr:uid="{00000000-0006-0000-0700-0000E8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145" authorId="0" shapeId="0" xr:uid="{00000000-0006-0000-0700-0000E9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145" authorId="0" shapeId="0" xr:uid="{00000000-0006-0000-0700-0000EA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145" authorId="0" shapeId="0" xr:uid="{00000000-0006-0000-0700-0000EB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145" authorId="0" shapeId="0" xr:uid="{00000000-0006-0000-0700-0000EC000000}">
      <text>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J145" authorId="0" shapeId="0" xr:uid="{00000000-0006-0000-0700-0000ED00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145" authorId="0" shapeId="0" xr:uid="{00000000-0006-0000-0700-0000EE000000}">
      <text>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L145" authorId="0" shapeId="0" xr:uid="{00000000-0006-0000-0700-0000EF000000}">
      <text>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M145" authorId="0" shapeId="0" xr:uid="{00000000-0006-0000-0700-0000F0000000}">
      <text>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145" authorId="0" shapeId="0" xr:uid="{00000000-0006-0000-0700-0000F1000000}">
      <text>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145" authorId="0" shapeId="0" xr:uid="{00000000-0006-0000-0700-0000F2000000}">
      <text>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P145" authorId="0" shapeId="0" xr:uid="{00000000-0006-0000-0700-0000F300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Q145" authorId="0" shapeId="0" xr:uid="{00000000-0006-0000-0700-0000F4000000}">
      <text>
        <r>
          <rPr>
            <sz val="11"/>
            <rFont val="Calibri"/>
          </rPr>
          <t xml:space="preserve">Ensure </t>
        </r>
        <r>
          <rPr>
            <sz val="11"/>
            <color rgb="FF000000"/>
            <rFont val="Calibri"/>
          </rPr>
          <t>'</t>
        </r>
        <r>
          <rPr>
            <b/>
            <sz val="11"/>
            <color rgb="FF000000"/>
            <rFont val="Calibri"/>
          </rPr>
          <t>System Audit I 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145" authorId="0" shapeId="0" xr:uid="{00000000-0006-0000-0700-0000F5000000}">
      <text>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145" authorId="0" shapeId="0" xr:uid="{00000000-0006-0000-0700-0000F6000000}">
      <text>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T145" authorId="0" shapeId="0" xr:uid="{00000000-0006-0000-0700-0000F7000000}">
      <text>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145" authorId="0" shapeId="0" xr:uid="{00000000-0006-0000-0700-0000F8000000}">
      <text>
        <r>
          <rPr>
            <sz val="11"/>
            <rFont val="Calibri"/>
          </rPr>
          <t xml:space="preserve">Ensure </t>
        </r>
        <r>
          <rPr>
            <sz val="11"/>
            <color rgb="FF000000"/>
            <rFont val="Calibri"/>
          </rPr>
          <t>'</t>
        </r>
        <r>
          <rPr>
            <b/>
            <sz val="11"/>
            <color rgb="FF000000"/>
            <rFont val="Calibri"/>
          </rPr>
          <t>Enable Domain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 Enable Logging Of Dropped Packets</t>
        </r>
        <r>
          <rPr>
            <sz val="11"/>
            <color rgb="FF000000"/>
            <rFont val="Calibri"/>
          </rPr>
          <t>'</t>
        </r>
      </text>
    </comment>
    <comment ref="H146" authorId="0" shapeId="0" xr:uid="{00000000-0006-0000-0700-0000F9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6" authorId="0" shapeId="0" xr:uid="{00000000-0006-0000-0700-0000FA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J146" authorId="0" shapeId="0" xr:uid="{00000000-0006-0000-0700-0000FB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K146" authorId="0" shapeId="0" xr:uid="{00000000-0006-0000-0700-0000FC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6" authorId="0" shapeId="0" xr:uid="{00000000-0006-0000-0700-0000FD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M146" authorId="0" shapeId="0" xr:uid="{00000000-0006-0000-0700-0000FE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N146" authorId="0" shapeId="0" xr:uid="{00000000-0006-0000-0700-0000FF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46" authorId="0" shapeId="0" xr:uid="{00000000-0006-0000-0700-00000001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46" authorId="0" shapeId="0" xr:uid="{00000000-0006-0000-0700-00000101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46" authorId="0" shapeId="0" xr:uid="{00000000-0006-0000-0700-000002010000}">
      <text>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46" authorId="0" shapeId="0" xr:uid="{00000000-0006-0000-0700-00000301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146" authorId="0" shapeId="0" xr:uid="{00000000-0006-0000-0700-00000401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46" authorId="0" shapeId="0" xr:uid="{00000000-0006-0000-0700-00000501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6" authorId="0" shapeId="0" xr:uid="{00000000-0006-0000-0700-00000601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46" authorId="0" shapeId="0" xr:uid="{00000000-0006-0000-0700-00000701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6" authorId="0" shapeId="0" xr:uid="{00000000-0006-0000-0700-000008010000}">
      <text>
        <r>
          <rPr>
            <sz val="11"/>
            <rFont val="Calibri"/>
          </rPr>
          <t xml:space="preserve">Ensure </t>
        </r>
        <r>
          <rPr>
            <sz val="11"/>
            <color rgb="FF000000"/>
            <rFont val="Calibri"/>
          </rPr>
          <t>'</t>
        </r>
        <r>
          <rPr>
            <b/>
            <sz val="11"/>
            <color rgb="FF000000"/>
            <rFont val="Calibri"/>
          </rPr>
          <t xml:space="preserve">Prevent Codec Download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46" authorId="0" shapeId="0" xr:uid="{00000000-0006-0000-0700-000009010000}">
      <text>
        <r>
          <rPr>
            <sz val="11"/>
            <rFont val="Calibri"/>
          </rPr>
          <t xml:space="preserve">Ensure </t>
        </r>
        <r>
          <rPr>
            <sz val="11"/>
            <color rgb="FF000000"/>
            <rFont val="Calibri"/>
          </rPr>
          <t>'</t>
        </r>
        <r>
          <rPr>
            <b/>
            <sz val="11"/>
            <color rgb="FF000000"/>
            <rFont val="Calibri"/>
          </rPr>
          <t>Devices: Prevent users from installing printer drivers when connecting to shared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Y146" authorId="0" shapeId="0" xr:uid="{00000000-0006-0000-0700-00000A01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46" authorId="0" shapeId="0" xr:uid="{00000000-0006-0000-0700-00000B01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6" authorId="0" shapeId="0" xr:uid="{00000000-0006-0000-0700-00000C010000}">
      <text>
        <r>
          <rPr>
            <sz val="11"/>
            <rFont val="Calibri"/>
          </rPr>
          <t xml:space="preserve">Ensure </t>
        </r>
        <r>
          <rPr>
            <sz val="11"/>
            <color rgb="FF000000"/>
            <rFont val="Calibri"/>
          </rPr>
          <t>'</t>
        </r>
        <r>
          <rPr>
            <b/>
            <sz val="11"/>
            <color rgb="FF000000"/>
            <rFont val="Calibri"/>
          </rPr>
          <t>Block Non Admin User Install</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AB146" authorId="0" shapeId="0" xr:uid="{00000000-0006-0000-0700-00000D010000}">
      <text>
        <r>
          <rPr>
            <sz val="11"/>
            <rFont val="Calibri"/>
          </rPr>
          <t xml:space="preserve">Ensure </t>
        </r>
        <r>
          <rPr>
            <sz val="11"/>
            <color rgb="FF000000"/>
            <rFont val="Calibri"/>
          </rPr>
          <t>'</t>
        </r>
        <r>
          <rPr>
            <b/>
            <sz val="11"/>
            <color rgb="FF000000"/>
            <rFont val="Calibri"/>
          </rPr>
          <t>Disable Store Originated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46" authorId="0" shapeId="0" xr:uid="{00000000-0006-0000-0700-00000E010000}">
      <text>
        <r>
          <rPr>
            <sz val="11"/>
            <rFont val="Calibri"/>
          </rPr>
          <t xml:space="preserve">Ensure </t>
        </r>
        <r>
          <rPr>
            <sz val="11"/>
            <color rgb="FF000000"/>
            <rFont val="Calibri"/>
          </rPr>
          <t>'</t>
        </r>
        <r>
          <rPr>
            <b/>
            <sz val="11"/>
            <color rgb="FF000000"/>
            <rFont val="Calibri"/>
          </rPr>
          <t>MSI 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46" authorId="0" shapeId="0" xr:uid="{00000000-0006-0000-0700-00000F01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6" authorId="0" shapeId="0" xr:uid="{00000000-0006-0000-0700-000010010000}">
      <text>
        <r>
          <rPr>
            <sz val="11"/>
            <rFont val="Calibri"/>
          </rPr>
          <t xml:space="preserve">Ensure </t>
        </r>
        <r>
          <rPr>
            <sz val="11"/>
            <color rgb="FF000000"/>
            <rFont val="Calibri"/>
          </rPr>
          <t>'</t>
        </r>
        <r>
          <rPr>
            <b/>
            <sz val="11"/>
            <color rgb="FF000000"/>
            <rFont val="Calibri"/>
          </rPr>
          <t xml:space="preserve">MSI Always install with elevated privileges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46" authorId="0" shapeId="0" xr:uid="{00000000-0006-0000-0700-000011010000}">
      <text>
        <r>
          <rPr>
            <sz val="11"/>
            <rFont val="Calibri"/>
          </rPr>
          <t xml:space="preserve">Ensure </t>
        </r>
        <r>
          <rPr>
            <sz val="11"/>
            <color rgb="FF000000"/>
            <rFont val="Calibri"/>
          </rPr>
          <t>'</t>
        </r>
        <r>
          <rPr>
            <b/>
            <sz val="11"/>
            <color rgb="FF000000"/>
            <rFont val="Calibri"/>
          </rPr>
          <t>Allow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H152" authorId="0" shapeId="0" xr:uid="{00000000-0006-0000-0700-00001201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I152" authorId="0" shapeId="0" xr:uid="{00000000-0006-0000-0700-00001301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J152" authorId="0" shapeId="0" xr:uid="{00000000-0006-0000-0700-000014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52" authorId="0" shapeId="0" xr:uid="{00000000-0006-0000-0700-00001501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 (recommended)</t>
        </r>
        <r>
          <rPr>
            <sz val="11"/>
            <color rgb="FF000000"/>
            <rFont val="Calibri"/>
          </rPr>
          <t>'</t>
        </r>
      </text>
    </comment>
    <comment ref="L152" authorId="0" shapeId="0" xr:uid="{00000000-0006-0000-0700-000016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52" authorId="0" shapeId="0" xr:uid="{00000000-0006-0000-0700-000017010000}">
      <text>
        <r>
          <rPr>
            <sz val="11"/>
            <rFont val="Calibri"/>
          </rPr>
          <t xml:space="preserve">Ensure </t>
        </r>
        <r>
          <rPr>
            <sz val="11"/>
            <color rgb="FF000000"/>
            <rFont val="Calibri"/>
          </rPr>
          <t>'</t>
        </r>
        <r>
          <rPr>
            <b/>
            <sz val="11"/>
            <color rgb="FF000000"/>
            <rFont val="Calibri"/>
          </rPr>
          <t>MSS: (PerformRouterDiscovery) Allow IRDP to detect and configure Default Gateway addresses (could lead to DoS)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52" authorId="0" shapeId="0" xr:uid="{00000000-0006-0000-0700-00001801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O152" authorId="0" shapeId="0" xr:uid="{00000000-0006-0000-0700-00001901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P152" authorId="0" shapeId="0" xr:uid="{00000000-0006-0000-0700-00001A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52" authorId="0" shapeId="0" xr:uid="{00000000-0006-0000-0700-00001B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52" authorId="0" shapeId="0" xr:uid="{00000000-0006-0000-0700-00001C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S152" authorId="0" shapeId="0" xr:uid="{00000000-0006-0000-0700-00001D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52" authorId="0" shapeId="0" xr:uid="{00000000-0006-0000-0700-00001E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U152" authorId="0" shapeId="0" xr:uid="{00000000-0006-0000-0700-00001F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V152" authorId="0" shapeId="0" xr:uid="{00000000-0006-0000-0700-000020010000}">
      <text>
        <r>
          <rPr>
            <sz val="11"/>
            <rFont val="Calibri"/>
          </rPr>
          <t xml:space="preserve">Ensure </t>
        </r>
        <r>
          <rPr>
            <sz val="11"/>
            <color rgb="FF000000"/>
            <rFont val="Calibri"/>
          </rPr>
          <t>'</t>
        </r>
        <r>
          <rPr>
            <b/>
            <sz val="11"/>
            <color rgb="FF000000"/>
            <rFont val="Calibri"/>
          </rPr>
          <t>Configure RPC over TCP port: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W152" authorId="0" shapeId="0" xr:uid="{00000000-0006-0000-0700-000021010000}">
      <text>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X152" authorId="0" shapeId="0" xr:uid="{00000000-0006-0000-0700-00002201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Y152" authorId="0" shapeId="0" xr:uid="{00000000-0006-0000-0700-000023010000}">
      <text>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Z152" authorId="0" shapeId="0" xr:uid="{00000000-0006-0000-0700-000024010000}">
      <text>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AA152" authorId="0" shapeId="0" xr:uid="{00000000-0006-0000-0700-00002501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B152" authorId="0" shapeId="0" xr:uid="{00000000-0006-0000-0700-000026010000}">
      <text>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AC152" authorId="0" shapeId="0" xr:uid="{00000000-0006-0000-0700-000027010000}">
      <text>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AD152" authorId="0" shapeId="0" xr:uid="{00000000-0006-0000-0700-000028010000}">
      <text>
        <r>
          <rPr>
            <sz val="11"/>
            <rFont val="Calibri"/>
          </rPr>
          <t xml:space="preserve">Ensure </t>
        </r>
        <r>
          <rPr>
            <sz val="11"/>
            <color rgb="FF000000"/>
            <rFont val="Calibri"/>
          </rPr>
          <t>'</t>
        </r>
        <r>
          <rPr>
            <b/>
            <sz val="11"/>
            <color rgb="FF000000"/>
            <rFont val="Calibri"/>
          </rPr>
          <t>Enable Public Network Firewall: Allow Local Ipsec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E152" authorId="0" shapeId="0" xr:uid="{00000000-0006-0000-0700-000029010000}">
      <text>
        <r>
          <rPr>
            <sz val="11"/>
            <rFont val="Calibri"/>
          </rPr>
          <t xml:space="preserve">Ensure </t>
        </r>
        <r>
          <rPr>
            <sz val="11"/>
            <color rgb="FF000000"/>
            <rFont val="Calibri"/>
          </rPr>
          <t>'</t>
        </r>
        <r>
          <rPr>
            <b/>
            <sz val="11"/>
            <color rgb="FF000000"/>
            <rFont val="Calibri"/>
          </rPr>
          <t>Enable Public Network Firewall: Allow Local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F152" authorId="0" shapeId="0" xr:uid="{00000000-0006-0000-0700-00002A01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G152" authorId="0" shapeId="0" xr:uid="{00000000-0006-0000-0700-00002B010000}">
      <text>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AH152" authorId="0" shapeId="0" xr:uid="{00000000-0006-0000-0700-00002C010000}">
      <text>
        <r>
          <rPr>
            <sz val="11"/>
            <rFont val="Calibri"/>
          </rPr>
          <t xml:space="preserve">Ensure </t>
        </r>
        <r>
          <rPr>
            <sz val="11"/>
            <color rgb="FF000000"/>
            <rFont val="Calibri"/>
          </rPr>
          <t>'</t>
        </r>
        <r>
          <rPr>
            <b/>
            <sz val="11"/>
            <color rgb="FF000000"/>
            <rFont val="Calibri"/>
          </rPr>
          <t>Disable Enterprise Auth Proxy</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I152" authorId="0" shapeId="0" xr:uid="{00000000-0006-0000-0700-00002D010000}">
      <text>
        <r>
          <rPr>
            <sz val="11"/>
            <rFont val="Calibri"/>
          </rPr>
          <t xml:space="preserve">Ensure </t>
        </r>
        <r>
          <rPr>
            <sz val="11"/>
            <color rgb="FF000000"/>
            <rFont val="Calibri"/>
          </rPr>
          <t>'</t>
        </r>
        <r>
          <rPr>
            <b/>
            <sz val="11"/>
            <color rgb="FF000000"/>
            <rFont val="Calibri"/>
          </rPr>
          <t>Allow Auto Connect To Wi Fi Sense Hotspots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J152" authorId="0" shapeId="0" xr:uid="{00000000-0006-0000-0700-00002E010000}">
      <text>
        <r>
          <rPr>
            <sz val="11"/>
            <rFont val="Calibri"/>
          </rPr>
          <t xml:space="preserve">Ensure </t>
        </r>
        <r>
          <rPr>
            <sz val="11"/>
            <color rgb="FF000000"/>
            <rFont val="Calibri"/>
          </rPr>
          <t>'</t>
        </r>
        <r>
          <rPr>
            <b/>
            <sz val="11"/>
            <color rgb="FF000000"/>
            <rFont val="Calibri"/>
          </rPr>
          <t>Allow Networking</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text>
    </comment>
    <comment ref="H168" authorId="0" shapeId="0" xr:uid="{00000000-0006-0000-0700-00002F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168" authorId="0" shapeId="0" xr:uid="{00000000-0006-0000-0700-000030010000}">
      <text>
        <r>
          <rPr>
            <sz val="11"/>
            <rFont val="Calibri"/>
          </rPr>
          <t xml:space="preserve">Ensure </t>
        </r>
        <r>
          <rPr>
            <sz val="11"/>
            <color rgb="FF000000"/>
            <rFont val="Calibri"/>
          </rPr>
          <t>'</t>
        </r>
        <r>
          <rPr>
            <b/>
            <sz val="11"/>
            <color rgb="FF000000"/>
            <rFont val="Calibri"/>
          </rPr>
          <t xml:space="preserve">Do not preserve zone information in file attachments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68" authorId="0" shapeId="0" xr:uid="{00000000-0006-0000-0700-00003101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68" authorId="0" shapeId="0" xr:uid="{00000000-0006-0000-0700-000032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L168" authorId="0" shapeId="0" xr:uid="{00000000-0006-0000-0700-00003301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M168" authorId="0" shapeId="0" xr:uid="{00000000-0006-0000-0700-000034010000}">
      <text>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N168" authorId="0" shapeId="0" xr:uid="{00000000-0006-0000-0700-00003501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O168" authorId="0" shapeId="0" xr:uid="{00000000-0006-0000-0700-00003601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P168" authorId="0" shapeId="0" xr:uid="{00000000-0006-0000-0700-00003701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Q168" authorId="0" shapeId="0" xr:uid="{00000000-0006-0000-0700-00003801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R168" authorId="0" shapeId="0" xr:uid="{00000000-0006-0000-0700-00003901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168" authorId="0" shapeId="0" xr:uid="{00000000-0006-0000-0700-00003A01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168" authorId="0" shapeId="0" xr:uid="{00000000-0006-0000-0700-00003B01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U168" authorId="0" shapeId="0" xr:uid="{00000000-0006-0000-0700-00003C010000}">
      <text>
        <r>
          <rPr>
            <sz val="11"/>
            <rFont val="Calibri"/>
          </rPr>
          <t xml:space="preserve">Ensure </t>
        </r>
        <r>
          <rPr>
            <sz val="11"/>
            <color rgb="FF000000"/>
            <rFont val="Calibri"/>
          </rPr>
          <t>'</t>
        </r>
        <r>
          <rPr>
            <b/>
            <sz val="11"/>
            <color rgb="FF000000"/>
            <rFont val="Calibri"/>
          </rPr>
          <t>ASR: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168" authorId="0" shapeId="0" xr:uid="{00000000-0006-0000-0700-00003D01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168" authorId="0" shapeId="0" xr:uid="{00000000-0006-0000-0700-00003E01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X168" authorId="0" shapeId="0" xr:uid="{00000000-0006-0000-0700-00003F01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Y168" authorId="0" shapeId="0" xr:uid="{00000000-0006-0000-0700-00004001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Z168" authorId="0" shapeId="0" xr:uid="{00000000-0006-0000-0700-00004101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A168" authorId="0" shapeId="0" xr:uid="{00000000-0006-0000-0700-00004201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B168" authorId="0" shapeId="0" xr:uid="{00000000-0006-0000-0700-00004301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C168" authorId="0" shapeId="0" xr:uid="{00000000-0006-0000-0700-00004401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D168" authorId="0" shapeId="0" xr:uid="{00000000-0006-0000-0700-00004501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E168" authorId="0" shapeId="0" xr:uid="{00000000-0006-0000-0700-00004601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F168" authorId="0" shapeId="0" xr:uid="{00000000-0006-0000-0700-00004701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G168" authorId="0" shapeId="0" xr:uid="{00000000-0006-0000-0700-00004801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H168" authorId="0" shapeId="0" xr:uid="{00000000-0006-0000-0700-000049010000}">
      <text>
        <r>
          <rPr>
            <sz val="11"/>
            <rFont val="Calibri"/>
          </rPr>
          <t xml:space="preserve">Ensure </t>
        </r>
        <r>
          <rPr>
            <sz val="11"/>
            <color rgb="FF000000"/>
            <rFont val="Calibri"/>
          </rPr>
          <t>'</t>
        </r>
        <r>
          <rPr>
            <b/>
            <sz val="11"/>
            <color rgb="FF000000"/>
            <rFont val="Calibri"/>
          </rPr>
          <t>Days Until Aggressive Catchup Quick Scan</t>
        </r>
        <r>
          <rPr>
            <sz val="11"/>
            <color rgb="FF000000"/>
            <rFont val="Calibri"/>
          </rPr>
          <t>'</t>
        </r>
        <r>
          <rPr>
            <sz val="11"/>
            <color rgb="FF000000"/>
            <rFont val="Calibri"/>
          </rPr>
          <t xml:space="preserve"> is set to </t>
        </r>
        <r>
          <rPr>
            <sz val="11"/>
            <color rgb="FF000000"/>
            <rFont val="Calibri"/>
          </rPr>
          <t>'</t>
        </r>
        <r>
          <rPr>
            <b/>
            <sz val="11"/>
            <color rgb="FF000000"/>
            <rFont val="Calibri"/>
          </rPr>
          <t>7 days</t>
        </r>
        <r>
          <rPr>
            <sz val="11"/>
            <color rgb="FF000000"/>
            <rFont val="Calibri"/>
          </rPr>
          <t>'</t>
        </r>
        <r>
          <rPr>
            <sz val="11"/>
            <color rgb="FF000000"/>
            <rFont val="Calibri"/>
          </rPr>
          <t xml:space="preserve"> or fewer</t>
        </r>
      </text>
    </comment>
    <comment ref="AI168" authorId="0" shapeId="0" xr:uid="{00000000-0006-0000-0700-00004A01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AJ168" authorId="0" shapeId="0" xr:uid="{00000000-0006-0000-0700-00004B01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K168" authorId="0" shapeId="0" xr:uid="{00000000-0006-0000-0700-00004C01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AL168" authorId="0" shapeId="0" xr:uid="{00000000-0006-0000-0700-00004D01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68" authorId="0" shapeId="0" xr:uid="{00000000-0006-0000-0700-00004E01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t>
        </r>
        <r>
          <rPr>
            <sz val="11"/>
            <color rgb="FF000000"/>
            <rFont val="Calibri"/>
          </rPr>
          <t>'</t>
        </r>
      </text>
    </comment>
    <comment ref="AN168" authorId="0" shapeId="0" xr:uid="{00000000-0006-0000-0700-00004F010000}">
      <text>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AO168" authorId="0" shapeId="0" xr:uid="{00000000-0006-0000-0700-000050010000}">
      <text>
        <r>
          <rPr>
            <sz val="11"/>
            <rFont val="Calibri"/>
          </rPr>
          <t xml:space="preserve">Ensure </t>
        </r>
        <r>
          <rPr>
            <sz val="11"/>
            <color rgb="FF000000"/>
            <rFont val="Calibri"/>
          </rPr>
          <t>'</t>
        </r>
        <r>
          <rPr>
            <b/>
            <sz val="11"/>
            <color rgb="FF000000"/>
            <rFont val="Calibri"/>
          </rPr>
          <t>Remote Encryption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Medium</t>
        </r>
        <r>
          <rPr>
            <sz val="11"/>
            <color rgb="FF000000"/>
            <rFont val="Calibri"/>
          </rPr>
          <t>'</t>
        </r>
        <r>
          <rPr>
            <sz val="11"/>
            <color rgb="FF000000"/>
            <rFont val="Calibri"/>
          </rPr>
          <t xml:space="preserve"> or higher</t>
        </r>
      </text>
    </comment>
    <comment ref="AP168" authorId="0" shapeId="0" xr:uid="{00000000-0006-0000-0700-000051010000}">
      <text>
        <r>
          <rPr>
            <sz val="11"/>
            <rFont val="Calibri"/>
          </rPr>
          <t xml:space="preserve">Ensure </t>
        </r>
        <r>
          <rPr>
            <sz val="11"/>
            <color rgb="FF000000"/>
            <rFont val="Calibri"/>
          </rPr>
          <t>'</t>
        </r>
        <r>
          <rPr>
            <b/>
            <sz val="11"/>
            <color rgb="FF000000"/>
            <rFont val="Calibri"/>
          </rPr>
          <t>Remote Encryption Protection Configured State</t>
        </r>
        <r>
          <rPr>
            <sz val="11"/>
            <color rgb="FF000000"/>
            <rFont val="Calibri"/>
          </rPr>
          <t>'</t>
        </r>
        <r>
          <rPr>
            <sz val="11"/>
            <color rgb="FF000000"/>
            <rFont val="Calibri"/>
          </rPr>
          <t xml:space="preserve"> is set to </t>
        </r>
        <r>
          <rPr>
            <sz val="11"/>
            <color rgb="FF000000"/>
            <rFont val="Calibri"/>
          </rPr>
          <t>'</t>
        </r>
        <r>
          <rPr>
            <b/>
            <sz val="11"/>
            <color rgb="FF000000"/>
            <rFont val="Calibri"/>
          </rPr>
          <t>Audit: Generate EDR detections without blocking</t>
        </r>
        <r>
          <rPr>
            <sz val="11"/>
            <color rgb="FF000000"/>
            <rFont val="Calibri"/>
          </rPr>
          <t>'</t>
        </r>
        <r>
          <rPr>
            <sz val="11"/>
            <color rgb="FF000000"/>
            <rFont val="Calibri"/>
          </rPr>
          <t xml:space="preserve"> or higher</t>
        </r>
      </text>
    </comment>
    <comment ref="AQ168" authorId="0" shapeId="0" xr:uid="{00000000-0006-0000-0700-00005201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68" authorId="0" shapeId="0" xr:uid="{00000000-0006-0000-0700-00005301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168" authorId="0" shapeId="0" xr:uid="{00000000-0006-0000-0700-00005401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37" authorId="0" shapeId="0" xr:uid="{00000000-0006-0000-0800-000009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37" authorId="0" shapeId="0" xr:uid="{00000000-0006-0000-0800-000004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7" authorId="0" shapeId="0" xr:uid="{00000000-0006-0000-0800-000005000000}">
      <text>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37" authorId="0" shapeId="0" xr:uid="{00000000-0006-0000-0800-000006000000}">
      <text>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37" authorId="0" shapeId="0" xr:uid="{00000000-0006-0000-0800-000007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37" authorId="0" shapeId="0" xr:uid="{00000000-0006-0000-0800-000008000000}">
      <text>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G52" authorId="0" shapeId="0" xr:uid="{00000000-0006-0000-0800-00000A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H52" authorId="0" shapeId="0" xr:uid="{00000000-0006-0000-0800-00002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2" authorId="0" shapeId="0" xr:uid="{00000000-0006-0000-0800-00002B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2" authorId="0" shapeId="0" xr:uid="{00000000-0006-0000-0800-00002C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2" authorId="0" shapeId="0" xr:uid="{00000000-0006-0000-0800-00002D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2" authorId="0" shapeId="0" xr:uid="{00000000-0006-0000-0800-00002E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2" authorId="0" shapeId="0" xr:uid="{00000000-0006-0000-0800-00002F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2" authorId="0" shapeId="0" xr:uid="{00000000-0006-0000-0800-000030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52" authorId="0" shapeId="0" xr:uid="{00000000-0006-0000-0800-000031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52" authorId="0" shapeId="0" xr:uid="{00000000-0006-0000-0800-00000B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Q52" authorId="0" shapeId="0" xr:uid="{00000000-0006-0000-0800-00000C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R52" authorId="0" shapeId="0" xr:uid="{00000000-0006-0000-0800-00000D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52" authorId="0" shapeId="0" xr:uid="{00000000-0006-0000-0800-00000E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52" authorId="0" shapeId="0" xr:uid="{00000000-0006-0000-0800-00000F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52" authorId="0" shapeId="0" xr:uid="{00000000-0006-0000-0800-000010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52" authorId="0" shapeId="0" xr:uid="{00000000-0006-0000-0800-00001100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52" authorId="0" shapeId="0" xr:uid="{00000000-0006-0000-0800-000012000000}">
      <text>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text>
    </comment>
    <comment ref="X52" authorId="0" shapeId="0" xr:uid="{00000000-0006-0000-0800-000013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52" authorId="0" shapeId="0" xr:uid="{00000000-0006-0000-0800-000014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52" authorId="0" shapeId="0" xr:uid="{00000000-0006-0000-0800-000015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A52" authorId="0" shapeId="0" xr:uid="{00000000-0006-0000-0800-000016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52" authorId="0" shapeId="0" xr:uid="{00000000-0006-0000-0800-000017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52" authorId="0" shapeId="0" xr:uid="{00000000-0006-0000-0800-000018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52" authorId="0" shapeId="0" xr:uid="{00000000-0006-0000-0800-000019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E52" authorId="0" shapeId="0" xr:uid="{00000000-0006-0000-0800-00001A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F52" authorId="0" shapeId="0" xr:uid="{00000000-0006-0000-0800-00001B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52" authorId="0" shapeId="0" xr:uid="{00000000-0006-0000-0800-00001C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H52" authorId="0" shapeId="0" xr:uid="{00000000-0006-0000-0800-00001D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I52" authorId="0" shapeId="0" xr:uid="{00000000-0006-0000-0800-00001E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52" authorId="0" shapeId="0" xr:uid="{00000000-0006-0000-0800-00001F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K52" authorId="0" shapeId="0" xr:uid="{00000000-0006-0000-0800-000020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52" authorId="0" shapeId="0" xr:uid="{00000000-0006-0000-0800-000021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52" authorId="0" shapeId="0" xr:uid="{00000000-0006-0000-0800-000022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52" authorId="0" shapeId="0" xr:uid="{00000000-0006-0000-0800-000023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52" authorId="0" shapeId="0" xr:uid="{00000000-0006-0000-0800-000024000000}">
      <text>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52" authorId="0" shapeId="0" xr:uid="{00000000-0006-0000-0800-000025000000}">
      <text>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52" authorId="0" shapeId="0" xr:uid="{00000000-0006-0000-0800-000026000000}">
      <text>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52" authorId="0" shapeId="0" xr:uid="{00000000-0006-0000-0800-000027000000}">
      <text>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52" authorId="0" shapeId="0" xr:uid="{00000000-0006-0000-0800-000028000000}">
      <text>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52" authorId="0" shapeId="0" xr:uid="{00000000-0006-0000-0800-000029000000}">
      <text>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3" authorId="0" shapeId="0" xr:uid="{00000000-0006-0000-0800-000032000000}">
      <text>
        <r>
          <rPr>
            <sz val="11"/>
            <rFont val="Calibri"/>
          </rPr>
          <t xml:space="preserve">Ensure </t>
        </r>
        <r>
          <rPr>
            <sz val="11"/>
            <color rgb="FF000000"/>
            <rFont val="Calibri"/>
          </rPr>
          <t>'</t>
        </r>
        <r>
          <rPr>
            <b/>
            <sz val="11"/>
            <color rgb="FF000000"/>
            <rFont val="Calibri"/>
          </rPr>
          <t>Accounts: Enable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53" authorId="0" shapeId="0" xr:uid="{00000000-0006-0000-0800-000033000000}">
      <text>
        <r>
          <rPr>
            <sz val="11"/>
            <rFont val="Calibri"/>
          </rPr>
          <t xml:space="preserve">Ensure </t>
        </r>
        <r>
          <rPr>
            <sz val="11"/>
            <color rgb="FF000000"/>
            <rFont val="Calibri"/>
          </rPr>
          <t>'</t>
        </r>
        <r>
          <rPr>
            <b/>
            <sz val="11"/>
            <color rgb="FF000000"/>
            <rFont val="Calibri"/>
          </rPr>
          <t>Deny Local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G59" authorId="0" shapeId="0" xr:uid="{00000000-0006-0000-0800-000034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9" authorId="0" shapeId="0" xr:uid="{00000000-0006-0000-0800-000035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I59" authorId="0" shapeId="0" xr:uid="{00000000-0006-0000-0800-000036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G60" authorId="0" shapeId="0" xr:uid="{00000000-0006-0000-0800-000037000000}">
      <text>
        <r>
          <rPr>
            <sz val="11"/>
            <rFont val="Calibri"/>
          </rPr>
          <t xml:space="preserve">Ensure </t>
        </r>
        <r>
          <rPr>
            <sz val="11"/>
            <color rgb="FF000000"/>
            <rFont val="Calibri"/>
          </rPr>
          <t>'</t>
        </r>
        <r>
          <rPr>
            <b/>
            <sz val="11"/>
            <color rgb="FF000000"/>
            <rFont val="Calibri"/>
          </rPr>
          <t>Allow Cortana Above Lock</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60" authorId="0" shapeId="0" xr:uid="{00000000-0006-0000-0800-000038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0" authorId="0" shapeId="0" xr:uid="{00000000-0006-0000-0800-000039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0" authorId="0" shapeId="0" xr:uid="{00000000-0006-0000-0800-00003A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K60" authorId="0" shapeId="0" xr:uid="{00000000-0006-0000-0800-00003B000000}">
      <text>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0" authorId="0" shapeId="0" xr:uid="{00000000-0006-0000-0800-00003C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0" authorId="0" shapeId="0" xr:uid="{00000000-0006-0000-0800-00003D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0" authorId="0" shapeId="0" xr:uid="{00000000-0006-0000-0800-00003E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60" authorId="0" shapeId="0" xr:uid="{00000000-0006-0000-0800-00003F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60" authorId="0" shapeId="0" xr:uid="{00000000-0006-0000-0800-000040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Q60" authorId="0" shapeId="0" xr:uid="{00000000-0006-0000-0800-000041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R60" authorId="0" shapeId="0" xr:uid="{00000000-0006-0000-0800-000042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60" authorId="0" shapeId="0" xr:uid="{00000000-0006-0000-0800-000043000000}">
      <text>
        <r>
          <rPr>
            <sz val="11"/>
            <rFont val="Calibri"/>
          </rPr>
          <t xml:space="preserve">Ensure </t>
        </r>
        <r>
          <rPr>
            <sz val="11"/>
            <color rgb="FF000000"/>
            <rFont val="Calibri"/>
          </rPr>
          <t>'</t>
        </r>
        <r>
          <rPr>
            <b/>
            <sz val="11"/>
            <color rgb="FF000000"/>
            <rFont val="Calibri"/>
          </rPr>
          <t>Device Password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60" authorId="0" shapeId="0" xr:uid="{00000000-0006-0000-0800-000044000000}">
      <text>
        <r>
          <rPr>
            <sz val="11"/>
            <rFont val="Calibri"/>
          </rPr>
          <t xml:space="preserve">Ensure </t>
        </r>
        <r>
          <rPr>
            <sz val="11"/>
            <color rgb="FF000000"/>
            <rFont val="Calibri"/>
          </rPr>
          <t>'</t>
        </r>
        <r>
          <rPr>
            <b/>
            <sz val="11"/>
            <color rgb="FF000000"/>
            <rFont val="Calibri"/>
          </rPr>
          <t>Device Password Enabled: Max Inactivity Time Device Lock</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 but not 0</t>
        </r>
        <r>
          <rPr>
            <sz val="11"/>
            <color rgb="FF000000"/>
            <rFont val="Calibri"/>
          </rPr>
          <t>'</t>
        </r>
      </text>
    </comment>
    <comment ref="U60" authorId="0" shapeId="0" xr:uid="{00000000-0006-0000-0800-000045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V60" authorId="0" shapeId="0" xr:uid="{00000000-0006-0000-0800-000046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W60" authorId="0" shapeId="0" xr:uid="{00000000-0006-0000-0800-000047000000}">
      <text>
        <r>
          <rPr>
            <sz val="11"/>
            <rFont val="Calibri"/>
          </rPr>
          <t xml:space="preserve">Ensure </t>
        </r>
        <r>
          <rPr>
            <sz val="11"/>
            <color rgb="FF000000"/>
            <rFont val="Calibri"/>
          </rPr>
          <t>'</t>
        </r>
        <r>
          <rPr>
            <b/>
            <sz val="11"/>
            <color rgb="FF000000"/>
            <rFont val="Calibri"/>
          </rPr>
          <t>Let Apps Activate With Voice Above Lock</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X60" authorId="0" shapeId="0" xr:uid="{00000000-0006-0000-0800-000048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but the user can't access it above the lock screen</t>
        </r>
        <r>
          <rPr>
            <sz val="11"/>
            <color rgb="FF000000"/>
            <rFont val="Calibri"/>
          </rPr>
          <t>'</t>
        </r>
        <r>
          <rPr>
            <sz val="11"/>
            <color rgb="FF000000"/>
            <rFont val="Calibri"/>
          </rPr>
          <t xml:space="preserve"> OR </t>
        </r>
        <r>
          <rPr>
            <sz val="11"/>
            <color rgb="FF000000"/>
            <rFont val="Calibri"/>
          </rPr>
          <t>'</t>
        </r>
        <r>
          <rPr>
            <b/>
            <sz val="11"/>
            <color rgb="FF000000"/>
            <rFont val="Calibri"/>
          </rPr>
          <t>Disabled</t>
        </r>
        <r>
          <rPr>
            <sz val="11"/>
            <color rgb="FF000000"/>
            <rFont val="Calibri"/>
          </rPr>
          <t>'</t>
        </r>
      </text>
    </comment>
    <comment ref="G61" authorId="0" shapeId="0" xr:uid="{00000000-0006-0000-0800-000049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1" authorId="0" shapeId="0" xr:uid="{00000000-0006-0000-0800-00004A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61" authorId="0" shapeId="0" xr:uid="{00000000-0006-0000-0800-00004B000000}">
      <text>
        <r>
          <rPr>
            <sz val="11"/>
            <rFont val="Calibri"/>
          </rPr>
          <t xml:space="preserve">Ensure </t>
        </r>
        <r>
          <rPr>
            <sz val="11"/>
            <color rgb="FF000000"/>
            <rFont val="Calibri"/>
          </rPr>
          <t>'</t>
        </r>
        <r>
          <rPr>
            <b/>
            <sz val="11"/>
            <color rgb="FF000000"/>
            <rFont val="Calibri"/>
          </rPr>
          <t>Enable ESS with Supported Peripherals</t>
        </r>
        <r>
          <rPr>
            <sz val="11"/>
            <color rgb="FF000000"/>
            <rFont val="Calibri"/>
          </rPr>
          <t>'</t>
        </r>
        <r>
          <rPr>
            <sz val="11"/>
            <color rgb="FF000000"/>
            <rFont val="Calibri"/>
          </rPr>
          <t xml:space="preserve"> is set to </t>
        </r>
        <r>
          <rPr>
            <sz val="11"/>
            <color rgb="FF000000"/>
            <rFont val="Calibri"/>
          </rPr>
          <t>'</t>
        </r>
        <r>
          <rPr>
            <b/>
            <sz val="11"/>
            <color rgb="FF000000"/>
            <rFont val="Calibri"/>
          </rPr>
          <t>Enhanced sign-in security will be enabled…</t>
        </r>
        <r>
          <rPr>
            <sz val="11"/>
            <color rgb="FF000000"/>
            <rFont val="Calibri"/>
          </rPr>
          <t>'</t>
        </r>
      </text>
    </comment>
    <comment ref="J61" authorId="0" shapeId="0" xr:uid="{00000000-0006-0000-0800-00004C000000}">
      <text>
        <r>
          <rPr>
            <sz val="11"/>
            <rFont val="Calibri"/>
          </rPr>
          <t xml:space="preserve">Ensure </t>
        </r>
        <r>
          <rPr>
            <sz val="11"/>
            <color rgb="FF000000"/>
            <rFont val="Calibri"/>
          </rPr>
          <t>'</t>
        </r>
        <r>
          <rPr>
            <b/>
            <sz val="11"/>
            <color rgb="FF000000"/>
            <rFont val="Calibri"/>
          </rPr>
          <t>Facial Features Use Enhanced Anti Spoofing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G71" authorId="0" shapeId="0" xr:uid="{00000000-0006-0000-0800-00004D000000}">
      <text>
        <r>
          <rPr>
            <sz val="11"/>
            <rFont val="Calibri"/>
          </rPr>
          <t xml:space="preserve">Ensure </t>
        </r>
        <r>
          <rPr>
            <sz val="11"/>
            <color rgb="FF000000"/>
            <rFont val="Calibri"/>
          </rPr>
          <t>'</t>
        </r>
        <r>
          <rPr>
            <b/>
            <sz val="11"/>
            <color rgb="FF000000"/>
            <rFont val="Calibri"/>
          </rPr>
          <t>Allow Auto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71" authorId="0" shapeId="0" xr:uid="{00000000-0006-0000-0800-00004E000000}">
      <text>
        <r>
          <rPr>
            <sz val="11"/>
            <rFont val="Calibri"/>
          </rPr>
          <t xml:space="preserve">Ensure </t>
        </r>
        <r>
          <rPr>
            <sz val="11"/>
            <color rgb="FF000000"/>
            <rFont val="Calibri"/>
          </rPr>
          <t>'</t>
        </r>
        <r>
          <rPr>
            <b/>
            <sz val="11"/>
            <color rgb="FF000000"/>
            <rFont val="Calibri"/>
          </rPr>
          <t>Defer Quality Updates Period (Days)</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I71" authorId="0" shapeId="0" xr:uid="{00000000-0006-0000-0800-00004F000000}">
      <text>
        <r>
          <rPr>
            <sz val="11"/>
            <rFont val="Calibri"/>
          </rPr>
          <t xml:space="preserve">Ensure </t>
        </r>
        <r>
          <rPr>
            <sz val="11"/>
            <color rgb="FF000000"/>
            <rFont val="Calibri"/>
          </rPr>
          <t>'</t>
        </r>
        <r>
          <rPr>
            <b/>
            <sz val="11"/>
            <color rgb="FF000000"/>
            <rFont val="Calibri"/>
          </rPr>
          <t>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Every day</t>
        </r>
        <r>
          <rPr>
            <sz val="11"/>
            <color rgb="FF000000"/>
            <rFont val="Calibri"/>
          </rPr>
          <t>'</t>
        </r>
      </text>
    </comment>
    <comment ref="J71" authorId="0" shapeId="0" xr:uid="{00000000-0006-0000-0800-000050000000}">
      <text>
        <r>
          <rPr>
            <sz val="11"/>
            <rFont val="Calibri"/>
          </rPr>
          <t xml:space="preserve">Ensure </t>
        </r>
        <r>
          <rPr>
            <sz val="11"/>
            <color rgb="FF000000"/>
            <rFont val="Calibri"/>
          </rPr>
          <t>'</t>
        </r>
        <r>
          <rPr>
            <b/>
            <sz val="11"/>
            <color rgb="FF000000"/>
            <rFont val="Calibri"/>
          </rPr>
          <t>Block "Pause Updates" ability</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G74" authorId="0" shapeId="0" xr:uid="{00000000-0006-0000-0800-000051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H74" authorId="0" shapeId="0" xr:uid="{00000000-0006-0000-0800-000052000000}">
      <text>
        <r>
          <rPr>
            <sz val="11"/>
            <rFont val="Calibri"/>
          </rPr>
          <t xml:space="preserve">Ensure </t>
        </r>
        <r>
          <rPr>
            <sz val="11"/>
            <color rgb="FF000000"/>
            <rFont val="Calibri"/>
          </rPr>
          <t>'</t>
        </r>
        <r>
          <rPr>
            <b/>
            <sz val="11"/>
            <color rgb="FF000000"/>
            <rFont val="Calibri"/>
          </rPr>
          <t>Allow apps from the Microsoft app store to auto update</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G91" authorId="0" shapeId="0" xr:uid="{00000000-0006-0000-0800-000053000000}">
      <text>
        <r>
          <rPr>
            <sz val="11"/>
            <rFont val="Calibri"/>
          </rPr>
          <t xml:space="preserve">Ensure </t>
        </r>
        <r>
          <rPr>
            <sz val="11"/>
            <color rgb="FF000000"/>
            <rFont val="Calibri"/>
          </rPr>
          <t>'</t>
        </r>
        <r>
          <rPr>
            <b/>
            <sz val="11"/>
            <color rgb="FF000000"/>
            <rFont val="Calibri"/>
          </rPr>
          <t>Device Password Enabled: Max Device Password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 or fewer failed attempt(s), but not 0</t>
        </r>
        <r>
          <rPr>
            <sz val="11"/>
            <color rgb="FF000000"/>
            <rFont val="Calibri"/>
          </rPr>
          <t>'</t>
        </r>
      </text>
    </comment>
    <comment ref="G92" authorId="0" shapeId="0" xr:uid="{00000000-0006-0000-0800-00005400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2" authorId="0" shapeId="0" xr:uid="{00000000-0006-0000-0800-000055000000}">
      <text>
        <r>
          <rPr>
            <sz val="11"/>
            <rFont val="Calibri"/>
          </rPr>
          <t xml:space="preserve">Ensure </t>
        </r>
        <r>
          <rPr>
            <sz val="11"/>
            <color rgb="FF000000"/>
            <rFont val="Calibri"/>
          </rPr>
          <t>'</t>
        </r>
        <r>
          <rPr>
            <b/>
            <sz val="11"/>
            <color rgb="FF000000"/>
            <rFont val="Calibri"/>
          </rPr>
          <t>Device Password Enabled: Alphanumeric Device Password Required</t>
        </r>
        <r>
          <rPr>
            <sz val="11"/>
            <color rgb="FF000000"/>
            <rFont val="Calibri"/>
          </rPr>
          <t>'</t>
        </r>
        <r>
          <rPr>
            <sz val="11"/>
            <color rgb="FF000000"/>
            <rFont val="Calibri"/>
          </rPr>
          <t xml:space="preserve"> is set to </t>
        </r>
        <r>
          <rPr>
            <sz val="11"/>
            <color rgb="FF000000"/>
            <rFont val="Calibri"/>
          </rPr>
          <t>'</t>
        </r>
        <r>
          <rPr>
            <b/>
            <sz val="11"/>
            <color rgb="FF000000"/>
            <rFont val="Calibri"/>
          </rPr>
          <t>Password or Alphanumeric PIN required</t>
        </r>
        <r>
          <rPr>
            <sz val="11"/>
            <color rgb="FF000000"/>
            <rFont val="Calibri"/>
          </rPr>
          <t>'</t>
        </r>
      </text>
    </comment>
    <comment ref="I92" authorId="0" shapeId="0" xr:uid="{00000000-0006-0000-0800-000056000000}">
      <text>
        <r>
          <rPr>
            <sz val="11"/>
            <rFont val="Calibri"/>
          </rPr>
          <t xml:space="preserve">Ensure </t>
        </r>
        <r>
          <rPr>
            <sz val="11"/>
            <color rgb="FF000000"/>
            <rFont val="Calibri"/>
          </rPr>
          <t>'</t>
        </r>
        <r>
          <rPr>
            <b/>
            <sz val="11"/>
            <color rgb="FF000000"/>
            <rFont val="Calibri"/>
          </rPr>
          <t>Device Password Enabled: Min Device Password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Digits and lowercase letters are required</t>
        </r>
        <r>
          <rPr>
            <sz val="11"/>
            <color rgb="FF000000"/>
            <rFont val="Calibri"/>
          </rPr>
          <t>'</t>
        </r>
      </text>
    </comment>
    <comment ref="J92" authorId="0" shapeId="0" xr:uid="{00000000-0006-0000-0800-000057000000}">
      <text>
        <r>
          <rPr>
            <sz val="11"/>
            <rFont val="Calibri"/>
          </rPr>
          <t xml:space="preserve">Ensure </t>
        </r>
        <r>
          <rPr>
            <sz val="11"/>
            <color rgb="FF000000"/>
            <rFont val="Calibri"/>
          </rPr>
          <t>'</t>
        </r>
        <r>
          <rPr>
            <b/>
            <sz val="11"/>
            <color rgb="FF000000"/>
            <rFont val="Calibri"/>
          </rPr>
          <t>Device Password Enabled: Device 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K92" authorId="0" shapeId="0" xr:uid="{00000000-0006-0000-0800-000058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L92" authorId="0" shapeId="0" xr:uid="{00000000-0006-0000-0800-000059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M92" authorId="0" shapeId="0" xr:uid="{00000000-0006-0000-0800-00005A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N92" authorId="0" shapeId="0" xr:uid="{00000000-0006-0000-0800-00005B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2" authorId="0" shapeId="0" xr:uid="{00000000-0006-0000-0800-00005C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2" authorId="0" shapeId="0" xr:uid="{00000000-0006-0000-0800-00005D00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2" authorId="0" shapeId="0" xr:uid="{00000000-0006-0000-0800-00005E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text>
    </comment>
    <comment ref="R92" authorId="0" shapeId="0" xr:uid="{00000000-0006-0000-0800-00005F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text>
    </comment>
    <comment ref="S92" authorId="0" shapeId="0" xr:uid="{00000000-0006-0000-0800-000060000000}">
      <text>
        <r>
          <rPr>
            <sz val="11"/>
            <rFont val="Calibri"/>
          </rPr>
          <t xml:space="preserve">Ensure </t>
        </r>
        <r>
          <rPr>
            <sz val="11"/>
            <color rgb="FF000000"/>
            <rFont val="Calibri"/>
          </rPr>
          <t>'</t>
        </r>
        <r>
          <rPr>
            <b/>
            <sz val="11"/>
            <color rgb="FF000000"/>
            <rFont val="Calibri"/>
          </rPr>
          <t>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Configured: 30 or fewer</t>
        </r>
        <r>
          <rPr>
            <sz val="11"/>
            <color rgb="FF000000"/>
            <rFont val="Calibri"/>
          </rPr>
          <t>'</t>
        </r>
      </text>
    </comment>
    <comment ref="T92" authorId="0" shapeId="0" xr:uid="{00000000-0006-0000-0800-000061000000}">
      <text>
        <r>
          <rPr>
            <sz val="11"/>
            <rFont val="Calibri"/>
          </rPr>
          <t xml:space="preserve">Ensure </t>
        </r>
        <r>
          <rPr>
            <sz val="11"/>
            <color rgb="FF000000"/>
            <rFont val="Calibri"/>
          </rPr>
          <t>'</t>
        </r>
        <r>
          <rPr>
            <b/>
            <sz val="11"/>
            <color rgb="FF000000"/>
            <rFont val="Calibri"/>
          </rPr>
          <t>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 + numbers + special characters</t>
        </r>
        <r>
          <rPr>
            <sz val="11"/>
            <color rgb="FF000000"/>
            <rFont val="Calibri"/>
          </rPr>
          <t>'</t>
        </r>
      </text>
    </comment>
    <comment ref="U92" authorId="0" shapeId="0" xr:uid="{00000000-0006-0000-0800-000062000000}">
      <text>
        <r>
          <rPr>
            <sz val="11"/>
            <rFont val="Calibri"/>
          </rPr>
          <t xml:space="preserve">Ensure </t>
        </r>
        <r>
          <rPr>
            <sz val="11"/>
            <color rgb="FF000000"/>
            <rFont val="Calibri"/>
          </rPr>
          <t>'</t>
        </r>
        <r>
          <rPr>
            <b/>
            <sz val="11"/>
            <color rgb="FF000000"/>
            <rFont val="Calibri"/>
          </rPr>
          <t>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Configured: 15 or more</t>
        </r>
        <r>
          <rPr>
            <sz val="11"/>
            <color rgb="FF000000"/>
            <rFont val="Calibri"/>
          </rPr>
          <t>'</t>
        </r>
      </text>
    </comment>
    <comment ref="G100" authorId="0" shapeId="0" xr:uid="{00000000-0006-0000-0800-000063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H100" authorId="0" shapeId="0" xr:uid="{00000000-0006-0000-0800-000064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I100" authorId="0" shapeId="0" xr:uid="{00000000-0006-0000-0800-000065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G101" authorId="0" shapeId="0" xr:uid="{00000000-0006-0000-0800-000066000000}">
      <text>
        <r>
          <rPr>
            <sz val="11"/>
            <rFont val="Calibri"/>
          </rPr>
          <t xml:space="preserve">Ensure </t>
        </r>
        <r>
          <rPr>
            <sz val="11"/>
            <color rgb="FF000000"/>
            <rFont val="Calibri"/>
          </rPr>
          <t>'</t>
        </r>
        <r>
          <rPr>
            <b/>
            <sz val="11"/>
            <color rgb="FF000000"/>
            <rFont val="Calibri"/>
          </rPr>
          <t xml:space="preserve">Do not preserve zone information in file attachments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01" authorId="0" shapeId="0" xr:uid="{00000000-0006-0000-0800-00006700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1" authorId="0" shapeId="0" xr:uid="{00000000-0006-0000-0800-000068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J101" authorId="0" shapeId="0" xr:uid="{00000000-0006-0000-0800-000069000000}">
      <text>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K101" authorId="0" shapeId="0" xr:uid="{00000000-0006-0000-0800-00006A00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L101" authorId="0" shapeId="0" xr:uid="{00000000-0006-0000-0800-00006B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M101" authorId="0" shapeId="0" xr:uid="{00000000-0006-0000-0800-00006C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N101" authorId="0" shapeId="0" xr:uid="{00000000-0006-0000-0800-00006D00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O101" authorId="0" shapeId="0" xr:uid="{00000000-0006-0000-0800-00006E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01" authorId="0" shapeId="0" xr:uid="{00000000-0006-0000-0800-00006F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101" authorId="0" shapeId="0" xr:uid="{00000000-0006-0000-0800-00007000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R101" authorId="0" shapeId="0" xr:uid="{00000000-0006-0000-0800-00007100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101" authorId="0" shapeId="0" xr:uid="{00000000-0006-0000-0800-00007200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T101" authorId="0" shapeId="0" xr:uid="{00000000-0006-0000-0800-00007300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101" authorId="0" shapeId="0" xr:uid="{00000000-0006-0000-0800-00007400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101" authorId="0" shapeId="0" xr:uid="{00000000-0006-0000-0800-00007500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101" authorId="0" shapeId="0" xr:uid="{00000000-0006-0000-0800-00007600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X101" authorId="0" shapeId="0" xr:uid="{00000000-0006-0000-0800-00007700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Y101" authorId="0" shapeId="0" xr:uid="{00000000-0006-0000-0800-00007800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Z101" authorId="0" shapeId="0" xr:uid="{00000000-0006-0000-0800-000079000000}">
      <text>
        <r>
          <rPr>
            <sz val="11"/>
            <rFont val="Calibri"/>
          </rPr>
          <t xml:space="preserve">Ensure </t>
        </r>
        <r>
          <rPr>
            <sz val="11"/>
            <color rgb="FF000000"/>
            <rFont val="Calibri"/>
          </rPr>
          <t>'</t>
        </r>
        <r>
          <rPr>
            <b/>
            <sz val="11"/>
            <color rgb="FF000000"/>
            <rFont val="Calibri"/>
          </rPr>
          <t>Days Until Aggressive Catchup Quick Scan</t>
        </r>
        <r>
          <rPr>
            <sz val="11"/>
            <color rgb="FF000000"/>
            <rFont val="Calibri"/>
          </rPr>
          <t>'</t>
        </r>
        <r>
          <rPr>
            <sz val="11"/>
            <color rgb="FF000000"/>
            <rFont val="Calibri"/>
          </rPr>
          <t xml:space="preserve"> is set to </t>
        </r>
        <r>
          <rPr>
            <sz val="11"/>
            <color rgb="FF000000"/>
            <rFont val="Calibri"/>
          </rPr>
          <t>'</t>
        </r>
        <r>
          <rPr>
            <b/>
            <sz val="11"/>
            <color rgb="FF000000"/>
            <rFont val="Calibri"/>
          </rPr>
          <t>7 days</t>
        </r>
        <r>
          <rPr>
            <sz val="11"/>
            <color rgb="FF000000"/>
            <rFont val="Calibri"/>
          </rPr>
          <t>'</t>
        </r>
        <r>
          <rPr>
            <sz val="11"/>
            <color rgb="FF000000"/>
            <rFont val="Calibri"/>
          </rPr>
          <t xml:space="preserve"> or fewer</t>
        </r>
      </text>
    </comment>
    <comment ref="AA101" authorId="0" shapeId="0" xr:uid="{00000000-0006-0000-0800-00007A00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AB101" authorId="0" shapeId="0" xr:uid="{00000000-0006-0000-0800-00007B00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01" authorId="0" shapeId="0" xr:uid="{00000000-0006-0000-0800-00007C00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t>
        </r>
        <r>
          <rPr>
            <sz val="11"/>
            <color rgb="FF000000"/>
            <rFont val="Calibri"/>
          </rPr>
          <t>'</t>
        </r>
      </text>
    </comment>
    <comment ref="AD101" authorId="0" shapeId="0" xr:uid="{00000000-0006-0000-0800-00007D000000}">
      <text>
        <r>
          <rPr>
            <sz val="11"/>
            <rFont val="Calibri"/>
          </rPr>
          <t xml:space="preserve">Ensure </t>
        </r>
        <r>
          <rPr>
            <sz val="11"/>
            <color rgb="FF000000"/>
            <rFont val="Calibri"/>
          </rPr>
          <t>'</t>
        </r>
        <r>
          <rPr>
            <b/>
            <sz val="11"/>
            <color rgb="FF000000"/>
            <rFont val="Calibri"/>
          </rPr>
          <t>Remote Encryption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Medium</t>
        </r>
        <r>
          <rPr>
            <sz val="11"/>
            <color rgb="FF000000"/>
            <rFont val="Calibri"/>
          </rPr>
          <t>'</t>
        </r>
        <r>
          <rPr>
            <sz val="11"/>
            <color rgb="FF000000"/>
            <rFont val="Calibri"/>
          </rPr>
          <t xml:space="preserve"> or higher</t>
        </r>
      </text>
    </comment>
    <comment ref="AE101" authorId="0" shapeId="0" xr:uid="{00000000-0006-0000-0800-00007E000000}">
      <text>
        <r>
          <rPr>
            <sz val="11"/>
            <rFont val="Calibri"/>
          </rPr>
          <t xml:space="preserve">Ensure </t>
        </r>
        <r>
          <rPr>
            <sz val="11"/>
            <color rgb="FF000000"/>
            <rFont val="Calibri"/>
          </rPr>
          <t>'</t>
        </r>
        <r>
          <rPr>
            <b/>
            <sz val="11"/>
            <color rgb="FF000000"/>
            <rFont val="Calibri"/>
          </rPr>
          <t>Remote Encryption Protection Configured State</t>
        </r>
        <r>
          <rPr>
            <sz val="11"/>
            <color rgb="FF000000"/>
            <rFont val="Calibri"/>
          </rPr>
          <t>'</t>
        </r>
        <r>
          <rPr>
            <sz val="11"/>
            <color rgb="FF000000"/>
            <rFont val="Calibri"/>
          </rPr>
          <t xml:space="preserve"> is set to </t>
        </r>
        <r>
          <rPr>
            <sz val="11"/>
            <color rgb="FF000000"/>
            <rFont val="Calibri"/>
          </rPr>
          <t>'</t>
        </r>
        <r>
          <rPr>
            <b/>
            <sz val="11"/>
            <color rgb="FF000000"/>
            <rFont val="Calibri"/>
          </rPr>
          <t>Audit: Generate EDR detections without blocking</t>
        </r>
        <r>
          <rPr>
            <sz val="11"/>
            <color rgb="FF000000"/>
            <rFont val="Calibri"/>
          </rPr>
          <t>'</t>
        </r>
        <r>
          <rPr>
            <sz val="11"/>
            <color rgb="FF000000"/>
            <rFont val="Calibri"/>
          </rPr>
          <t xml:space="preserve"> or higher</t>
        </r>
      </text>
    </comment>
    <comment ref="G102" authorId="0" shapeId="0" xr:uid="{00000000-0006-0000-0800-00007F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102" authorId="0" shapeId="0" xr:uid="{00000000-0006-0000-0800-00008000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I102" authorId="0" shapeId="0" xr:uid="{00000000-0006-0000-0800-00008100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2" authorId="0" shapeId="0" xr:uid="{00000000-0006-0000-0800-00008200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2" authorId="0" shapeId="0" xr:uid="{00000000-0006-0000-0800-00008300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103" authorId="0" shapeId="0" xr:uid="{00000000-0006-0000-0800-000084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03" authorId="0" shapeId="0" xr:uid="{00000000-0006-0000-0800-00008500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G104" authorId="0" shapeId="0" xr:uid="{00000000-0006-0000-0800-00008600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A00-000001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2" authorId="0" shapeId="0" xr:uid="{00000000-0006-0000-0A00-000028000000}">
      <text>
        <r>
          <rPr>
            <sz val="11"/>
            <rFont val="Calibri"/>
          </rPr>
          <t xml:space="preserve">Ensure </t>
        </r>
        <r>
          <rPr>
            <sz val="11"/>
            <color rgb="FF000000"/>
            <rFont val="Calibri"/>
          </rPr>
          <t>'</t>
        </r>
        <r>
          <rPr>
            <b/>
            <sz val="11"/>
            <color rgb="FF000000"/>
            <rFont val="Calibri"/>
          </rPr>
          <t>MSS: (SafeDllSearchMode) Enable Safe DLL search mode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2" authorId="0" shapeId="0" xr:uid="{00000000-0006-0000-0A00-000002000000}">
      <text>
        <r>
          <rPr>
            <sz val="11"/>
            <rFont val="Calibri"/>
          </rPr>
          <t xml:space="preserve">Ensure </t>
        </r>
        <r>
          <rPr>
            <sz val="11"/>
            <color rgb="FF000000"/>
            <rFont val="Calibri"/>
          </rPr>
          <t>'</t>
        </r>
        <r>
          <rPr>
            <b/>
            <sz val="11"/>
            <color rgb="FF000000"/>
            <rFont val="Calibri"/>
          </rPr>
          <t xml:space="preserve">Do not preserve zone information in file attachments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2" authorId="0" shapeId="0" xr:uid="{00000000-0006-0000-0A00-000003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L202" authorId="0" shapeId="0" xr:uid="{00000000-0006-0000-0A00-000004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2" authorId="0" shapeId="0" xr:uid="{00000000-0006-0000-0A00-000005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02" authorId="0" shapeId="0" xr:uid="{00000000-0006-0000-0A00-00000600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02" authorId="0" shapeId="0" xr:uid="{00000000-0006-0000-0A00-000007000000}">
      <text>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P202" authorId="0" shapeId="0" xr:uid="{00000000-0006-0000-0A00-000008000000}">
      <text>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Q202" authorId="0" shapeId="0" xr:uid="{00000000-0006-0000-0A00-000009000000}">
      <text>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R202" authorId="0" shapeId="0" xr:uid="{00000000-0006-0000-0A00-00000A000000}">
      <text>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S202" authorId="0" shapeId="0" xr:uid="{00000000-0006-0000-0A00-00000B000000}">
      <text>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T202" authorId="0" shapeId="0" xr:uid="{00000000-0006-0000-0A00-00000C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202" authorId="0" shapeId="0" xr:uid="{00000000-0006-0000-0A00-00000D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202" authorId="0" shapeId="0" xr:uid="{00000000-0006-0000-0A00-00000E00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W202" authorId="0" shapeId="0" xr:uid="{00000000-0006-0000-0A00-00000F000000}">
      <text>
        <r>
          <rPr>
            <sz val="11"/>
            <rFont val="Calibri"/>
          </rPr>
          <t xml:space="preserve">Ensure </t>
        </r>
        <r>
          <rPr>
            <sz val="11"/>
            <color rgb="FF000000"/>
            <rFont val="Calibri"/>
          </rPr>
          <t>'</t>
        </r>
        <r>
          <rPr>
            <b/>
            <sz val="11"/>
            <color rgb="FF000000"/>
            <rFont val="Calibri"/>
          </rPr>
          <t>ASR: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X202" authorId="0" shapeId="0" xr:uid="{00000000-0006-0000-0A00-00001000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Y202" authorId="0" shapeId="0" xr:uid="{00000000-0006-0000-0A00-00001100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Z202" authorId="0" shapeId="0" xr:uid="{00000000-0006-0000-0A00-00001200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A202" authorId="0" shapeId="0" xr:uid="{00000000-0006-0000-0A00-00001300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B202" authorId="0" shapeId="0" xr:uid="{00000000-0006-0000-0A00-00001400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C202" authorId="0" shapeId="0" xr:uid="{00000000-0006-0000-0A00-00001500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D202" authorId="0" shapeId="0" xr:uid="{00000000-0006-0000-0A00-00001600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E202" authorId="0" shapeId="0" xr:uid="{00000000-0006-0000-0A00-00001700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F202" authorId="0" shapeId="0" xr:uid="{00000000-0006-0000-0A00-00001800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G202" authorId="0" shapeId="0" xr:uid="{00000000-0006-0000-0A00-00001900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H202" authorId="0" shapeId="0" xr:uid="{00000000-0006-0000-0A00-00001A00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AI202" authorId="0" shapeId="0" xr:uid="{00000000-0006-0000-0A00-00001B00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text>
    </comment>
    <comment ref="AJ202" authorId="0" shapeId="0" xr:uid="{00000000-0006-0000-0A00-00001C000000}">
      <text>
        <r>
          <rPr>
            <sz val="11"/>
            <rFont val="Calibri"/>
          </rPr>
          <t xml:space="preserve">Ensure </t>
        </r>
        <r>
          <rPr>
            <sz val="11"/>
            <color rgb="FF000000"/>
            <rFont val="Calibri"/>
          </rPr>
          <t>'</t>
        </r>
        <r>
          <rPr>
            <b/>
            <sz val="11"/>
            <color rgb="FF000000"/>
            <rFont val="Calibri"/>
          </rPr>
          <t>Days Until Aggressive Catchup Quick Scan</t>
        </r>
        <r>
          <rPr>
            <sz val="11"/>
            <color rgb="FF000000"/>
            <rFont val="Calibri"/>
          </rPr>
          <t>'</t>
        </r>
        <r>
          <rPr>
            <sz val="11"/>
            <color rgb="FF000000"/>
            <rFont val="Calibri"/>
          </rPr>
          <t xml:space="preserve"> is set to </t>
        </r>
        <r>
          <rPr>
            <sz val="11"/>
            <color rgb="FF000000"/>
            <rFont val="Calibri"/>
          </rPr>
          <t>'</t>
        </r>
        <r>
          <rPr>
            <b/>
            <sz val="11"/>
            <color rgb="FF000000"/>
            <rFont val="Calibri"/>
          </rPr>
          <t>7 days</t>
        </r>
        <r>
          <rPr>
            <sz val="11"/>
            <color rgb="FF000000"/>
            <rFont val="Calibri"/>
          </rPr>
          <t>'</t>
        </r>
        <r>
          <rPr>
            <sz val="11"/>
            <color rgb="FF000000"/>
            <rFont val="Calibri"/>
          </rPr>
          <t xml:space="preserve"> or fewer</t>
        </r>
      </text>
    </comment>
    <comment ref="AK202" authorId="0" shapeId="0" xr:uid="{00000000-0006-0000-0A00-00001D000000}">
      <text>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text>
    </comment>
    <comment ref="AL202" authorId="0" shapeId="0" xr:uid="{00000000-0006-0000-0A00-00001E000000}">
      <text>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text>
    </comment>
    <comment ref="AM202" authorId="0" shapeId="0" xr:uid="{00000000-0006-0000-0A00-00001F000000}">
      <text>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t>
        </r>
        <r>
          <rPr>
            <sz val="11"/>
            <color rgb="FF000000"/>
            <rFont val="Calibri"/>
          </rPr>
          <t>'</t>
        </r>
      </text>
    </comment>
    <comment ref="AN202" authorId="0" shapeId="0" xr:uid="{00000000-0006-0000-0A00-000020000000}">
      <text>
        <r>
          <rPr>
            <sz val="11"/>
            <rFont val="Calibri"/>
          </rPr>
          <t xml:space="preserve">Ensure </t>
        </r>
        <r>
          <rPr>
            <sz val="11"/>
            <color rgb="FF000000"/>
            <rFont val="Calibri"/>
          </rPr>
          <t>'</t>
        </r>
        <r>
          <rPr>
            <b/>
            <sz val="11"/>
            <color rgb="FF000000"/>
            <rFont val="Calibri"/>
          </rPr>
          <t>Remote Encryption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Medium</t>
        </r>
        <r>
          <rPr>
            <sz val="11"/>
            <color rgb="FF000000"/>
            <rFont val="Calibri"/>
          </rPr>
          <t>'</t>
        </r>
        <r>
          <rPr>
            <sz val="11"/>
            <color rgb="FF000000"/>
            <rFont val="Calibri"/>
          </rPr>
          <t xml:space="preserve"> or higher</t>
        </r>
      </text>
    </comment>
    <comment ref="AO202" authorId="0" shapeId="0" xr:uid="{00000000-0006-0000-0A00-000021000000}">
      <text>
        <r>
          <rPr>
            <sz val="11"/>
            <rFont val="Calibri"/>
          </rPr>
          <t xml:space="preserve">Ensure </t>
        </r>
        <r>
          <rPr>
            <sz val="11"/>
            <color rgb="FF000000"/>
            <rFont val="Calibri"/>
          </rPr>
          <t>'</t>
        </r>
        <r>
          <rPr>
            <b/>
            <sz val="11"/>
            <color rgb="FF000000"/>
            <rFont val="Calibri"/>
          </rPr>
          <t>Remote Encryption Protection Configured State</t>
        </r>
        <r>
          <rPr>
            <sz val="11"/>
            <color rgb="FF000000"/>
            <rFont val="Calibri"/>
          </rPr>
          <t>'</t>
        </r>
        <r>
          <rPr>
            <sz val="11"/>
            <color rgb="FF000000"/>
            <rFont val="Calibri"/>
          </rPr>
          <t xml:space="preserve"> is set to </t>
        </r>
        <r>
          <rPr>
            <sz val="11"/>
            <color rgb="FF000000"/>
            <rFont val="Calibri"/>
          </rPr>
          <t>'</t>
        </r>
        <r>
          <rPr>
            <b/>
            <sz val="11"/>
            <color rgb="FF000000"/>
            <rFont val="Calibri"/>
          </rPr>
          <t>Audit: Generate EDR detections without blocking</t>
        </r>
        <r>
          <rPr>
            <sz val="11"/>
            <color rgb="FF000000"/>
            <rFont val="Calibri"/>
          </rPr>
          <t>'</t>
        </r>
        <r>
          <rPr>
            <sz val="11"/>
            <color rgb="FF000000"/>
            <rFont val="Calibri"/>
          </rPr>
          <t xml:space="preserve"> or higher</t>
        </r>
      </text>
    </comment>
    <comment ref="AP202" authorId="0" shapeId="0" xr:uid="{00000000-0006-0000-0A00-000022000000}">
      <text>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text>
    </comment>
    <comment ref="AQ202" authorId="0" shapeId="0" xr:uid="{00000000-0006-0000-0A00-000023000000}">
      <text>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R202" authorId="0" shapeId="0" xr:uid="{00000000-0006-0000-0A00-000024000000}">
      <text>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text>
    </comment>
    <comment ref="AS202" authorId="0" shapeId="0" xr:uid="{00000000-0006-0000-0A00-000025000000}">
      <text>
        <r>
          <rPr>
            <sz val="11"/>
            <rFont val="Calibri"/>
          </rPr>
          <t xml:space="preserve">Ensure </t>
        </r>
        <r>
          <rPr>
            <sz val="11"/>
            <color rgb="FF000000"/>
            <rFont val="Calibri"/>
          </rPr>
          <t>'</t>
        </r>
        <r>
          <rPr>
            <b/>
            <sz val="11"/>
            <color rgb="FF000000"/>
            <rFont val="Calibri"/>
          </rPr>
          <t>Require Platform Security Features</t>
        </r>
        <r>
          <rPr>
            <sz val="11"/>
            <color rgb="FF000000"/>
            <rFont val="Calibri"/>
          </rPr>
          <t>'</t>
        </r>
        <r>
          <rPr>
            <sz val="11"/>
            <color rgb="FF000000"/>
            <rFont val="Calibri"/>
          </rPr>
          <t xml:space="preserve"> is set to </t>
        </r>
        <r>
          <rPr>
            <sz val="11"/>
            <color rgb="FF000000"/>
            <rFont val="Calibri"/>
          </rPr>
          <t>'</t>
        </r>
        <r>
          <rPr>
            <b/>
            <sz val="11"/>
            <color rgb="FF000000"/>
            <rFont val="Calibri"/>
          </rPr>
          <t>Turns on VBS with Secure Boot</t>
        </r>
        <r>
          <rPr>
            <sz val="11"/>
            <color rgb="FF000000"/>
            <rFont val="Calibri"/>
          </rPr>
          <t>'</t>
        </r>
        <r>
          <rPr>
            <sz val="11"/>
            <color rgb="FF000000"/>
            <rFont val="Calibri"/>
          </rPr>
          <t xml:space="preserve"> or higher</t>
        </r>
      </text>
    </comment>
    <comment ref="AT202" authorId="0" shapeId="0" xr:uid="{00000000-0006-0000-0A00-000026000000}">
      <text>
        <r>
          <rPr>
            <sz val="11"/>
            <rFont val="Calibri"/>
          </rPr>
          <t xml:space="preserve">Ensure </t>
        </r>
        <r>
          <rPr>
            <sz val="11"/>
            <color rgb="FF000000"/>
            <rFont val="Calibri"/>
          </rPr>
          <t>'</t>
        </r>
        <r>
          <rPr>
            <b/>
            <sz val="11"/>
            <color rgb="FF000000"/>
            <rFont val="Calibri"/>
          </rPr>
          <t xml:space="preserve">Configure Lsa Protected Process is set to </t>
        </r>
        <r>
          <rPr>
            <sz val="11"/>
            <color rgb="FF000000"/>
            <rFont val="Calibri"/>
          </rPr>
          <t>'</t>
        </r>
        <r>
          <rPr>
            <sz val="11"/>
            <color rgb="FF000000"/>
            <rFont val="Calibri"/>
          </rPr>
          <t>Enabled with UEFI Lock...</t>
        </r>
        <r>
          <rPr>
            <sz val="11"/>
            <color rgb="FF000000"/>
            <rFont val="Calibri"/>
          </rPr>
          <t>'</t>
        </r>
      </text>
    </comment>
    <comment ref="AU202" authorId="0" shapeId="0" xr:uid="{00000000-0006-0000-0A00-00002700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5" authorId="0" shapeId="0" xr:uid="{00000000-0006-0000-0A00-000029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205" authorId="0" shapeId="0" xr:uid="{00000000-0006-0000-0A00-00002A000000}">
      <text>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6" authorId="0" shapeId="0" xr:uid="{00000000-0006-0000-0A00-00002B000000}">
      <text>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6" authorId="0" shapeId="0" xr:uid="{00000000-0006-0000-0A00-00002C000000}">
      <text>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H208" authorId="0" shapeId="0" xr:uid="{00000000-0006-0000-0A00-00002D000000}">
      <text>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210" authorId="0" shapeId="0" xr:uid="{00000000-0006-0000-0A00-00002E000000}">
      <text>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I210" authorId="0" shapeId="0" xr:uid="{00000000-0006-0000-0A00-00002F000000}">
      <text>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210" authorId="0" shapeId="0" xr:uid="{00000000-0006-0000-0A00-000030000000}">
      <text>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210" authorId="0" shapeId="0" xr:uid="{00000000-0006-0000-0A00-000031000000}">
      <text>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210" authorId="0" shapeId="0" xr:uid="{00000000-0006-0000-0A00-000032000000}">
      <text>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210" authorId="0" shapeId="0" xr:uid="{00000000-0006-0000-0A00-000033000000}">
      <text>
        <r>
          <rPr>
            <sz val="11"/>
            <rFont val="Calibri"/>
          </rPr>
          <t xml:space="preserve">Ensure </t>
        </r>
        <r>
          <rPr>
            <sz val="11"/>
            <color rgb="FF000000"/>
            <rFont val="Calibri"/>
          </rPr>
          <t>'</t>
        </r>
        <r>
          <rPr>
            <b/>
            <sz val="11"/>
            <color rgb="FF000000"/>
            <rFont val="Calibri"/>
          </rPr>
          <t>Enable Public Network Firewall: Allow Local Ipsec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210" authorId="0" shapeId="0" xr:uid="{00000000-0006-0000-0A00-000034000000}">
      <text>
        <r>
          <rPr>
            <sz val="11"/>
            <rFont val="Calibri"/>
          </rPr>
          <t xml:space="preserve">Ensure </t>
        </r>
        <r>
          <rPr>
            <sz val="11"/>
            <color rgb="FF000000"/>
            <rFont val="Calibri"/>
          </rPr>
          <t>'</t>
        </r>
        <r>
          <rPr>
            <b/>
            <sz val="11"/>
            <color rgb="FF000000"/>
            <rFont val="Calibri"/>
          </rPr>
          <t>Enable Public Network Firewall: Allow Local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210" authorId="0" shapeId="0" xr:uid="{00000000-0006-0000-0A00-000035000000}">
      <text>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H211" authorId="0" shapeId="0" xr:uid="{00000000-0006-0000-0A00-000036000000}">
      <text>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211" authorId="0" shapeId="0" xr:uid="{00000000-0006-0000-0A00-000037000000}">
      <text>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A00-000038000000}">
      <text>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2" authorId="0" shapeId="0" xr:uid="{00000000-0006-0000-0A00-000039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2" authorId="0" shapeId="0" xr:uid="{00000000-0006-0000-0A00-00003A000000}">
      <text>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text>
    </comment>
    <comment ref="J212" authorId="0" shapeId="0" xr:uid="{00000000-0006-0000-0A00-00003B000000}">
      <text>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text>
    </comment>
    <comment ref="K212" authorId="0" shapeId="0" xr:uid="{00000000-0006-0000-0A00-00003C000000}">
      <text>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212" authorId="0" shapeId="0" xr:uid="{00000000-0006-0000-0A00-00003D000000}">
      <text>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text>
    </comment>
    <comment ref="M212" authorId="0" shapeId="0" xr:uid="{00000000-0006-0000-0A00-00003E000000}">
      <text>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N212" authorId="0" shapeId="0" xr:uid="{00000000-0006-0000-0A00-00003F000000}">
      <text>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212" authorId="0" shapeId="0" xr:uid="{00000000-0006-0000-0A00-000040000000}">
      <text>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P212" authorId="0" shapeId="0" xr:uid="{00000000-0006-0000-0A00-000041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12" authorId="0" shapeId="0" xr:uid="{00000000-0006-0000-0A00-000042000000}">
      <text>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text>
    </comment>
    <comment ref="R212" authorId="0" shapeId="0" xr:uid="{00000000-0006-0000-0A00-000043000000}">
      <text>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text>
    </comment>
    <comment ref="S212" authorId="0" shapeId="0" xr:uid="{00000000-0006-0000-0A00-000044000000}">
      <text>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T212" authorId="0" shapeId="0" xr:uid="{00000000-0006-0000-0A00-000045000000}">
      <text>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text>
    </comment>
    <comment ref="U212" authorId="0" shapeId="0" xr:uid="{00000000-0006-0000-0A00-000046000000}">
      <text>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V212" authorId="0" shapeId="0" xr:uid="{00000000-0006-0000-0A00-000047000000}">
      <text>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W212" authorId="0" shapeId="0" xr:uid="{00000000-0006-0000-0A00-000048000000}">
      <text>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X212" authorId="0" shapeId="0" xr:uid="{00000000-0006-0000-0A00-000049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12" authorId="0" shapeId="0" xr:uid="{00000000-0006-0000-0A00-00004A000000}">
      <text>
        <r>
          <rPr>
            <sz val="11"/>
            <rFont val="Calibri"/>
          </rPr>
          <t xml:space="preserve">Ensure </t>
        </r>
        <r>
          <rPr>
            <sz val="11"/>
            <color rgb="FF000000"/>
            <rFont val="Calibri"/>
          </rPr>
          <t>'</t>
        </r>
        <r>
          <rPr>
            <b/>
            <sz val="11"/>
            <color rgb="FF000000"/>
            <rFont val="Calibri"/>
          </rPr>
          <t>Require additional authentication at startup: Configure TPM startup key and PIN: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and PIN with TPM</t>
        </r>
        <r>
          <rPr>
            <sz val="11"/>
            <color rgb="FF000000"/>
            <rFont val="Calibri"/>
          </rPr>
          <t>'</t>
        </r>
      </text>
    </comment>
    <comment ref="Z212" authorId="0" shapeId="0" xr:uid="{00000000-0006-0000-0A00-00004B000000}">
      <text>
        <r>
          <rPr>
            <sz val="11"/>
            <rFont val="Calibri"/>
          </rPr>
          <t xml:space="preserve">Ensure </t>
        </r>
        <r>
          <rPr>
            <sz val="11"/>
            <color rgb="FF000000"/>
            <rFont val="Calibri"/>
          </rPr>
          <t>'</t>
        </r>
        <r>
          <rPr>
            <b/>
            <sz val="11"/>
            <color rgb="FF000000"/>
            <rFont val="Calibri"/>
          </rPr>
          <t>Require additional authentication at startup: Configure TPM startup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with TPM</t>
        </r>
        <r>
          <rPr>
            <sz val="11"/>
            <color rgb="FF000000"/>
            <rFont val="Calibri"/>
          </rPr>
          <t>'</t>
        </r>
      </text>
    </comment>
    <comment ref="AA212" authorId="0" shapeId="0" xr:uid="{00000000-0006-0000-0A00-00004C000000}">
      <text>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text>
    </comment>
    <comment ref="AB212" authorId="0" shapeId="0" xr:uid="{00000000-0006-0000-0A00-00004D000000}">
      <text>
        <r>
          <rPr>
            <sz val="11"/>
            <rFont val="Calibri"/>
          </rPr>
          <t xml:space="preserve">Ensure </t>
        </r>
        <r>
          <rPr>
            <sz val="11"/>
            <color rgb="FF000000"/>
            <rFont val="Calibri"/>
          </rPr>
          <t>'</t>
        </r>
        <r>
          <rPr>
            <b/>
            <sz val="11"/>
            <color rgb="FF000000"/>
            <rFont val="Calibri"/>
          </rPr>
          <t>Require additional authentication at startup: Configure TPM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TPM</t>
        </r>
        <r>
          <rPr>
            <sz val="11"/>
            <color rgb="FF000000"/>
            <rFont val="Calibri"/>
          </rPr>
          <t>'</t>
        </r>
      </text>
    </comment>
    <comment ref="AC212" authorId="0" shapeId="0" xr:uid="{00000000-0006-0000-0A00-00004E000000}">
      <text>
        <r>
          <rPr>
            <sz val="11"/>
            <rFont val="Calibri"/>
          </rPr>
          <t xml:space="preserve">Ensure </t>
        </r>
        <r>
          <rPr>
            <sz val="11"/>
            <color rgb="FF000000"/>
            <rFont val="Calibri"/>
          </rPr>
          <t>'</t>
        </r>
        <r>
          <rPr>
            <b/>
            <sz val="11"/>
            <color rgb="FF000000"/>
            <rFont val="Calibri"/>
          </rPr>
          <t>Enforce drive encryption type on operating system drives: Select the encryption type: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Used Space Only encryption</t>
        </r>
        <r>
          <rPr>
            <sz val="11"/>
            <color rgb="FF000000"/>
            <rFont val="Calibri"/>
          </rPr>
          <t>'</t>
        </r>
        <r>
          <rPr>
            <sz val="11"/>
            <color rgb="FF000000"/>
            <rFont val="Calibri"/>
          </rPr>
          <t xml:space="preserve"> or </t>
        </r>
        <r>
          <rPr>
            <sz val="11"/>
            <color rgb="FF000000"/>
            <rFont val="Calibri"/>
          </rPr>
          <t>'</t>
        </r>
        <r>
          <rPr>
            <b/>
            <sz val="11"/>
            <color rgb="FF000000"/>
            <rFont val="Calibri"/>
          </rPr>
          <t>Enabled: Full encryption</t>
        </r>
        <r>
          <rPr>
            <sz val="11"/>
            <color rgb="FF000000"/>
            <rFont val="Calibri"/>
          </rPr>
          <t>'</t>
        </r>
      </text>
    </comment>
    <comment ref="AD212" authorId="0" shapeId="0" xr:uid="{00000000-0006-0000-0A00-00004F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E212" authorId="0" shapeId="0" xr:uid="{00000000-0006-0000-0A00-000050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text>
    </comment>
    <comment ref="AF212" authorId="0" shapeId="0" xr:uid="{00000000-0006-0000-0A00-000051000000}">
      <text>
        <r>
          <rPr>
            <sz val="11"/>
            <rFont val="Calibri"/>
          </rPr>
          <t xml:space="preserve">Ensure </t>
        </r>
        <r>
          <rPr>
            <sz val="11"/>
            <color rgb="FF000000"/>
            <rFont val="Calibri"/>
          </rPr>
          <t>'</t>
        </r>
        <r>
          <rPr>
            <b/>
            <sz val="11"/>
            <color rgb="FF000000"/>
            <rFont val="Calibri"/>
          </rPr>
          <t>Require Device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12" authorId="0" shapeId="0" xr:uid="{00000000-0006-0000-0A00-000052000000}">
      <text>
        <r>
          <rPr>
            <sz val="11"/>
            <rFont val="Calibri"/>
          </rPr>
          <t xml:space="preserve">Ensure </t>
        </r>
        <r>
          <rPr>
            <sz val="11"/>
            <color rgb="FF000000"/>
            <rFont val="Calibri"/>
          </rPr>
          <t>'</t>
        </r>
        <r>
          <rPr>
            <b/>
            <sz val="11"/>
            <color rgb="FF000000"/>
            <rFont val="Calibri"/>
          </rPr>
          <t>Allow Warning For Other Disk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212" authorId="0" shapeId="0" xr:uid="{00000000-0006-0000-0A00-000053000000}">
      <text>
        <r>
          <rPr>
            <sz val="11"/>
            <rFont val="Calibri"/>
          </rPr>
          <t xml:space="preserve">Ensure </t>
        </r>
        <r>
          <rPr>
            <sz val="11"/>
            <color rgb="FF000000"/>
            <rFont val="Calibri"/>
          </rPr>
          <t>'</t>
        </r>
        <r>
          <rPr>
            <b/>
            <sz val="11"/>
            <color rgb="FF000000"/>
            <rFont val="Calibri"/>
          </rPr>
          <t>Allow Warning For Other Disk Encryption: Allow Standard User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8" authorId="0" shapeId="0" xr:uid="{00000000-0006-0000-0A00-000054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8" authorId="0" shapeId="0" xr:uid="{00000000-0006-0000-0A00-000055000000}">
      <text>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text>
    </comment>
    <comment ref="J218" authorId="0" shapeId="0" xr:uid="{00000000-0006-0000-0A00-000056000000}">
      <text>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text>
    </comment>
    <comment ref="K218" authorId="0" shapeId="0" xr:uid="{00000000-0006-0000-0A00-000057000000}">
      <text>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text>
    </comment>
    <comment ref="H220" authorId="0" shapeId="0" xr:uid="{00000000-0006-0000-0A00-000058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0" authorId="0" shapeId="0" xr:uid="{00000000-0006-0000-0A00-000059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text>
    </comment>
    <comment ref="H228" authorId="0" shapeId="0" xr:uid="{00000000-0006-0000-0A00-00005A000000}">
      <text>
        <r>
          <rPr>
            <sz val="11"/>
            <rFont val="Calibri"/>
          </rPr>
          <t xml:space="preserve">Ensure </t>
        </r>
        <r>
          <rPr>
            <sz val="11"/>
            <color rgb="FF000000"/>
            <rFont val="Calibri"/>
          </rPr>
          <t>'</t>
        </r>
        <r>
          <rPr>
            <b/>
            <sz val="11"/>
            <color rgb="FF000000"/>
            <rFont val="Calibri"/>
          </rPr>
          <t>Allow apps from the Microsoft app store to auto update</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text>
    </comment>
    <comment ref="H229" authorId="0" shapeId="0" xr:uid="{00000000-0006-0000-0A00-00005B000000}">
      <text>
        <r>
          <rPr>
            <sz val="11"/>
            <rFont val="Calibri"/>
          </rPr>
          <t xml:space="preserve">Ensure </t>
        </r>
        <r>
          <rPr>
            <sz val="11"/>
            <color rgb="FF000000"/>
            <rFont val="Calibri"/>
          </rPr>
          <t>'</t>
        </r>
        <r>
          <rPr>
            <b/>
            <sz val="11"/>
            <color rgb="FF000000"/>
            <rFont val="Calibri"/>
          </rPr>
          <t>Defer Feature Updates Period in Days</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text>
    </comment>
    <comment ref="H230" authorId="0" shapeId="0" xr:uid="{00000000-0006-0000-0A00-00005C000000}">
      <text>
        <r>
          <rPr>
            <sz val="11"/>
            <rFont val="Calibri"/>
          </rPr>
          <t xml:space="preserve">Ensure </t>
        </r>
        <r>
          <rPr>
            <sz val="11"/>
            <color rgb="FF000000"/>
            <rFont val="Calibri"/>
          </rPr>
          <t>'</t>
        </r>
        <r>
          <rPr>
            <b/>
            <sz val="11"/>
            <color rgb="FF000000"/>
            <rFont val="Calibri"/>
          </rPr>
          <t>Allow Auto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0" authorId="0" shapeId="0" xr:uid="{00000000-0006-0000-0A00-00005D000000}">
      <text>
        <r>
          <rPr>
            <sz val="11"/>
            <rFont val="Calibri"/>
          </rPr>
          <t xml:space="preserve">Ensure </t>
        </r>
        <r>
          <rPr>
            <sz val="11"/>
            <color rgb="FF000000"/>
            <rFont val="Calibri"/>
          </rPr>
          <t>'</t>
        </r>
        <r>
          <rPr>
            <b/>
            <sz val="11"/>
            <color rgb="FF000000"/>
            <rFont val="Calibri"/>
          </rPr>
          <t>Defer Quality Updates Period (Days)</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J230" authorId="0" shapeId="0" xr:uid="{00000000-0006-0000-0A00-00005E000000}">
      <text>
        <r>
          <rPr>
            <sz val="11"/>
            <rFont val="Calibri"/>
          </rPr>
          <t xml:space="preserve">Ensure </t>
        </r>
        <r>
          <rPr>
            <sz val="11"/>
            <color rgb="FF000000"/>
            <rFont val="Calibri"/>
          </rPr>
          <t>'</t>
        </r>
        <r>
          <rPr>
            <b/>
            <sz val="11"/>
            <color rgb="FF000000"/>
            <rFont val="Calibri"/>
          </rPr>
          <t>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Every day</t>
        </r>
        <r>
          <rPr>
            <sz val="11"/>
            <color rgb="FF000000"/>
            <rFont val="Calibri"/>
          </rPr>
          <t>'</t>
        </r>
      </text>
    </comment>
    <comment ref="K230" authorId="0" shapeId="0" xr:uid="{00000000-0006-0000-0A00-00005F000000}">
      <text>
        <r>
          <rPr>
            <sz val="11"/>
            <rFont val="Calibri"/>
          </rPr>
          <t xml:space="preserve">Ensure </t>
        </r>
        <r>
          <rPr>
            <sz val="11"/>
            <color rgb="FF000000"/>
            <rFont val="Calibri"/>
          </rPr>
          <t>'</t>
        </r>
        <r>
          <rPr>
            <b/>
            <sz val="11"/>
            <color rgb="FF000000"/>
            <rFont val="Calibri"/>
          </rPr>
          <t>Block "Pause Updates" ability</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31" authorId="0" shapeId="0" xr:uid="{00000000-0006-0000-0A00-000060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1" authorId="0" shapeId="0" xr:uid="{00000000-0006-0000-0A00-000061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J231" authorId="0" shapeId="0" xr:uid="{00000000-0006-0000-0A00-000062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K231" authorId="0" shapeId="0" xr:uid="{00000000-0006-0000-0A00-000063000000}">
      <text>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31" authorId="0" shapeId="0" xr:uid="{00000000-0006-0000-0A00-000064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31" authorId="0" shapeId="0" xr:uid="{00000000-0006-0000-0A00-000065000000}">
      <text>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31" authorId="0" shapeId="0" xr:uid="{00000000-0006-0000-0A00-000066000000}">
      <text>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31" authorId="0" shapeId="0" xr:uid="{00000000-0006-0000-0A00-000067000000}">
      <text>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31" authorId="0" shapeId="0" xr:uid="{00000000-0006-0000-0A00-000068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31" authorId="0" shapeId="0" xr:uid="{00000000-0006-0000-0A00-000069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31" authorId="0" shapeId="0" xr:uid="{00000000-0006-0000-0A00-00006A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31" authorId="0" shapeId="0" xr:uid="{00000000-0006-0000-0A00-00006B000000}">
      <text>
        <r>
          <rPr>
            <sz val="11"/>
            <rFont val="Calibri"/>
          </rPr>
          <t xml:space="preserve">Ensure </t>
        </r>
        <r>
          <rPr>
            <sz val="11"/>
            <color rgb="FF000000"/>
            <rFont val="Calibri"/>
          </rPr>
          <t>'</t>
        </r>
        <r>
          <rPr>
            <b/>
            <sz val="11"/>
            <color rgb="FF000000"/>
            <rFont val="Calibri"/>
          </rPr>
          <t>Devices: Prevent users from installing printer drivers when connecting to shared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T231" authorId="0" shapeId="0" xr:uid="{00000000-0006-0000-0A00-00006C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31" authorId="0" shapeId="0" xr:uid="{00000000-0006-0000-0A00-00006D000000}">
      <text>
        <r>
          <rPr>
            <sz val="11"/>
            <rFont val="Calibri"/>
          </rPr>
          <t xml:space="preserve">Ensure </t>
        </r>
        <r>
          <rPr>
            <sz val="11"/>
            <color rgb="FF000000"/>
            <rFont val="Calibri"/>
          </rPr>
          <t>'</t>
        </r>
        <r>
          <rPr>
            <b/>
            <sz val="11"/>
            <color rgb="FF000000"/>
            <rFont val="Calibri"/>
          </rPr>
          <t>Block Non Admin User Install</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V231" authorId="0" shapeId="0" xr:uid="{00000000-0006-0000-0A00-00006E000000}">
      <text>
        <r>
          <rPr>
            <sz val="11"/>
            <rFont val="Calibri"/>
          </rPr>
          <t xml:space="preserve">Ensure </t>
        </r>
        <r>
          <rPr>
            <sz val="11"/>
            <color rgb="FF000000"/>
            <rFont val="Calibri"/>
          </rPr>
          <t>'</t>
        </r>
        <r>
          <rPr>
            <b/>
            <sz val="11"/>
            <color rgb="FF000000"/>
            <rFont val="Calibri"/>
          </rPr>
          <t>Disable Store Originated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31" authorId="0" shapeId="0" xr:uid="{00000000-0006-0000-0A00-00006F000000}">
      <text>
        <r>
          <rPr>
            <sz val="11"/>
            <rFont val="Calibri"/>
          </rPr>
          <t xml:space="preserve">Ensure </t>
        </r>
        <r>
          <rPr>
            <sz val="11"/>
            <color rgb="FF000000"/>
            <rFont val="Calibri"/>
          </rPr>
          <t>'</t>
        </r>
        <r>
          <rPr>
            <b/>
            <sz val="11"/>
            <color rgb="FF000000"/>
            <rFont val="Calibri"/>
          </rPr>
          <t>MSI 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0" authorId="0" shapeId="0" xr:uid="{00000000-0006-0000-0A00-000070000000}">
      <text>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0" authorId="0" shapeId="0" xr:uid="{00000000-0006-0000-0A00-000071000000}">
      <text>
        <r>
          <rPr>
            <sz val="11"/>
            <rFont val="Calibri"/>
          </rPr>
          <t xml:space="preserve">Ensure </t>
        </r>
        <r>
          <rPr>
            <sz val="11"/>
            <color rgb="FF000000"/>
            <rFont val="Calibri"/>
          </rPr>
          <t>'</t>
        </r>
        <r>
          <rPr>
            <b/>
            <sz val="11"/>
            <color rgb="FF000000"/>
            <rFont val="Calibri"/>
          </rPr>
          <t>MSS: (AutoAdminLogon) Enable Automatic Logon (not recommended)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0" authorId="0" shapeId="0" xr:uid="{00000000-0006-0000-0A00-000072000000}">
      <text>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0" authorId="0" shapeId="0" xr:uid="{00000000-0006-0000-0A00-000073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0" authorId="0" shapeId="0" xr:uid="{00000000-0006-0000-0A00-000074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0" authorId="0" shapeId="0" xr:uid="{00000000-0006-0000-0A00-000075000000}">
      <text>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0" authorId="0" shapeId="0" xr:uid="{00000000-0006-0000-0A00-000076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40" authorId="0" shapeId="0" xr:uid="{00000000-0006-0000-0A00-000077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40" authorId="0" shapeId="0" xr:uid="{00000000-0006-0000-0A00-00007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40" authorId="0" shapeId="0" xr:uid="{00000000-0006-0000-0A00-000079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40" authorId="0" shapeId="0" xr:uid="{00000000-0006-0000-0A00-00007A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40" authorId="0" shapeId="0" xr:uid="{00000000-0006-0000-0A00-00007B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0" authorId="0" shapeId="0" xr:uid="{00000000-0006-0000-0A00-00007C000000}">
      <text>
        <r>
          <rPr>
            <sz val="11"/>
            <rFont val="Calibri"/>
          </rPr>
          <t xml:space="preserve">Ensure </t>
        </r>
        <r>
          <rPr>
            <sz val="11"/>
            <color rgb="FF000000"/>
            <rFont val="Calibri"/>
          </rPr>
          <t>'</t>
        </r>
        <r>
          <rPr>
            <b/>
            <sz val="11"/>
            <color rgb="FF000000"/>
            <rFont val="Calibri"/>
          </rPr>
          <t>Device Password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40" authorId="0" shapeId="0" xr:uid="{00000000-0006-0000-0A00-00007D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LM and NTLMv2 responses only. Refuse LM and NTLM</t>
        </r>
        <r>
          <rPr>
            <sz val="11"/>
            <color rgb="FF000000"/>
            <rFont val="Calibri"/>
          </rPr>
          <t>'</t>
        </r>
      </text>
    </comment>
    <comment ref="H241" authorId="0" shapeId="0" xr:uid="{00000000-0006-0000-0A00-00007E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I241" authorId="0" shapeId="0" xr:uid="{00000000-0006-0000-0A00-00007F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1" authorId="0" shapeId="0" xr:uid="{00000000-0006-0000-0A00-000080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K241" authorId="0" shapeId="0" xr:uid="{00000000-0006-0000-0A00-000081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L241" authorId="0" shapeId="0" xr:uid="{00000000-0006-0000-0A00-000082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1" authorId="0" shapeId="0" xr:uid="{00000000-0006-0000-0A00-000083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1" authorId="0" shapeId="0" xr:uid="{00000000-0006-0000-0A00-000084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 (could lead to DoS)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1" authorId="0" shapeId="0" xr:uid="{00000000-0006-0000-0A00-000085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41" authorId="0" shapeId="0" xr:uid="{00000000-0006-0000-0A00-000086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41" authorId="0" shapeId="0" xr:uid="{00000000-0006-0000-0A00-000087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41" authorId="0" shapeId="0" xr:uid="{00000000-0006-0000-0A00-000088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41" authorId="0" shapeId="0" xr:uid="{00000000-0006-0000-0A00-000089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1" authorId="0" shapeId="0" xr:uid="{00000000-0006-0000-0A00-00008A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U241" authorId="0" shapeId="0" xr:uid="{00000000-0006-0000-0A00-00008B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41" authorId="0" shapeId="0" xr:uid="{00000000-0006-0000-0A00-00008C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41" authorId="0" shapeId="0" xr:uid="{00000000-0006-0000-0A00-00008D000000}">
      <text>
        <r>
          <rPr>
            <sz val="11"/>
            <rFont val="Calibri"/>
          </rPr>
          <t xml:space="preserve">Ensure </t>
        </r>
        <r>
          <rPr>
            <sz val="11"/>
            <color rgb="FF000000"/>
            <rFont val="Calibri"/>
          </rPr>
          <t>'</t>
        </r>
        <r>
          <rPr>
            <b/>
            <sz val="11"/>
            <color rgb="FF000000"/>
            <rFont val="Calibri"/>
          </rPr>
          <t>Configure Redirection Guard: Redirection Guard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X241" authorId="0" shapeId="0" xr:uid="{00000000-0006-0000-0A00-00008E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41" authorId="0" shapeId="0" xr:uid="{00000000-0006-0000-0A00-00008F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41" authorId="0" shapeId="0" xr:uid="{00000000-0006-0000-0A00-000090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41" authorId="0" shapeId="0" xr:uid="{00000000-0006-0000-0A00-000091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241" authorId="0" shapeId="0" xr:uid="{00000000-0006-0000-0A00-000092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241" authorId="0" shapeId="0" xr:uid="{00000000-0006-0000-0A00-000093000000}">
      <text>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41" authorId="0" shapeId="0" xr:uid="{00000000-0006-0000-0A00-00009400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241" authorId="0" shapeId="0" xr:uid="{00000000-0006-0000-0A00-000095000000}">
      <text>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41" authorId="0" shapeId="0" xr:uid="{00000000-0006-0000-0A00-000096000000}">
      <text>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241" authorId="0" shapeId="0" xr:uid="{00000000-0006-0000-0A00-000097000000}">
      <text>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H241" authorId="0" shapeId="0" xr:uid="{00000000-0006-0000-0A00-000098000000}">
      <text>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241" authorId="0" shapeId="0" xr:uid="{00000000-0006-0000-0A00-000099000000}">
      <text>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41" authorId="0" shapeId="0" xr:uid="{00000000-0006-0000-0A00-00009A000000}">
      <text>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41" authorId="0" shapeId="0" xr:uid="{00000000-0006-0000-0A00-00009B000000}">
      <text>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L241" authorId="0" shapeId="0" xr:uid="{00000000-0006-0000-0A00-00009C000000}">
      <text>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M241" authorId="0" shapeId="0" xr:uid="{00000000-0006-0000-0A00-00009D000000}">
      <text>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41" authorId="0" shapeId="0" xr:uid="{00000000-0006-0000-0A00-00009E000000}">
      <text>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O241" authorId="0" shapeId="0" xr:uid="{00000000-0006-0000-0A00-00009F000000}">
      <text>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P241" authorId="0" shapeId="0" xr:uid="{00000000-0006-0000-0A00-0000A0000000}">
      <text>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241" authorId="0" shapeId="0" xr:uid="{00000000-0006-0000-0A00-0000A1000000}">
      <text>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text>
    </comment>
    <comment ref="AR241" authorId="0" shapeId="0" xr:uid="{00000000-0006-0000-0A00-0000A2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241" authorId="0" shapeId="0" xr:uid="{00000000-0006-0000-0A00-0000A3000000}">
      <text>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241" authorId="0" shapeId="0" xr:uid="{00000000-0006-0000-0A00-0000A4000000}">
      <text>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241" authorId="0" shapeId="0" xr:uid="{00000000-0006-0000-0A00-0000A5000000}">
      <text>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A00-0000A6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A00-0000A7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J244" authorId="0" shapeId="0" xr:uid="{00000000-0006-0000-0A00-0000A8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H246" authorId="0" shapeId="0" xr:uid="{00000000-0006-0000-0A00-0000A9000000}">
      <text>
        <r>
          <rPr>
            <sz val="11"/>
            <rFont val="Calibri"/>
          </rPr>
          <t xml:space="preserve">Ensure </t>
        </r>
        <r>
          <rPr>
            <sz val="11"/>
            <color rgb="FF000000"/>
            <rFont val="Calibri"/>
          </rPr>
          <t>'</t>
        </r>
        <r>
          <rPr>
            <b/>
            <sz val="11"/>
            <color rgb="FF000000"/>
            <rFont val="Calibri"/>
          </rPr>
          <t>Allow Cortana Above Lock</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246" authorId="0" shapeId="0" xr:uid="{00000000-0006-0000-0A00-0000AA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6" authorId="0" shapeId="0" xr:uid="{00000000-0006-0000-0A00-0000AB000000}">
      <text>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text>
    </comment>
    <comment ref="K246" authorId="0" shapeId="0" xr:uid="{00000000-0006-0000-0A00-0000AC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6" authorId="0" shapeId="0" xr:uid="{00000000-0006-0000-0A00-0000AD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6" authorId="0" shapeId="0" xr:uid="{00000000-0006-0000-0A00-0000AE000000}">
      <text>
        <r>
          <rPr>
            <sz val="11"/>
            <rFont val="Calibri"/>
          </rPr>
          <t xml:space="preserve">Ensure </t>
        </r>
        <r>
          <rPr>
            <sz val="11"/>
            <color rgb="FF000000"/>
            <rFont val="Calibri"/>
          </rPr>
          <t>'</t>
        </r>
        <r>
          <rPr>
            <b/>
            <sz val="11"/>
            <color rgb="FF000000"/>
            <rFont val="Calibri"/>
          </rPr>
          <t>Device Password Enabled: Max Inactivity Time Device Lock</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 but not 0</t>
        </r>
        <r>
          <rPr>
            <sz val="11"/>
            <color rgb="FF000000"/>
            <rFont val="Calibri"/>
          </rPr>
          <t>'</t>
        </r>
      </text>
    </comment>
    <comment ref="N246" authorId="0" shapeId="0" xr:uid="{00000000-0006-0000-0A00-0000AF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H249" authorId="0" shapeId="0" xr:uid="{00000000-0006-0000-0A00-0000B0000000}">
      <text>
        <r>
          <rPr>
            <sz val="11"/>
            <rFont val="Calibri"/>
          </rPr>
          <t xml:space="preserve">Ensure </t>
        </r>
        <r>
          <rPr>
            <sz val="11"/>
            <color rgb="FF000000"/>
            <rFont val="Calibri"/>
          </rPr>
          <t>'</t>
        </r>
        <r>
          <rPr>
            <b/>
            <sz val="11"/>
            <color rgb="FF000000"/>
            <rFont val="Calibri"/>
          </rPr>
          <t>Config refresh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9" authorId="0" shapeId="0" xr:uid="{00000000-0006-0000-0A00-0000B1000000}">
      <text>
        <r>
          <rPr>
            <sz val="11"/>
            <rFont val="Calibri"/>
          </rPr>
          <t xml:space="preserve">Ensure </t>
        </r>
        <r>
          <rPr>
            <sz val="11"/>
            <color rgb="FF000000"/>
            <rFont val="Calibri"/>
          </rPr>
          <t>'</t>
        </r>
        <r>
          <rPr>
            <b/>
            <sz val="11"/>
            <color rgb="FF000000"/>
            <rFont val="Calibri"/>
          </rPr>
          <t>Refresh cadence</t>
        </r>
        <r>
          <rPr>
            <sz val="11"/>
            <color rgb="FF000000"/>
            <rFont val="Calibri"/>
          </rPr>
          <t>'</t>
        </r>
        <r>
          <rPr>
            <sz val="11"/>
            <color rgb="FF000000"/>
            <rFont val="Calibri"/>
          </rPr>
          <t xml:space="preserve"> is set to </t>
        </r>
        <r>
          <rPr>
            <sz val="11"/>
            <color rgb="FF000000"/>
            <rFont val="Calibri"/>
          </rPr>
          <t>'</t>
        </r>
        <r>
          <rPr>
            <b/>
            <sz val="11"/>
            <color rgb="FF000000"/>
            <rFont val="Calibri"/>
          </rPr>
          <t>90</t>
        </r>
        <r>
          <rPr>
            <sz val="11"/>
            <color rgb="FF000000"/>
            <rFont val="Calibri"/>
          </rPr>
          <t>'</t>
        </r>
        <r>
          <rPr>
            <sz val="11"/>
            <color rgb="FF000000"/>
            <rFont val="Calibri"/>
          </rPr>
          <t xml:space="preserve"> (or less)</t>
        </r>
      </text>
    </comment>
    <comment ref="H250" authorId="0" shapeId="0" xr:uid="{00000000-0006-0000-0A00-0000B2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54" authorId="0" shapeId="0" xr:uid="{00000000-0006-0000-0A00-0000B3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H293" authorId="0" shapeId="0" xr:uid="{00000000-0006-0000-0A00-0000B4000000}">
      <text>
        <r>
          <rPr>
            <sz val="11"/>
            <rFont val="Calibri"/>
          </rPr>
          <t xml:space="preserve">Ensure </t>
        </r>
        <r>
          <rPr>
            <sz val="11"/>
            <color rgb="FF000000"/>
            <rFont val="Calibri"/>
          </rPr>
          <t>'</t>
        </r>
        <r>
          <rPr>
            <b/>
            <sz val="11"/>
            <color rgb="FF000000"/>
            <rFont val="Calibri"/>
          </rPr>
          <t>Device Password Enabled: Alphanumeric Device Password Required</t>
        </r>
        <r>
          <rPr>
            <sz val="11"/>
            <color rgb="FF000000"/>
            <rFont val="Calibri"/>
          </rPr>
          <t>'</t>
        </r>
        <r>
          <rPr>
            <sz val="11"/>
            <color rgb="FF000000"/>
            <rFont val="Calibri"/>
          </rPr>
          <t xml:space="preserve"> is set to </t>
        </r>
        <r>
          <rPr>
            <sz val="11"/>
            <color rgb="FF000000"/>
            <rFont val="Calibri"/>
          </rPr>
          <t>'</t>
        </r>
        <r>
          <rPr>
            <b/>
            <sz val="11"/>
            <color rgb="FF000000"/>
            <rFont val="Calibri"/>
          </rPr>
          <t>Password or Alphanumeric PIN required</t>
        </r>
        <r>
          <rPr>
            <sz val="11"/>
            <color rgb="FF000000"/>
            <rFont val="Calibri"/>
          </rPr>
          <t>'</t>
        </r>
      </text>
    </comment>
    <comment ref="I293" authorId="0" shapeId="0" xr:uid="{00000000-0006-0000-0A00-0000B5000000}">
      <text>
        <r>
          <rPr>
            <sz val="11"/>
            <rFont val="Calibri"/>
          </rPr>
          <t xml:space="preserve">Ensure </t>
        </r>
        <r>
          <rPr>
            <sz val="11"/>
            <color rgb="FF000000"/>
            <rFont val="Calibri"/>
          </rPr>
          <t>'</t>
        </r>
        <r>
          <rPr>
            <b/>
            <sz val="11"/>
            <color rgb="FF000000"/>
            <rFont val="Calibri"/>
          </rPr>
          <t>Device Password Enabled: Min Device Password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Digits and lowercase letters are required</t>
        </r>
        <r>
          <rPr>
            <sz val="11"/>
            <color rgb="FF000000"/>
            <rFont val="Calibri"/>
          </rPr>
          <t>'</t>
        </r>
      </text>
    </comment>
    <comment ref="J293" authorId="0" shapeId="0" xr:uid="{00000000-0006-0000-0A00-0000B6000000}">
      <text>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293" authorId="0" shapeId="0" xr:uid="{00000000-0006-0000-0A00-0000B7000000}">
      <text>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3" authorId="0" shapeId="0" xr:uid="{00000000-0006-0000-0A00-0000B8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293" authorId="0" shapeId="0" xr:uid="{00000000-0006-0000-0A00-0000B9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93" authorId="0" shapeId="0" xr:uid="{00000000-0006-0000-0A00-0000BA00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93" authorId="0" shapeId="0" xr:uid="{00000000-0006-0000-0A00-0000BB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text>
    </comment>
    <comment ref="P293" authorId="0" shapeId="0" xr:uid="{00000000-0006-0000-0A00-0000BC000000}">
      <text>
        <r>
          <rPr>
            <sz val="11"/>
            <rFont val="Calibri"/>
          </rPr>
          <t xml:space="preserve">Ensure </t>
        </r>
        <r>
          <rPr>
            <sz val="11"/>
            <color rgb="FF000000"/>
            <rFont val="Calibri"/>
          </rPr>
          <t>'</t>
        </r>
        <r>
          <rPr>
            <b/>
            <sz val="11"/>
            <color rgb="FF000000"/>
            <rFont val="Calibri"/>
          </rPr>
          <t>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 + numbers + special characters</t>
        </r>
        <r>
          <rPr>
            <sz val="11"/>
            <color rgb="FF000000"/>
            <rFont val="Calibri"/>
          </rPr>
          <t>'</t>
        </r>
      </text>
    </comment>
    <comment ref="Q293" authorId="0" shapeId="0" xr:uid="{00000000-0006-0000-0A00-0000BD000000}">
      <text>
        <r>
          <rPr>
            <sz val="11"/>
            <rFont val="Calibri"/>
          </rPr>
          <t xml:space="preserve">Ensure </t>
        </r>
        <r>
          <rPr>
            <sz val="11"/>
            <color rgb="FF000000"/>
            <rFont val="Calibri"/>
          </rPr>
          <t>'</t>
        </r>
        <r>
          <rPr>
            <b/>
            <sz val="11"/>
            <color rgb="FF000000"/>
            <rFont val="Calibri"/>
          </rPr>
          <t>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Configured: 15 or more</t>
        </r>
        <r>
          <rPr>
            <sz val="11"/>
            <color rgb="FF000000"/>
            <rFont val="Calibri"/>
          </rPr>
          <t>'</t>
        </r>
      </text>
    </comment>
    <comment ref="H294" authorId="0" shapeId="0" xr:uid="{00000000-0006-0000-0A00-0000BE000000}">
      <text>
        <r>
          <rPr>
            <sz val="11"/>
            <rFont val="Calibri"/>
          </rPr>
          <t xml:space="preserve">Ensure </t>
        </r>
        <r>
          <rPr>
            <sz val="11"/>
            <color rgb="FF000000"/>
            <rFont val="Calibri"/>
          </rPr>
          <t>'</t>
        </r>
        <r>
          <rPr>
            <b/>
            <sz val="11"/>
            <color rgb="FF000000"/>
            <rFont val="Calibri"/>
          </rPr>
          <t>Device Password Enabled: Max Device Password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 or fewer failed attempt(s), but not 0</t>
        </r>
        <r>
          <rPr>
            <sz val="11"/>
            <color rgb="FF000000"/>
            <rFont val="Calibri"/>
          </rPr>
          <t>'</t>
        </r>
      </text>
    </comment>
    <comment ref="H295" authorId="0" shapeId="0" xr:uid="{00000000-0006-0000-0A00-0000BF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6" authorId="0" shapeId="0" xr:uid="{00000000-0006-0000-0A00-0000C0000000}">
      <text>
        <r>
          <rPr>
            <sz val="11"/>
            <rFont val="Calibri"/>
          </rPr>
          <t xml:space="preserve">Ensure </t>
        </r>
        <r>
          <rPr>
            <sz val="11"/>
            <color rgb="FF000000"/>
            <rFont val="Calibri"/>
          </rPr>
          <t>'</t>
        </r>
        <r>
          <rPr>
            <b/>
            <sz val="11"/>
            <color rgb="FF000000"/>
            <rFont val="Calibri"/>
          </rPr>
          <t>Device Password Enabled: Device 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H299" authorId="0" shapeId="0" xr:uid="{00000000-0006-0000-0A00-0000C1000000}">
      <text>
        <r>
          <rPr>
            <sz val="11"/>
            <rFont val="Calibri"/>
          </rPr>
          <t xml:space="preserve">Ensure </t>
        </r>
        <r>
          <rPr>
            <sz val="11"/>
            <color rgb="FF000000"/>
            <rFont val="Calibri"/>
          </rPr>
          <t>'</t>
        </r>
        <r>
          <rPr>
            <b/>
            <sz val="11"/>
            <color rgb="FF000000"/>
            <rFont val="Calibri"/>
          </rPr>
          <t>Accounts: Enable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00" authorId="0" shapeId="0" xr:uid="{00000000-0006-0000-0A00-0000C2000000}">
      <text>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00" authorId="0" shapeId="0" xr:uid="{00000000-0006-0000-0A00-0000C3000000}">
      <text>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J300" authorId="0" shapeId="0" xr:uid="{00000000-0006-0000-0A00-0000C4000000}">
      <text>
        <r>
          <rPr>
            <sz val="11"/>
            <rFont val="Calibri"/>
          </rPr>
          <t xml:space="preserve">Ensure </t>
        </r>
        <r>
          <rPr>
            <sz val="11"/>
            <color rgb="FF000000"/>
            <rFont val="Calibri"/>
          </rPr>
          <t>'</t>
        </r>
        <r>
          <rPr>
            <b/>
            <sz val="11"/>
            <color rgb="FF000000"/>
            <rFont val="Calibri"/>
          </rPr>
          <t>Account Logon Logoff 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K300" authorId="0" shapeId="0" xr:uid="{00000000-0006-0000-0A00-0000C5000000}">
      <text>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300" authorId="0" shapeId="0" xr:uid="{00000000-0006-0000-0A00-0000C6000000}">
      <text>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01" authorId="0" shapeId="0" xr:uid="{00000000-0006-0000-0A00-0000C7000000}">
      <text>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I301" authorId="0" shapeId="0" xr:uid="{00000000-0006-0000-0A00-0000C8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J301" authorId="0" shapeId="0" xr:uid="{00000000-0006-0000-0A00-0000C9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08" authorId="0" shapeId="0" xr:uid="{00000000-0006-0000-0A00-0000CA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8" authorId="0" shapeId="0" xr:uid="{00000000-0006-0000-0A00-0000CB000000}">
      <text>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J308" authorId="0" shapeId="0" xr:uid="{00000000-0006-0000-0A00-0000CC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8" authorId="0" shapeId="0" xr:uid="{00000000-0006-0000-0A00-0000CD000000}">
      <text>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8" authorId="0" shapeId="0" xr:uid="{00000000-0006-0000-0A00-0000CE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A00-0000CF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08" authorId="0" shapeId="0" xr:uid="{00000000-0006-0000-0A00-0000D0000000}">
      <text>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08" authorId="0" shapeId="0" xr:uid="{00000000-0006-0000-0A00-0000D1000000}">
      <text>
        <r>
          <rPr>
            <sz val="11"/>
            <rFont val="Calibri"/>
          </rPr>
          <t xml:space="preserve">Ensure </t>
        </r>
        <r>
          <rPr>
            <sz val="11"/>
            <color rgb="FF000000"/>
            <rFont val="Calibri"/>
          </rPr>
          <t>'</t>
        </r>
        <r>
          <rPr>
            <b/>
            <sz val="11"/>
            <color rgb="FF000000"/>
            <rFont val="Calibri"/>
          </rPr>
          <t xml:space="preserve">MSI Always install with elevated privileges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08" authorId="0" shapeId="0" xr:uid="{00000000-0006-0000-0A00-0000D2000000}">
      <text>
        <r>
          <rPr>
            <sz val="11"/>
            <rFont val="Calibri"/>
          </rPr>
          <t xml:space="preserve">Ensure </t>
        </r>
        <r>
          <rPr>
            <sz val="11"/>
            <color rgb="FF000000"/>
            <rFont val="Calibri"/>
          </rPr>
          <t>'</t>
        </r>
        <r>
          <rPr>
            <b/>
            <sz val="11"/>
            <color rgb="FF000000"/>
            <rFont val="Calibri"/>
          </rPr>
          <t>Enable Sudo</t>
        </r>
        <r>
          <rPr>
            <sz val="11"/>
            <color rgb="FF000000"/>
            <rFont val="Calibri"/>
          </rPr>
          <t>'</t>
        </r>
        <r>
          <rPr>
            <sz val="11"/>
            <color rgb="FF000000"/>
            <rFont val="Calibri"/>
          </rPr>
          <t xml:space="preserve"> is set to </t>
        </r>
        <r>
          <rPr>
            <sz val="11"/>
            <color rgb="FF000000"/>
            <rFont val="Calibri"/>
          </rPr>
          <t>'</t>
        </r>
        <r>
          <rPr>
            <b/>
            <sz val="11"/>
            <color rgb="FF000000"/>
            <rFont val="Calibri"/>
          </rPr>
          <t>Sudo is disabled</t>
        </r>
        <r>
          <rPr>
            <sz val="11"/>
            <color rgb="FF000000"/>
            <rFont val="Calibri"/>
          </rPr>
          <t>'</t>
        </r>
      </text>
    </comment>
    <comment ref="Q308" authorId="0" shapeId="0" xr:uid="{00000000-0006-0000-0A00-0000D3000000}">
      <text>
        <r>
          <rPr>
            <sz val="11"/>
            <rFont val="Calibri"/>
          </rPr>
          <t xml:space="preserve">Ensure </t>
        </r>
        <r>
          <rPr>
            <sz val="11"/>
            <color rgb="FF000000"/>
            <rFont val="Calibri"/>
          </rPr>
          <t>'</t>
        </r>
        <r>
          <rPr>
            <b/>
            <sz val="11"/>
            <color rgb="FF000000"/>
            <rFont val="Calibri"/>
          </rPr>
          <t>Access Credential Manager As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308" authorId="0" shapeId="0" xr:uid="{00000000-0006-0000-0A00-0000D4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S308" authorId="0" shapeId="0" xr:uid="{00000000-0006-0000-0A00-0000D5000000}">
      <text>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08" authorId="0" shapeId="0" xr:uid="{00000000-0006-0000-0A00-0000D6000000}">
      <text>
        <r>
          <rPr>
            <sz val="11"/>
            <rFont val="Calibri"/>
          </rPr>
          <t xml:space="preserve">Ensure </t>
        </r>
        <r>
          <rPr>
            <sz val="11"/>
            <color rgb="FF000000"/>
            <rFont val="Calibri"/>
          </rPr>
          <t>'</t>
        </r>
        <r>
          <rPr>
            <b/>
            <sz val="11"/>
            <color rgb="FF000000"/>
            <rFont val="Calibri"/>
          </rPr>
          <t>Change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U308" authorId="0" shapeId="0" xr:uid="{00000000-0006-0000-0A00-0000D7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V308" authorId="0" shapeId="0" xr:uid="{00000000-0006-0000-0A00-0000D8000000}">
      <text>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8" authorId="0" shapeId="0" xr:uid="{00000000-0006-0000-0A00-0000D9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X308" authorId="0" shapeId="0" xr:uid="{00000000-0006-0000-0A00-0000DA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08" authorId="0" shapeId="0" xr:uid="{00000000-0006-0000-0A00-0000DB000000}">
      <text>
        <r>
          <rPr>
            <sz val="11"/>
            <rFont val="Calibri"/>
          </rPr>
          <t xml:space="preserve">Ensure </t>
        </r>
        <r>
          <rPr>
            <sz val="11"/>
            <color rgb="FF000000"/>
            <rFont val="Calibri"/>
          </rPr>
          <t>'</t>
        </r>
        <r>
          <rPr>
            <b/>
            <sz val="11"/>
            <color rgb="FF000000"/>
            <rFont val="Calibri"/>
          </rPr>
          <t>Create Token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Z308" authorId="0" shapeId="0" xr:uid="{00000000-0006-0000-0A00-0000DC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08" authorId="0" shapeId="0" xr:uid="{00000000-0006-0000-0A00-0000DD000000}">
      <text>
        <r>
          <rPr>
            <sz val="11"/>
            <rFont val="Calibri"/>
          </rPr>
          <t xml:space="preserve">Ensure </t>
        </r>
        <r>
          <rPr>
            <sz val="11"/>
            <color rgb="FF000000"/>
            <rFont val="Calibri"/>
          </rPr>
          <t>'</t>
        </r>
        <r>
          <rPr>
            <b/>
            <sz val="11"/>
            <color rgb="FF000000"/>
            <rFont val="Calibri"/>
          </rPr>
          <t>Deny Log On As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B308" authorId="0" shapeId="0" xr:uid="{00000000-0006-0000-0A00-0000DE000000}">
      <text>
        <r>
          <rPr>
            <sz val="11"/>
            <rFont val="Calibri"/>
          </rPr>
          <t xml:space="preserve">Ensure </t>
        </r>
        <r>
          <rPr>
            <sz val="11"/>
            <color rgb="FF000000"/>
            <rFont val="Calibri"/>
          </rPr>
          <t>'</t>
        </r>
        <r>
          <rPr>
            <b/>
            <sz val="11"/>
            <color rgb="FF000000"/>
            <rFont val="Calibri"/>
          </rPr>
          <t>Deny Log On As Service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C308" authorId="0" shapeId="0" xr:uid="{00000000-0006-0000-0A00-0000DF000000}">
      <text>
        <r>
          <rPr>
            <sz val="11"/>
            <rFont val="Calibri"/>
          </rPr>
          <t xml:space="preserve">Ensure </t>
        </r>
        <r>
          <rPr>
            <sz val="11"/>
            <color rgb="FF000000"/>
            <rFont val="Calibri"/>
          </rPr>
          <t>'</t>
        </r>
        <r>
          <rPr>
            <b/>
            <sz val="11"/>
            <color rgb="FF000000"/>
            <rFont val="Calibri"/>
          </rPr>
          <t>Enable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D308" authorId="0" shapeId="0" xr:uid="{00000000-0006-0000-0A00-0000E0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E308" authorId="0" shapeId="0" xr:uid="{00000000-0006-0000-0A00-0000E1000000}">
      <text>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F308" authorId="0" shapeId="0" xr:uid="{00000000-0006-0000-0A00-0000E2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G308" authorId="0" shapeId="0" xr:uid="{00000000-0006-0000-0A00-0000E3000000}">
      <text>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08" authorId="0" shapeId="0" xr:uid="{00000000-0006-0000-0A00-0000E4000000}">
      <text>
        <r>
          <rPr>
            <sz val="11"/>
            <rFont val="Calibri"/>
          </rPr>
          <t xml:space="preserve">Ensure </t>
        </r>
        <r>
          <rPr>
            <sz val="11"/>
            <color rgb="FF000000"/>
            <rFont val="Calibri"/>
          </rPr>
          <t>'</t>
        </r>
        <r>
          <rPr>
            <b/>
            <sz val="11"/>
            <color rgb="FF000000"/>
            <rFont val="Calibri"/>
          </rPr>
          <t>Lock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I308" authorId="0" shapeId="0" xr:uid="{00000000-0006-0000-0A00-0000E5000000}">
      <text>
        <r>
          <rPr>
            <sz val="11"/>
            <rFont val="Calibri"/>
          </rPr>
          <t xml:space="preserve">Ensure </t>
        </r>
        <r>
          <rPr>
            <sz val="11"/>
            <color rgb="FF000000"/>
            <rFont val="Calibri"/>
          </rPr>
          <t>'</t>
        </r>
        <r>
          <rPr>
            <b/>
            <sz val="11"/>
            <color rgb="FF000000"/>
            <rFont val="Calibri"/>
          </rPr>
          <t>Log On As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08" authorId="0" shapeId="0" xr:uid="{00000000-0006-0000-0A00-0000E6000000}">
      <text>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308" authorId="0" shapeId="0" xr:uid="{00000000-0006-0000-0A00-0000E7000000}">
      <text>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308" authorId="0" shapeId="0" xr:uid="{00000000-0006-0000-0A00-0000E8000000}">
      <text>
        <r>
          <rPr>
            <sz val="11"/>
            <rFont val="Calibri"/>
          </rPr>
          <t xml:space="preserve">Ensure </t>
        </r>
        <r>
          <rPr>
            <sz val="11"/>
            <color rgb="FF000000"/>
            <rFont val="Calibri"/>
          </rPr>
          <t>'</t>
        </r>
        <r>
          <rPr>
            <b/>
            <sz val="11"/>
            <color rgb="FF000000"/>
            <rFont val="Calibri"/>
          </rPr>
          <t>Modify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M308" authorId="0" shapeId="0" xr:uid="{00000000-0006-0000-0A00-0000E9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308" authorId="0" shapeId="0" xr:uid="{00000000-0006-0000-0A00-0000EA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O308" authorId="0" shapeId="0" xr:uid="{00000000-0006-0000-0A00-0000EB000000}">
      <text>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308" authorId="0" shapeId="0" xr:uid="{00000000-0006-0000-0A00-0000EC000000}">
      <text>
        <r>
          <rPr>
            <sz val="11"/>
            <rFont val="Calibri"/>
          </rPr>
          <t xml:space="preserve">Ensure </t>
        </r>
        <r>
          <rPr>
            <sz val="11"/>
            <color rgb="FF000000"/>
            <rFont val="Calibri"/>
          </rPr>
          <t>'</t>
        </r>
        <r>
          <rPr>
            <b/>
            <sz val="11"/>
            <color rgb="FF000000"/>
            <rFont val="Calibri"/>
          </rPr>
          <t>Replace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Q308" authorId="0" shapeId="0" xr:uid="{00000000-0006-0000-0A00-0000ED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308" authorId="0" shapeId="0" xr:uid="{00000000-0006-0000-0A00-0000EE000000}">
      <text>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12" authorId="0" shapeId="0" xr:uid="{00000000-0006-0000-0A00-0000EF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I312" authorId="0" shapeId="0" xr:uid="{00000000-0006-0000-0A00-0000F0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H314" authorId="0" shapeId="0" xr:uid="{00000000-0006-0000-0A00-0000F1000000}">
      <text>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text>
    </comment>
    <comment ref="H315" authorId="0" shapeId="0" xr:uid="{00000000-0006-0000-0A00-0000F2000000}">
      <text>
        <r>
          <rPr>
            <sz val="11"/>
            <rFont val="Calibri"/>
          </rPr>
          <t xml:space="preserve">Ensure </t>
        </r>
        <r>
          <rPr>
            <sz val="11"/>
            <color rgb="FF000000"/>
            <rFont val="Calibri"/>
          </rPr>
          <t>'</t>
        </r>
        <r>
          <rPr>
            <b/>
            <sz val="11"/>
            <color rgb="FF000000"/>
            <rFont val="Calibri"/>
          </rPr>
          <t>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Configured: 30 or fewer</t>
        </r>
        <r>
          <rPr>
            <sz val="11"/>
            <color rgb="FF000000"/>
            <rFont val="Calibri"/>
          </rPr>
          <t>'</t>
        </r>
      </text>
    </comment>
    <comment ref="I315" authorId="0" shapeId="0" xr:uid="{00000000-0006-0000-0A00-0000F3000000}">
      <text>
        <r>
          <rPr>
            <sz val="11"/>
            <rFont val="Calibri"/>
          </rPr>
          <t xml:space="preserve">Ensure </t>
        </r>
        <r>
          <rPr>
            <sz val="11"/>
            <color rgb="FF000000"/>
            <rFont val="Calibri"/>
          </rPr>
          <t>'</t>
        </r>
        <r>
          <rPr>
            <b/>
            <sz val="11"/>
            <color rgb="FF000000"/>
            <rFont val="Calibri"/>
          </rPr>
          <t>Post-authentication actions</t>
        </r>
        <r>
          <rPr>
            <sz val="11"/>
            <color rgb="FF000000"/>
            <rFont val="Calibri"/>
          </rPr>
          <t>'</t>
        </r>
        <r>
          <rPr>
            <sz val="11"/>
            <color rgb="FF000000"/>
            <rFont val="Calibri"/>
          </rPr>
          <t xml:space="preserve"> is set to </t>
        </r>
        <r>
          <rPr>
            <sz val="11"/>
            <color rgb="FF000000"/>
            <rFont val="Calibri"/>
          </rPr>
          <t>'</t>
        </r>
        <r>
          <rPr>
            <b/>
            <sz val="11"/>
            <color rgb="FF000000"/>
            <rFont val="Calibri"/>
          </rPr>
          <t>Reset the password and logoff the managed account</t>
        </r>
        <r>
          <rPr>
            <sz val="11"/>
            <color rgb="FF000000"/>
            <rFont val="Calibri"/>
          </rPr>
          <t>'</t>
        </r>
        <r>
          <rPr>
            <sz val="11"/>
            <color rgb="FF000000"/>
            <rFont val="Calibri"/>
          </rPr>
          <t xml:space="preserve"> or higher</t>
        </r>
      </text>
    </comment>
    <comment ref="J315" authorId="0" shapeId="0" xr:uid="{00000000-0006-0000-0A00-0000F4000000}">
      <text>
        <r>
          <rPr>
            <sz val="11"/>
            <rFont val="Calibri"/>
          </rPr>
          <t xml:space="preserve">Ensure </t>
        </r>
        <r>
          <rPr>
            <sz val="11"/>
            <color rgb="FF000000"/>
            <rFont val="Calibri"/>
          </rPr>
          <t>'</t>
        </r>
        <r>
          <rPr>
            <b/>
            <sz val="11"/>
            <color rgb="FF000000"/>
            <rFont val="Calibri"/>
          </rPr>
          <t>Post Authentication Reset Delay</t>
        </r>
        <r>
          <rPr>
            <sz val="11"/>
            <color rgb="FF000000"/>
            <rFont val="Calibri"/>
          </rPr>
          <t>'</t>
        </r>
        <r>
          <rPr>
            <sz val="11"/>
            <color rgb="FF000000"/>
            <rFont val="Calibri"/>
          </rPr>
          <t xml:space="preserve"> is set to </t>
        </r>
        <r>
          <rPr>
            <sz val="11"/>
            <color rgb="FF000000"/>
            <rFont val="Calibri"/>
          </rPr>
          <t>'</t>
        </r>
        <r>
          <rPr>
            <b/>
            <sz val="11"/>
            <color rgb="FF000000"/>
            <rFont val="Calibri"/>
          </rPr>
          <t>Configured: 8 or fewer hours, but not 0</t>
        </r>
        <r>
          <rPr>
            <sz val="11"/>
            <color rgb="FF000000"/>
            <rFont val="Calibri"/>
          </rPr>
          <t>'</t>
        </r>
      </text>
    </comment>
    <comment ref="H319" authorId="0" shapeId="0" xr:uid="{00000000-0006-0000-0A00-0000F5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I319" authorId="0" shapeId="0" xr:uid="{00000000-0006-0000-0A00-0000F6000000}">
      <text>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A00-0000F7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text>
    </comment>
    <comment ref="I345" authorId="0" shapeId="0" xr:uid="{00000000-0006-0000-0A00-0000F8000000}">
      <text>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J345" authorId="0" shapeId="0" xr:uid="{00000000-0006-0000-0A00-0000F9000000}">
      <text>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K345" authorId="0" shapeId="0" xr:uid="{00000000-0006-0000-0A00-0000FA000000}">
      <text>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L345" authorId="0" shapeId="0" xr:uid="{00000000-0006-0000-0A00-0000FB000000}">
      <text>
        <r>
          <rPr>
            <sz val="11"/>
            <rFont val="Calibri"/>
          </rPr>
          <t xml:space="preserve">Ensure </t>
        </r>
        <r>
          <rPr>
            <sz val="11"/>
            <color rgb="FF000000"/>
            <rFont val="Calibri"/>
          </rPr>
          <t>'</t>
        </r>
        <r>
          <rPr>
            <b/>
            <sz val="11"/>
            <color rgb="FF000000"/>
            <rFont val="Calibri"/>
          </rPr>
          <t>Deny Local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M345" authorId="0" shapeId="0" xr:uid="{00000000-0006-0000-0A00-0000FC000000}">
      <text>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text>
    </comment>
    <comment ref="H349" authorId="0" shapeId="0" xr:uid="{00000000-0006-0000-0A00-0000FD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I349" authorId="0" shapeId="0" xr:uid="{00000000-0006-0000-0A00-0000FE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9" authorId="0" shapeId="0" xr:uid="{00000000-0006-0000-0A00-0000FF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K349" authorId="0" shapeId="0" xr:uid="{00000000-0006-0000-0A00-00000001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L349" authorId="0" shapeId="0" xr:uid="{00000000-0006-0000-0A00-000001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49" authorId="0" shapeId="0" xr:uid="{00000000-0006-0000-0A00-00000201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9" authorId="0" shapeId="0" xr:uid="{00000000-0006-0000-0A00-00000301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9" authorId="0" shapeId="0" xr:uid="{00000000-0006-0000-0A00-000004010000}">
      <text>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49" authorId="0" shapeId="0" xr:uid="{00000000-0006-0000-0A00-000005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49" authorId="0" shapeId="0" xr:uid="{00000000-0006-0000-0A00-00000601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9" authorId="0" shapeId="0" xr:uid="{00000000-0006-0000-0A00-000007010000}">
      <text>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3" authorId="0" shapeId="0" xr:uid="{00000000-0006-0000-0A00-000008010000}">
      <text>
        <r>
          <rPr>
            <sz val="11"/>
            <rFont val="Calibri"/>
          </rPr>
          <t xml:space="preserve">Ensure </t>
        </r>
        <r>
          <rPr>
            <sz val="11"/>
            <color rgb="FF000000"/>
            <rFont val="Calibri"/>
          </rPr>
          <t>'</t>
        </r>
        <r>
          <rPr>
            <b/>
            <sz val="11"/>
            <color rgb="FF000000"/>
            <rFont val="Calibri"/>
          </rPr>
          <t>Account Management 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53" authorId="0" shapeId="0" xr:uid="{00000000-0006-0000-0A00-000009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H355" authorId="0" shapeId="0" xr:uid="{00000000-0006-0000-0A00-00000A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6" authorId="0" shapeId="0" xr:uid="{00000000-0006-0000-0A00-00000B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6" authorId="0" shapeId="0" xr:uid="{00000000-0006-0000-0A00-00000C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6" authorId="0" shapeId="0" xr:uid="{00000000-0006-0000-0A00-00000D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56" authorId="0" shapeId="0" xr:uid="{00000000-0006-0000-0A00-00000E010000}">
      <text>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356" authorId="0" shapeId="0" xr:uid="{00000000-0006-0000-0A00-00000F010000}">
      <text>
        <r>
          <rPr>
            <sz val="11"/>
            <rFont val="Calibri"/>
          </rPr>
          <t xml:space="preserve">Ensure </t>
        </r>
        <r>
          <rPr>
            <sz val="11"/>
            <color rgb="FF000000"/>
            <rFont val="Calibri"/>
          </rPr>
          <t>'</t>
        </r>
        <r>
          <rPr>
            <b/>
            <sz val="11"/>
            <color rgb="FF000000"/>
            <rFont val="Calibri"/>
          </rPr>
          <t>Enable Domain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 Enable Logging Of Dropped Packets</t>
        </r>
        <r>
          <rPr>
            <sz val="11"/>
            <color rgb="FF000000"/>
            <rFont val="Calibri"/>
          </rPr>
          <t>'</t>
        </r>
      </text>
    </comment>
    <comment ref="M356" authorId="0" shapeId="0" xr:uid="{00000000-0006-0000-0A00-000010010000}">
      <text>
        <r>
          <rPr>
            <sz val="11"/>
            <rFont val="Calibri"/>
          </rPr>
          <t xml:space="preserve">Ensure </t>
        </r>
        <r>
          <rPr>
            <sz val="11"/>
            <color rgb="FF000000"/>
            <rFont val="Calibri"/>
          </rPr>
          <t>'</t>
        </r>
        <r>
          <rPr>
            <b/>
            <sz val="11"/>
            <color rgb="FF000000"/>
            <rFont val="Calibri"/>
          </rPr>
          <t>Enable Domain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 Logging Of Successful Connections</t>
        </r>
        <r>
          <rPr>
            <sz val="11"/>
            <color rgb="FF000000"/>
            <rFont val="Calibri"/>
          </rPr>
          <t>'</t>
        </r>
      </text>
    </comment>
    <comment ref="N356" authorId="0" shapeId="0" xr:uid="{00000000-0006-0000-0A00-000011010000}">
      <text>
        <r>
          <rPr>
            <sz val="11"/>
            <rFont val="Calibri"/>
          </rPr>
          <t xml:space="preserve">Ensure </t>
        </r>
        <r>
          <rPr>
            <sz val="11"/>
            <color rgb="FF000000"/>
            <rFont val="Calibri"/>
          </rPr>
          <t>'</t>
        </r>
        <r>
          <rPr>
            <b/>
            <sz val="11"/>
            <color rgb="FF000000"/>
            <rFont val="Calibri"/>
          </rPr>
          <t>Enable Domain Network Firewall: Log File Path</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text>
    </comment>
    <comment ref="O356" authorId="0" shapeId="0" xr:uid="{00000000-0006-0000-0A00-000012010000}">
      <text>
        <r>
          <rPr>
            <sz val="11"/>
            <rFont val="Calibri"/>
          </rPr>
          <t xml:space="preserve">Ensure </t>
        </r>
        <r>
          <rPr>
            <sz val="11"/>
            <color rgb="FF000000"/>
            <rFont val="Calibri"/>
          </rPr>
          <t>'</t>
        </r>
        <r>
          <rPr>
            <b/>
            <sz val="11"/>
            <color rgb="FF000000"/>
            <rFont val="Calibri"/>
          </rPr>
          <t>Enable Private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 Logging Of Successful Connections</t>
        </r>
        <r>
          <rPr>
            <sz val="11"/>
            <color rgb="FF000000"/>
            <rFont val="Calibri"/>
          </rPr>
          <t>'</t>
        </r>
      </text>
    </comment>
    <comment ref="P356" authorId="0" shapeId="0" xr:uid="{00000000-0006-0000-0A00-000013010000}">
      <text>
        <r>
          <rPr>
            <sz val="11"/>
            <rFont val="Calibri"/>
          </rPr>
          <t xml:space="preserve">Ensure </t>
        </r>
        <r>
          <rPr>
            <sz val="11"/>
            <color rgb="FF000000"/>
            <rFont val="Calibri"/>
          </rPr>
          <t>'</t>
        </r>
        <r>
          <rPr>
            <b/>
            <sz val="11"/>
            <color rgb="FF000000"/>
            <rFont val="Calibri"/>
          </rPr>
          <t>Enable Private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 Enable Logging Of Dropped Packets</t>
        </r>
        <r>
          <rPr>
            <sz val="11"/>
            <color rgb="FF000000"/>
            <rFont val="Calibri"/>
          </rPr>
          <t>'</t>
        </r>
      </text>
    </comment>
    <comment ref="Q356" authorId="0" shapeId="0" xr:uid="{00000000-0006-0000-0A00-000014010000}">
      <text>
        <r>
          <rPr>
            <sz val="11"/>
            <rFont val="Calibri"/>
          </rPr>
          <t xml:space="preserve">Ensure </t>
        </r>
        <r>
          <rPr>
            <sz val="11"/>
            <color rgb="FF000000"/>
            <rFont val="Calibri"/>
          </rPr>
          <t>'</t>
        </r>
        <r>
          <rPr>
            <b/>
            <sz val="11"/>
            <color rgb="FF000000"/>
            <rFont val="Calibri"/>
          </rPr>
          <t>Enable Private Network Firewall: Log File Path</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text>
    </comment>
    <comment ref="R356" authorId="0" shapeId="0" xr:uid="{00000000-0006-0000-0A00-000015010000}">
      <text>
        <r>
          <rPr>
            <sz val="11"/>
            <rFont val="Calibri"/>
          </rPr>
          <t xml:space="preserve">Ensure </t>
        </r>
        <r>
          <rPr>
            <sz val="11"/>
            <color rgb="FF000000"/>
            <rFont val="Calibri"/>
          </rPr>
          <t>'</t>
        </r>
        <r>
          <rPr>
            <b/>
            <sz val="11"/>
            <color rgb="FF000000"/>
            <rFont val="Calibri"/>
          </rPr>
          <t>Enable Public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 Enable Logging Of Dropped Packets</t>
        </r>
        <r>
          <rPr>
            <sz val="11"/>
            <color rgb="FF000000"/>
            <rFont val="Calibri"/>
          </rPr>
          <t>'</t>
        </r>
      </text>
    </comment>
    <comment ref="S356" authorId="0" shapeId="0" xr:uid="{00000000-0006-0000-0A00-000016010000}">
      <text>
        <r>
          <rPr>
            <sz val="11"/>
            <rFont val="Calibri"/>
          </rPr>
          <t xml:space="preserve">Ensure </t>
        </r>
        <r>
          <rPr>
            <sz val="11"/>
            <color rgb="FF000000"/>
            <rFont val="Calibri"/>
          </rPr>
          <t>'</t>
        </r>
        <r>
          <rPr>
            <b/>
            <sz val="11"/>
            <color rgb="FF000000"/>
            <rFont val="Calibri"/>
          </rPr>
          <t>Enable Public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 Logging Of Successful Connections</t>
        </r>
        <r>
          <rPr>
            <sz val="11"/>
            <color rgb="FF000000"/>
            <rFont val="Calibri"/>
          </rPr>
          <t>'</t>
        </r>
      </text>
    </comment>
    <comment ref="T356" authorId="0" shapeId="0" xr:uid="{00000000-0006-0000-0A00-000017010000}">
      <text>
        <r>
          <rPr>
            <sz val="11"/>
            <rFont val="Calibri"/>
          </rPr>
          <t xml:space="preserve">Ensure </t>
        </r>
        <r>
          <rPr>
            <sz val="11"/>
            <color rgb="FF000000"/>
            <rFont val="Calibri"/>
          </rPr>
          <t>'</t>
        </r>
        <r>
          <rPr>
            <b/>
            <sz val="11"/>
            <color rgb="FF000000"/>
            <rFont val="Calibri"/>
          </rPr>
          <t>Enable Public Network Firewall: Log File Path</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text>
    </comment>
    <comment ref="H360" authorId="0" shapeId="0" xr:uid="{00000000-0006-0000-0A00-000018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I360" authorId="0" shapeId="0" xr:uid="{00000000-0006-0000-0A00-000019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360" authorId="0" shapeId="0" xr:uid="{00000000-0006-0000-0A00-00001A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K360" authorId="0" shapeId="0" xr:uid="{00000000-0006-0000-0A00-00001B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L360" authorId="0" shapeId="0" xr:uid="{00000000-0006-0000-0A00-00001C01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M360" authorId="0" shapeId="0" xr:uid="{00000000-0006-0000-0A00-00001D010000}">
      <text>
        <r>
          <rPr>
            <sz val="11"/>
            <rFont val="Calibri"/>
          </rPr>
          <t xml:space="preserve">Ensure </t>
        </r>
        <r>
          <rPr>
            <sz val="11"/>
            <color rgb="FF000000"/>
            <rFont val="Calibri"/>
          </rPr>
          <t>'</t>
        </r>
        <r>
          <rPr>
            <b/>
            <sz val="11"/>
            <color rgb="FF000000"/>
            <rFont val="Calibri"/>
          </rPr>
          <t>Enable Domain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N360" authorId="0" shapeId="0" xr:uid="{00000000-0006-0000-0A00-00001E010000}">
      <text>
        <r>
          <rPr>
            <sz val="11"/>
            <rFont val="Calibri"/>
          </rPr>
          <t xml:space="preserve">Ensure </t>
        </r>
        <r>
          <rPr>
            <sz val="11"/>
            <color rgb="FF000000"/>
            <rFont val="Calibri"/>
          </rPr>
          <t>'</t>
        </r>
        <r>
          <rPr>
            <b/>
            <sz val="11"/>
            <color rgb="FF000000"/>
            <rFont val="Calibri"/>
          </rPr>
          <t>Enable Private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360" authorId="0" shapeId="0" xr:uid="{00000000-0006-0000-0A00-00001F010000}">
      <text>
        <r>
          <rPr>
            <sz val="11"/>
            <rFont val="Calibri"/>
          </rPr>
          <t xml:space="preserve">Ensure </t>
        </r>
        <r>
          <rPr>
            <sz val="11"/>
            <color rgb="FF000000"/>
            <rFont val="Calibri"/>
          </rPr>
          <t>'</t>
        </r>
        <r>
          <rPr>
            <b/>
            <sz val="11"/>
            <color rgb="FF000000"/>
            <rFont val="Calibri"/>
          </rPr>
          <t>Enable Public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H361" authorId="0" shapeId="0" xr:uid="{00000000-0006-0000-0A00-000020010000}">
      <text>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I361" authorId="0" shapeId="0" xr:uid="{00000000-0006-0000-0A00-000021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68" authorId="0" shapeId="0" xr:uid="{00000000-0006-0000-0A00-000022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68" authorId="0" shapeId="0" xr:uid="{00000000-0006-0000-0A00-000023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68" authorId="0" shapeId="0" xr:uid="{00000000-0006-0000-0A00-000024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68" authorId="0" shapeId="0" xr:uid="{00000000-0006-0000-0A00-000025010000}">
      <text>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sharedStrings.xml><?xml version="1.0" encoding="utf-8"?>
<sst xmlns="http://schemas.openxmlformats.org/spreadsheetml/2006/main" count="17074" uniqueCount="7011">
  <si>
    <t>Section</t>
  </si>
  <si>
    <t>Id</t>
  </si>
  <si>
    <t>Title</t>
  </si>
  <si>
    <t>Assessment</t>
  </si>
  <si>
    <t>Profile</t>
  </si>
  <si>
    <t>MoSCoW</t>
  </si>
  <si>
    <t>OpsImpact</t>
  </si>
  <si>
    <t>Phase</t>
  </si>
  <si>
    <t>ImplStatus</t>
  </si>
  <si>
    <t>Notes</t>
  </si>
  <si>
    <t>Remediation</t>
  </si>
  <si>
    <t>Description</t>
  </si>
  <si>
    <t>Impact</t>
  </si>
  <si>
    <t>Audit</t>
  </si>
  <si>
    <t>Default</t>
  </si>
  <si>
    <t>Status</t>
  </si>
  <si>
    <t>LogID</t>
  </si>
  <si>
    <t>Above Lock</t>
  </si>
  <si>
    <t>1.1</t>
  </si>
  <si>
    <r>
      <rPr>
        <sz val="11"/>
        <rFont val="Calibri"/>
      </rPr>
      <t xml:space="preserve">Ensure </t>
    </r>
    <r>
      <rPr>
        <sz val="11"/>
        <color rgb="FF000000"/>
        <rFont val="Calibri"/>
      </rPr>
      <t>'</t>
    </r>
    <r>
      <rPr>
        <b/>
        <sz val="11"/>
        <color rgb="FF000000"/>
        <rFont val="Calibri"/>
      </rPr>
      <t>Allow Cortana Above Lock</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</si>
  <si>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t>Automated</t>
  </si>
  <si>
    <t>Level 1</t>
  </si>
  <si>
    <t>Unassigned</t>
  </si>
  <si>
    <t>Unassessed</t>
  </si>
  <si>
    <t>Pending</t>
  </si>
  <si>
    <t/>
  </si>
  <si>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Above Lock\Allow Cortana Above Lock</t>
    </r>
    <r>
      <rPr>
        <sz val="11"/>
        <color rgb="FF006096"/>
        <rFont val="Roboto Condensed"/>
      </rPr>
      <t xml:space="preserve">
</t>
    </r>
  </si>
  <si>
    <r>
      <rPr>
        <sz val="11"/>
        <color rgb="FF000000"/>
        <rFont val="Calibri"/>
      </rPr>
      <t>This policy setting determines whether or not the user can interact with Cortana using speech while the system is locked.</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</si>
  <si>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The system will need to be unlocked for the user to interact with Cortana using speech.</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</si>
  <si>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HKLM\SOFTWARE\Microsoft\PolicyManager\current\device\AboveLock:AllowCortanaAboveLock_WinningProvider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HKLM\SOFTWARE\Microsoft\PolicyManager\Providers\{GUID}\Default\Device\AboveLock:AllowCortanaAboveLock</t>
    </r>
    <r>
      <rPr>
        <sz val="11"/>
        <color rgb="FF006096"/>
        <rFont val="Roboto Condensed"/>
      </rPr>
      <t xml:space="preserve">
</t>
    </r>
  </si>
  <si>
    <r>
      <rPr>
        <sz val="11"/>
        <color rgb="FF000000"/>
        <rFont val="Calibri"/>
      </rPr>
      <t>Enabled. (The user can interact with Cortana using speech while the system is locked.)</t>
    </r>
  </si>
  <si>
    <t>Personalization</t>
  </si>
  <si>
    <t>4.1.3.1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</si>
  <si>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</si>
  <si>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Templates\Control Panel\Personalization\Prevent enabling lock screen camera</t>
    </r>
    <r>
      <rPr>
        <sz val="11"/>
        <color rgb="FF006096"/>
        <rFont val="Roboto Condensed"/>
      </rPr>
      <t xml:space="preserve">
</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</si>
  <si>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</si>
  <si>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enable or disable lock screen camera access in PC Settings, and the camera cannot be invoked on the lock screen.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</si>
  <si>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HKLM\SOFTWARE\Policies\Microsoft\Windows\Personalization:NoLockScreenCamera</t>
    </r>
    <r>
      <rPr>
        <sz val="11"/>
        <color rgb="FF006096"/>
        <rFont val="Roboto Condensed"/>
      </rPr>
      <t xml:space="preserve">
</t>
    </r>
  </si>
  <si>
    <r>
      <rPr>
        <sz val="11"/>
        <color rgb="FF000000"/>
        <rFont val="Calibri"/>
      </rPr>
      <t>Disabled. (Users can enable invocation of an available camera on the lock screen.)</t>
    </r>
  </si>
  <si>
    <t>4.1.3.2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</si>
  <si>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</si>
  <si>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Templates\Control Panel\Personalization\Prevent enabling lock screen slide show</t>
    </r>
    <r>
      <rPr>
        <sz val="11"/>
        <color rgb="FF006096"/>
        <rFont val="Roboto Condensed"/>
      </rPr>
      <t xml:space="preserve">
</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</si>
  <si>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</si>
  <si>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modify slide show settings in PC Settings, and no slide show will ever start.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</si>
  <si>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HKLM\SOFTWARE\Policies\Microsoft\Windows\Personalization:NoLockScreenSlideshow</t>
    </r>
    <r>
      <rPr>
        <sz val="11"/>
        <color rgb="FF006096"/>
        <rFont val="Roboto Condensed"/>
      </rPr>
      <t xml:space="preserve">
</t>
    </r>
  </si>
  <si>
    <r>
      <rPr>
        <sz val="11"/>
        <color rgb="FF000000"/>
        <rFont val="Calibri"/>
      </rPr>
      <t>Disabled. (Users can enable a slide show that will run after they lock the machine.)</t>
    </r>
  </si>
  <si>
    <t>MS Security Guide</t>
  </si>
  <si>
    <t>4.4.1</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</si>
  <si>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</si>
  <si>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Templates\MS Security Guide\Apply UAC restrictions to local accounts on network logons</t>
    </r>
    <r>
      <rPr>
        <sz val="11"/>
        <color rgb="FF006096"/>
        <rFont val="Roboto Condensed"/>
      </rPr>
      <t xml:space="preserve">
</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</si>
  <si>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t>
    </r>
    <r>
      <rPr>
        <sz val="11"/>
        <color rgb="FF000000"/>
        <rFont val="Calibri"/>
      </rPr>
      <t xml:space="preserve">
</t>
    </r>
    <r>
      <rPr>
        <b/>
        <sz val="11"/>
        <color rgb="FF000000"/>
        <rFont val="Calibri"/>
      </rPr>
      <t>Enabled:</t>
    </r>
    <r>
      <rPr>
        <sz val="11"/>
        <color rgb="FF000000"/>
        <rFont val="Calibri"/>
      </rPr>
      <t xml:space="preserve"> Applies UAC token-filtering to local accounts on network logons. Membership in powerful group such as Administrators is disabled and powerful privileges are removed from the resulting access token. This configures the </t>
    </r>
    <r>
      <rPr>
        <b/>
        <sz val="11"/>
        <color rgb="FF000000"/>
        <rFont val="Calibri"/>
      </rPr>
      <t>LocalAccountTokenFilterPolicy</t>
    </r>
    <r>
      <rPr>
        <sz val="11"/>
        <color rgb="FF000000"/>
        <rFont val="Calibri"/>
      </rPr>
      <t xml:space="preserve"> registry value to </t>
    </r>
    <r>
      <rPr>
        <b/>
        <sz val="11"/>
        <color rgb="FF000000"/>
        <rFont val="Calibri"/>
      </rPr>
      <t>0</t>
    </r>
    <r>
      <rPr>
        <sz val="11"/>
        <color rgb="FF000000"/>
        <rFont val="Calibri"/>
      </rPr>
      <t>. This is the default behavior for Windows.</t>
    </r>
    <r>
      <rPr>
        <sz val="11"/>
        <color rgb="FF000000"/>
        <rFont val="Calibri"/>
      </rPr>
      <t xml:space="preserve">
</t>
    </r>
    <r>
      <rPr>
        <b/>
        <sz val="11"/>
        <color rgb="FF000000"/>
        <rFont val="Calibri"/>
      </rPr>
      <t>Disabled:</t>
    </r>
    <r>
      <rPr>
        <sz val="11"/>
        <color rgb="FF000000"/>
        <rFont val="Calibri"/>
      </rPr>
      <t xml:space="preserve"> Allows local accounts to have full administrative rights when authenticating via network logon, by configuring the </t>
    </r>
    <r>
      <rPr>
        <b/>
        <sz val="11"/>
        <color rgb="FF000000"/>
        <rFont val="Calibri"/>
      </rPr>
      <t>LocalAccountTokenFilterPolicy</t>
    </r>
    <r>
      <rPr>
        <sz val="11"/>
        <color rgb="FF000000"/>
        <rFont val="Calibri"/>
      </rPr>
      <t xml:space="preserve"> registry value to </t>
    </r>
    <r>
      <rPr>
        <b/>
        <sz val="11"/>
        <color rgb="FF000000"/>
        <rFont val="Calibri"/>
      </rPr>
      <t>1</t>
    </r>
    <r>
      <rPr>
        <sz val="11"/>
        <color rgb="FF000000"/>
        <rFont val="Calibri"/>
      </rPr>
      <t>.</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LocalAccountTokenFilterPolicy</t>
    </r>
    <r>
      <rPr>
        <sz val="11"/>
        <color rgb="FF000000"/>
        <rFont val="Calibri"/>
      </rPr>
      <t xml:space="preserve">, see Microsoft Knowledge Base article 951016: Description of User Account Control and remote restrictions in Windows Vista </t>
    </r>
    <r>
      <rPr>
        <sz val="11"/>
        <color rgb="FF0000FF"/>
        <rFont val="Calibri"/>
      </rPr>
      <t>(https://support.microsoft.com/en-us/kb/951016)</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</si>
  <si>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</si>
  <si>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HKLM\SOFTWARE\Microsoft\Windows\CurrentVersion\Policies\System:LocalAccountTokenFilterPolicy</t>
    </r>
    <r>
      <rPr>
        <sz val="11"/>
        <color rgb="FF006096"/>
        <rFont val="Roboto Condensed"/>
      </rPr>
      <t xml:space="preserve">
</t>
    </r>
  </si>
  <si>
    <r>
      <rPr>
        <sz val="11"/>
        <color rgb="FF000000"/>
        <rFont val="Calibri"/>
      </rPr>
      <t>Enabled. (UAC token-filtering is applied to local accounts on network logons. Membership in powerful groups such as Administrators and disabled and powerful privileges are removed from the resulting access token.)</t>
    </r>
  </si>
  <si>
    <t>4.4.2</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</si>
  <si>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</si>
  <si>
    <r>
      <rPr>
        <sz val="11"/>
        <color rgb="FF000000"/>
        <rFont val="Calibri"/>
      </rPr>
      <t xml:space="preserve">Set the following Settings Catalog path to </t>
    </r>
    <r>
      <rPr>
        <b/>
        <sz val="11"/>
        <color rgb="FF000000"/>
        <rFont val="Calibri"/>
      </rPr>
      <t>Enabled: Disable driver (recommended)</t>
    </r>
    <r>
      <rPr>
        <sz val="11"/>
        <color rgb="FF000000"/>
        <rFont val="Calibri"/>
      </rPr>
      <t>.</t>
    </r>
    <r>
      <rPr>
        <sz val="11"/>
        <color rgb="FF000000"/>
        <rFont val="Calibri"/>
      </rPr>
      <t xml:space="preserve">
</t>
    </r>
    <r>
      <rPr>
        <sz val="11"/>
        <color rgb="FF006096"/>
        <rFont val="Roboto Condensed"/>
      </rPr>
      <t>Administrative Templates\MS Security Guide\Configure SMB v1 client driver</t>
    </r>
    <r>
      <rPr>
        <sz val="11"/>
        <color rgb="FF006096"/>
        <rFont val="Roboto Condensed"/>
      </rPr>
      <t xml:space="preserve">
</t>
    </r>
  </si>
  <si>
    <r>
      <rPr>
        <sz val="11"/>
        <color rgb="FF000000"/>
        <rFont val="Calibri"/>
      </rPr>
      <t>This setting configures the start type for the Server Message Block version 1 (SMBv1) client driver service (</t>
    </r>
    <r>
      <rPr>
        <b/>
        <sz val="11"/>
        <color rgb="FF000000"/>
        <rFont val="Calibri"/>
      </rPr>
      <t>MRxSmb10</t>
    </r>
    <r>
      <rPr>
        <sz val="11"/>
        <color rgb="FF000000"/>
        <rFont val="Calibri"/>
      </rPr>
      <t>), which is recommended to be disabled.</t>
    </r>
    <r>
      <rPr>
        <sz val="11"/>
        <color rgb="FF000000"/>
        <rFont val="Calibri"/>
      </rPr>
      <t xml:space="preserve">
</t>
    </r>
    <r>
      <rPr>
        <sz val="11"/>
        <color rgb="FF000000"/>
        <rFont val="Calibri"/>
      </rPr>
      <t xml:space="preserve">The recommended state for this setting is: </t>
    </r>
    <r>
      <rPr>
        <b/>
        <sz val="11"/>
        <color rgb="FF000000"/>
        <rFont val="Calibri"/>
      </rPr>
      <t>Enabled: Disable driver (recommended)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t>
    </r>
    <r>
      <rPr>
        <i/>
        <sz val="11"/>
        <color rgb="FF000000"/>
        <rFont val="Calibri"/>
      </rPr>
      <t>under any circumstances</t>
    </r>
    <r>
      <rPr>
        <sz val="11"/>
        <color rgb="FF000000"/>
        <rFont val="Calibri"/>
      </rPr>
      <t xml:space="preserve">, configure this overall setting as </t>
    </r>
    <r>
      <rPr>
        <b/>
        <sz val="11"/>
        <color rgb="FF000000"/>
        <rFont val="Calibri"/>
      </rPr>
      <t>Disabled</t>
    </r>
    <r>
      <rPr>
        <sz val="11"/>
        <color rgb="FF000000"/>
        <rFont val="Calibri"/>
      </rPr>
      <t>, as doing so will delete the underlying registry entry altogether, which will cause serious problems.</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</si>
  <si>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</si>
  <si>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HKLM\SYSTEM\CurrentControlSet\Services\mrxsmb10:Start</t>
    </r>
    <r>
      <rPr>
        <sz val="11"/>
        <color rgb="FF006096"/>
        <rFont val="Roboto Condensed"/>
      </rPr>
      <t xml:space="preserve">
</t>
    </r>
  </si>
  <si>
    <r>
      <rPr>
        <sz val="11"/>
        <color rgb="FF000000"/>
        <rFont val="Calibri"/>
      </rPr>
      <t>Windows 7 and Windows 8.0: Enabled: Manual start.</t>
    </r>
    <r>
      <rPr>
        <sz val="11"/>
        <color rgb="FF000000"/>
        <rFont val="Calibri"/>
      </rPr>
      <t xml:space="preserve">
</t>
    </r>
    <r>
      <rPr>
        <sz val="11"/>
        <color rgb="FF000000"/>
        <rFont val="Calibri"/>
      </rPr>
      <t>Windows 8.1 and Windows 10 (up to R1703): Enabled: Automatic start.</t>
    </r>
    <r>
      <rPr>
        <sz val="11"/>
        <color rgb="FF000000"/>
        <rFont val="Calibri"/>
      </rPr>
      <t xml:space="preserve">
</t>
    </r>
    <r>
      <rPr>
        <sz val="11"/>
        <color rgb="FF000000"/>
        <rFont val="Calibri"/>
      </rPr>
      <t>Windows 10 R1709 or newer: Enabled: Disable driver.</t>
    </r>
  </si>
  <si>
    <t>4.4.3</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</si>
  <si>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</si>
  <si>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Templates\MS Security Guide\Configure SMB v1 server</t>
    </r>
    <r>
      <rPr>
        <sz val="11"/>
        <color rgb="FF006096"/>
        <rFont val="Roboto Condensed"/>
      </rPr>
      <t xml:space="preserve">
</t>
    </r>
  </si>
  <si>
    <r>
      <rPr>
        <sz val="11"/>
        <color rgb="FF000000"/>
        <rFont val="Calibri"/>
      </rPr>
      <t>This setting configures the server-side processing of the Server Message Block version 1 (SMBv1)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</si>
  <si>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HKLM\SYSTEM\CurrentControlSet\Services\LanmanServer\Parameters:SMB1</t>
    </r>
    <r>
      <rPr>
        <sz val="11"/>
        <color rgb="FF006096"/>
        <rFont val="Roboto Condensed"/>
      </rPr>
      <t xml:space="preserve">
</t>
    </r>
  </si>
  <si>
    <r>
      <rPr>
        <sz val="11"/>
        <color rgb="FF000000"/>
        <rFont val="Calibri"/>
      </rPr>
      <t>Windows 10 R1703 and older: Enabled.</t>
    </r>
    <r>
      <rPr>
        <sz val="11"/>
        <color rgb="FF000000"/>
        <rFont val="Calibri"/>
      </rPr>
      <t xml:space="preserve">
</t>
    </r>
    <r>
      <rPr>
        <sz val="11"/>
        <color rgb="FF000000"/>
        <rFont val="Calibri"/>
      </rPr>
      <t>Windows 10 R1709 or newer: Disabled.</t>
    </r>
  </si>
  <si>
    <t>4.4.4</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</si>
  <si>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</si>
  <si>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Templates\MS Security Guide\Enable Structured Exception Handling Overwrite Protection (SEHOP)</t>
    </r>
    <r>
      <rPr>
        <sz val="11"/>
        <color rgb="FF006096"/>
        <rFont val="Roboto Condensed"/>
      </rPr>
      <t xml:space="preserve">
</t>
    </r>
    <r>
      <rPr>
        <sz val="11"/>
        <color rgb="FF000000"/>
        <rFont val="Calibri"/>
      </rPr>
      <t xml:space="preserve">
</t>
    </r>
    <r>
      <rPr>
        <sz val="11"/>
        <color rgb="FF000000"/>
        <rFont val="Calibri"/>
      </rPr>
      <t xml:space="preserve">More information is available at MSKB 956607: How to enable Structured Exception Handling Overwrite Protection (SEHOP) in Windows operating systems </t>
    </r>
    <r>
      <rPr>
        <sz val="11"/>
        <color rgb="FF0000FF"/>
        <rFont val="Calibri"/>
      </rPr>
      <t>(https://support.microsoft.com/en-us/help/956607/how-to-enable-structured-exception-handling-overwrite-protection-sehop)</t>
    </r>
  </si>
  <si>
    <r>
      <rPr>
        <sz val="11"/>
        <color rgb="FF000000"/>
        <rFont val="Calibri"/>
      </rPr>
      <t>Windows includes support for Structured Exception Handling Overwrite Protection (SEHOP). We recommend enabling this feature to improve the security profile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</si>
  <si>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After you enable SEHOP, existing versions of Cygwin, Skype, and Armadillo-protected applications may not work correctly.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</si>
  <si>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HKLM\SYSTEM\CurrentControlSet\Control\Session Manager\kernel:DisableExceptionChainValidation</t>
    </r>
    <r>
      <rPr>
        <sz val="11"/>
        <color rgb="FF006096"/>
        <rFont val="Roboto Condensed"/>
      </rPr>
      <t xml:space="preserve">
</t>
    </r>
  </si>
  <si>
    <r>
      <rPr>
        <sz val="11"/>
        <color rgb="FF000000"/>
        <rFont val="Calibri"/>
      </rPr>
      <t>Disabled for 32-bit processes.</t>
    </r>
  </si>
  <si>
    <t>4.4.5</t>
  </si>
  <si>
    <r>
      <rPr>
        <sz val="11"/>
        <rFont val="Calibri"/>
      </rPr>
      <t xml:space="preserve">Ensure </t>
    </r>
    <r>
      <rPr>
        <sz val="11"/>
        <color rgb="FF000000"/>
        <rFont val="Calibri"/>
      </rPr>
      <t>'</t>
    </r>
    <r>
      <rPr>
        <b/>
        <sz val="11"/>
        <color rgb="FF000000"/>
        <rFont val="Calibri"/>
      </rPr>
      <t>WDigest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</si>
  <si>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Templates\MS Security Guide\WDigest Authentication (disabling may require KB2871997)</t>
    </r>
    <r>
      <rPr>
        <sz val="11"/>
        <color rgb="FF006096"/>
        <rFont val="Roboto Condensed"/>
      </rPr>
      <t xml:space="preserve">
</t>
    </r>
  </si>
  <si>
    <r>
      <rPr>
        <sz val="11"/>
        <color rgb="FF000000"/>
        <rFont val="Calibri"/>
      </rPr>
      <t>When WDigest authentication is enabled, Lsass.exe retains a copy of the user's plaintext password in memory, where it can be at risk of theft. 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UseLogonCredential</t>
    </r>
    <r>
      <rPr>
        <sz val="11"/>
        <color rgb="FF000000"/>
        <rFont val="Calibri"/>
      </rPr>
      <t xml:space="preserve">, see Microsoft Knowledge Base article 2871997: Microsoft Security Advisory Update to improve credentials protection and management May 13, 2014 </t>
    </r>
    <r>
      <rPr>
        <sz val="11"/>
        <color rgb="FF0000FF"/>
        <rFont val="Calibri"/>
      </rPr>
      <t>(https://support.microsoft.com/en-us/kb/2871997)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</si>
  <si>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also the default configuration for Windows 8.1 or newer.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</si>
  <si>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HKLM\SYSTEM\CurrentControlSet\Control\SecurityProviders\WDigest:UseLogonCredential</t>
    </r>
    <r>
      <rPr>
        <sz val="11"/>
        <color rgb="FF006096"/>
        <rFont val="Roboto Condensed"/>
      </rPr>
      <t xml:space="preserve">
</t>
    </r>
  </si>
  <si>
    <r>
      <rPr>
        <sz val="11"/>
        <color rgb="FF000000"/>
        <rFont val="Calibri"/>
      </rPr>
      <t>On Windows 8.0 and older: Enabled. (Lsass.exe retains a copy of the user's plaintext password in memory, where it is at risk of theft.)</t>
    </r>
    <r>
      <rPr>
        <sz val="11"/>
        <color rgb="FF000000"/>
        <rFont val="Calibri"/>
      </rPr>
      <t xml:space="preserve">
</t>
    </r>
    <r>
      <rPr>
        <sz val="11"/>
        <color rgb="FF000000"/>
        <rFont val="Calibri"/>
      </rPr>
      <t>On Windows 8.1 or newer: Disabled. (Lsass.exe does not retain a copy of the user's plaintext password in memory.)</t>
    </r>
  </si>
  <si>
    <t>MSS (Legacy)</t>
  </si>
  <si>
    <t>4.5.1</t>
  </si>
  <si>
    <r>
      <rPr>
        <sz val="11"/>
        <rFont val="Calibri"/>
      </rPr>
      <t xml:space="preserve">Ensure </t>
    </r>
    <r>
      <rPr>
        <sz val="11"/>
        <color rgb="FF000000"/>
        <rFont val="Calibri"/>
      </rPr>
      <t>'</t>
    </r>
    <r>
      <rPr>
        <b/>
        <sz val="11"/>
        <color rgb="FF000000"/>
        <rFont val="Calibri"/>
      </rPr>
      <t>MSS: (AutoAdminLogon) Enable Automatic Logon (not recommended)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</si>
  <si>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Set the following Settings Catalog path to `Disabled.</t>
    </r>
    <r>
      <rPr>
        <sz val="11"/>
        <color rgb="FF000000"/>
        <rFont val="Calibri"/>
      </rPr>
      <t xml:space="preserve">
</t>
    </r>
    <r>
      <rPr>
        <sz val="11"/>
        <color rgb="FF006096"/>
        <rFont val="Roboto Condensed"/>
      </rPr>
      <t>Administrative Templates\MSS (Legacy)\MSS: (AutoAdminLogon) Enable Automatic Logon (not recommended)</t>
    </r>
    <r>
      <rPr>
        <sz val="11"/>
        <color rgb="FF006096"/>
        <rFont val="Roboto Condensed"/>
      </rPr>
      <t xml:space="preserve">
</t>
    </r>
  </si>
  <si>
    <r>
      <rPr>
        <sz val="11"/>
        <color rgb="FF000000"/>
        <rFont val="Calibri"/>
      </rPr>
      <t>This setting is separate from the Welcome screen feature in Windows XP and Windows Vista; if that feature is disabled, this setting is not disabled. If you configure a computer for automatic logon, anyone who can physically gain access to the computer can also gain access to everything that is on the computer, including any network or networks to which the computer is connected. Also, if you enable automatic logon, the password is stored in the registry in plaintext, and the specific registry key that stores this value is remotely readable by the Authenticated Users group.</t>
    </r>
    <r>
      <rPr>
        <sz val="11"/>
        <color rgb="FF000000"/>
        <rFont val="Calibri"/>
      </rPr>
      <t xml:space="preserve">
</t>
    </r>
    <r>
      <rPr>
        <sz val="11"/>
        <color rgb="FF000000"/>
        <rFont val="Calibri"/>
      </rPr>
      <t xml:space="preserve">For additional information, see Microsoft Knowledge Base article 324737: How to turn on automatic logon in Windows </t>
    </r>
    <r>
      <rPr>
        <sz val="11"/>
        <color rgb="FF0000FF"/>
        <rFont val="Calibri"/>
      </rPr>
      <t>(https://support.microsoft.com/en-us/kb/324737)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</si>
  <si>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Warning:</t>
    </r>
    <r>
      <rPr>
        <sz val="11"/>
        <color rgb="FF000000"/>
        <rFont val="Calibri"/>
      </rPr>
      <t xml:space="preserve"> Windows Autopilot - Policy Conflicts </t>
    </r>
    <r>
      <rPr>
        <sz val="11"/>
        <color rgb="FF0000FF"/>
        <rFont val="Calibri"/>
      </rPr>
      <t>(https://learn.microsoft.com/en-us/autopilot/policy-conflicts)</t>
    </r>
    <r>
      <rPr>
        <sz val="11"/>
        <color rgb="FF000000"/>
        <rFont val="Calibri"/>
      </rPr>
      <t xml:space="preserve">: Windows Autopilot pre-provisioning doesn't work when this policy setting is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If Windows Autopilot is used in the environment, assign this setting exclusively to </t>
    </r>
    <r>
      <rPr>
        <b/>
        <sz val="11"/>
        <color rgb="FF000000"/>
        <rFont val="Calibri"/>
      </rPr>
      <t>user groups</t>
    </r>
    <r>
      <rPr>
        <sz val="11"/>
        <color rgb="FF000000"/>
        <rFont val="Calibri"/>
      </rPr>
      <t xml:space="preserve"> rather than device groups. This ensures the setting is applied later during enrollment, allowing Windows Autopilot to complete its pre-provisioning process and prevent potential interruptions.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</si>
  <si>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 NT\CurrentVersion\Winlogon:AutoAdminLogon</t>
    </r>
    <r>
      <rPr>
        <sz val="11"/>
        <color rgb="FF006096"/>
        <rFont val="Roboto Condensed"/>
      </rPr>
      <t xml:space="preserve">
</t>
    </r>
  </si>
  <si>
    <r>
      <rPr>
        <sz val="11"/>
        <color rgb="FF000000"/>
        <rFont val="Calibri"/>
      </rPr>
      <t>Disabled.</t>
    </r>
  </si>
  <si>
    <t>4.5.2</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</si>
  <si>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</si>
  <si>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Settings Catalog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Administrative Templates\MSS (Legacy)\MSS: (DisableIPSourceRouting IPv6) IP source routing protection level (protects against packet spoofing)</t>
    </r>
    <r>
      <rPr>
        <sz val="11"/>
        <color rgb="FF006096"/>
        <rFont val="Roboto Condensed"/>
      </rPr>
      <t xml:space="preserve">
</t>
    </r>
  </si>
  <si>
    <r>
      <rPr>
        <sz val="11"/>
        <color rgb="FF000000"/>
        <rFont val="Calibri"/>
      </rPr>
      <t>IP source routing is a mechanism that allows the sender to determine the IP route that a datagram should follow through the network.</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</si>
  <si>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All incoming source routed packets will be dropped.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</si>
  <si>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HKLM\SYSTEM\CurrentControlSet\Services\Tcpip6\Parameters:DisableIPSourceRouting</t>
    </r>
    <r>
      <rPr>
        <sz val="11"/>
        <color rgb="FF006096"/>
        <rFont val="Roboto Condensed"/>
      </rPr>
      <t xml:space="preserve">
</t>
    </r>
  </si>
  <si>
    <r>
      <rPr>
        <sz val="11"/>
        <color rgb="FF000000"/>
        <rFont val="Calibri"/>
      </rPr>
      <t>No additional protection, source routed packets are allowed.</t>
    </r>
  </si>
  <si>
    <t>4.5.3</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</si>
  <si>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</si>
  <si>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Settings Catalog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Administrative Templates\MSS (Legacy)\MSS: (DisableIPSourceRouting) IP source routing protection level (protects against packet spoofing)</t>
    </r>
    <r>
      <rPr>
        <sz val="11"/>
        <color rgb="FF006096"/>
        <rFont val="Roboto Condensed"/>
      </rPr>
      <t xml:space="preserve">
</t>
    </r>
  </si>
  <si>
    <r>
      <rPr>
        <sz val="11"/>
        <color rgb="FF000000"/>
        <rFont val="Calibri"/>
      </rPr>
      <t>IP source routing is a mechanism that allows the sender to determine the IP route that a datagram should take through the network. It is recommended to configure this setting to Not Defined for enterprise environments and to Highest Protection for high security environments to completely disable source routing.</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</si>
  <si>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HKLM\SYSTEM\CurrentControlSet\Services\Tcpip\Parameters:DisableIPSourceRouting</t>
    </r>
    <r>
      <rPr>
        <sz val="11"/>
        <color rgb="FF006096"/>
        <rFont val="Roboto Condensed"/>
      </rPr>
      <t xml:space="preserve">
</t>
    </r>
  </si>
  <si>
    <r>
      <rPr>
        <sz val="11"/>
        <color rgb="FF000000"/>
        <rFont val="Calibri"/>
      </rPr>
      <t>Medium, source routed packets ignored when IP forwarding is enabled.</t>
    </r>
  </si>
  <si>
    <t>4.5.4</t>
  </si>
  <si>
    <r>
      <rPr>
        <sz val="11"/>
        <rFont val="Calibri"/>
      </rPr>
      <t xml:space="preserve">Ensure </t>
    </r>
    <r>
      <rPr>
        <sz val="11"/>
        <color rgb="FF000000"/>
        <rFont val="Calibri"/>
      </rPr>
      <t>'</t>
    </r>
    <r>
      <rPr>
        <b/>
        <sz val="11"/>
        <color rgb="FF000000"/>
        <rFont val="Calibri"/>
      </rPr>
      <t>MSS: (DisableSavePassword) Prevent the dial-up password from being saved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</si>
  <si>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Level 2</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</si>
  <si>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Templates\MSS (Legacy)\MSS:(DisableSavePassword) Prevent the dial-up password from being saved (recommended)</t>
    </r>
    <r>
      <rPr>
        <sz val="11"/>
        <color rgb="FF006096"/>
        <rFont val="Roboto Condensed"/>
      </rPr>
      <t xml:space="preserve">
</t>
    </r>
  </si>
  <si>
    <r>
      <rPr>
        <sz val="11"/>
        <color rgb="FF000000"/>
        <rFont val="Calibri"/>
      </rPr>
      <t>When you dial a phonebook or VPN entry in Dial-Up Networking, you can use the "Save Password" option so that your Dial-Up Networking password is cached and you will not need to enter it on successive dial attempts. For security, administrators may want to prevent users from caching passwords.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</si>
  <si>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automatically store their logon credentials for dial-up and VPN connections.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</si>
  <si>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HKLM\SYSTEM\CurrentControlSet\Services\RasMan\Parameters:DisableSavePassword</t>
    </r>
    <r>
      <rPr>
        <sz val="11"/>
        <color rgb="FF006096"/>
        <rFont val="Roboto Condensed"/>
      </rPr>
      <t xml:space="preserve">
</t>
    </r>
  </si>
  <si>
    <r>
      <rPr>
        <sz val="11"/>
        <color rgb="FF000000"/>
        <rFont val="Calibri"/>
      </rPr>
      <t>Disabled. (Saving of dial-up and VPN passwords is allowed.)</t>
    </r>
  </si>
  <si>
    <t>4.5.5</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</si>
  <si>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</si>
  <si>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Templates\MSS (Legacy)\MSS: (EnableICMPRedirect) Allow ICMP redirects to override OSPF generated routes</t>
    </r>
    <r>
      <rPr>
        <sz val="11"/>
        <color rgb="FF006096"/>
        <rFont val="Roboto Condensed"/>
      </rPr>
      <t xml:space="preserve">
</t>
    </r>
  </si>
  <si>
    <r>
      <rPr>
        <sz val="11"/>
        <color rgb="FF000000"/>
        <rFont val="Calibri"/>
      </rPr>
      <t>Internet Control Message Protocol (ICMP) redirects cause the IPv4 stack to plumb host routes. These routes override the Open Shortest Path First (OSPF) generated routes.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</si>
  <si>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When Routing and Remote Access Service (RRAS) is configured as an autonomous system boundary router (ASBR), it does not correctly import connected interface subnet routes. Instead, this router injects host routes into the OSPF routes. However, the OSPF router cannot be used as an ASBR router, and when connected interface subnet routes are imported into OSPF the result is confusing routing tables with strange routing paths.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</si>
  <si>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HKLM\SYSTEM\CurrentControlSet\Services\Tcpip\Parameters:EnableICMPRedirect</t>
    </r>
    <r>
      <rPr>
        <sz val="11"/>
        <color rgb="FF006096"/>
        <rFont val="Roboto Condensed"/>
      </rPr>
      <t xml:space="preserve">
</t>
    </r>
  </si>
  <si>
    <r>
      <rPr>
        <sz val="11"/>
        <color rgb="FF000000"/>
        <rFont val="Calibri"/>
      </rPr>
      <t>Enabled. (ICMP redirects can override OSPF-generated routes.)</t>
    </r>
  </si>
  <si>
    <t>4.5.6</t>
  </si>
  <si>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 (recommended)</t>
    </r>
    <r>
      <rPr>
        <sz val="11"/>
        <color rgb="FF000000"/>
        <rFont val="Calibri"/>
      </rPr>
      <t>'</t>
    </r>
  </si>
  <si>
    <r>
      <rPr>
        <sz val="11"/>
        <color rgb="FF000000"/>
        <rFont val="Calibri"/>
      </rPr>
      <t xml:space="preserve">Set the following Settings Catalog path to </t>
    </r>
    <r>
      <rPr>
        <b/>
        <sz val="11"/>
        <color rgb="FF000000"/>
        <rFont val="Calibri"/>
      </rPr>
      <t>Enabled: 300,000 or 5 minutes (recommended)</t>
    </r>
    <r>
      <rPr>
        <sz val="11"/>
        <color rgb="FF000000"/>
        <rFont val="Calibri"/>
      </rPr>
      <t>.</t>
    </r>
    <r>
      <rPr>
        <sz val="11"/>
        <color rgb="FF000000"/>
        <rFont val="Calibri"/>
      </rPr>
      <t xml:space="preserve">
</t>
    </r>
    <r>
      <rPr>
        <sz val="11"/>
        <color rgb="FF006096"/>
        <rFont val="Roboto Condensed"/>
      </rPr>
      <t>Administrative Templates\MSS (Legacy)\MSS: (KeepAliveTime) How often keep-alive packets are sent in milliseconds</t>
    </r>
    <r>
      <rPr>
        <sz val="11"/>
        <color rgb="FF006096"/>
        <rFont val="Roboto Condensed"/>
      </rPr>
      <t xml:space="preserve">
</t>
    </r>
  </si>
  <si>
    <r>
      <rPr>
        <sz val="11"/>
        <color rgb="FF000000"/>
        <rFont val="Calibri"/>
      </rPr>
      <t>This value controls how often TCP attempts to verify that an idle connection is still intact by sending a keep-alive packet. If the remote computer is still reachable, it acknowledges the keep-alive packet.</t>
    </r>
    <r>
      <rPr>
        <sz val="11"/>
        <color rgb="FF000000"/>
        <rFont val="Calibri"/>
      </rPr>
      <t xml:space="preserve">
</t>
    </r>
    <r>
      <rPr>
        <sz val="11"/>
        <color rgb="FF000000"/>
        <rFont val="Calibri"/>
      </rPr>
      <t xml:space="preserve">The recommended state for this setting is: </t>
    </r>
    <r>
      <rPr>
        <b/>
        <sz val="11"/>
        <color rgb="FF000000"/>
        <rFont val="Calibri"/>
      </rPr>
      <t>Enabled: 300,000 or 5 minutes (recommended)</t>
    </r>
    <r>
      <rPr>
        <sz val="11"/>
        <color rgb="FF000000"/>
        <rFont val="Calibri"/>
      </rPr>
      <t>.</t>
    </r>
  </si>
  <si>
    <r>
      <rPr>
        <sz val="11"/>
        <color rgb="FF000000"/>
        <rFont val="Calibri"/>
      </rPr>
      <t>Keep-alive packets are not sent by default by Windows. However, some applications may configure the TCP stack flag that requests keep-alive packets. For such configurations, you can lower this value from the default setting of two hours to five minutes to disconnect inactive sessions more quickly.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</si>
  <si>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300000</t>
    </r>
    <r>
      <rPr>
        <sz val="11"/>
        <color rgb="FF000000"/>
        <rFont val="Calibri"/>
      </rPr>
      <t>.</t>
    </r>
    <r>
      <rPr>
        <sz val="11"/>
        <color rgb="FF000000"/>
        <rFont val="Calibri"/>
      </rPr>
      <t xml:space="preserve">
</t>
    </r>
    <r>
      <rPr>
        <sz val="11"/>
        <color rgb="FF006096"/>
        <rFont val="Roboto Condensed"/>
      </rPr>
      <t>HKLM\SYSTEM\CurrentControlSet\Services\Tcpip\Parameters:KeepAliveTime</t>
    </r>
    <r>
      <rPr>
        <sz val="11"/>
        <color rgb="FF006096"/>
        <rFont val="Roboto Condensed"/>
      </rPr>
      <t xml:space="preserve">
</t>
    </r>
  </si>
  <si>
    <r>
      <rPr>
        <sz val="11"/>
        <color rgb="FF000000"/>
        <rFont val="Calibri"/>
      </rPr>
      <t>7,200,000 milliseconds or 120 minutes.</t>
    </r>
  </si>
  <si>
    <t>4.5.7</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</si>
  <si>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</si>
  <si>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Templates\MSS (Legacy)\MSS: (NoNameReleaseOnDemand) Allow the computer to ignore NetBIOS name release requests except from WINS servers</t>
    </r>
    <r>
      <rPr>
        <sz val="11"/>
        <color rgb="FF006096"/>
        <rFont val="Roboto Condensed"/>
      </rPr>
      <t xml:space="preserve">
</t>
    </r>
  </si>
  <si>
    <r>
      <rPr>
        <sz val="11"/>
        <color rgb="FF000000"/>
        <rFont val="Calibri"/>
      </rPr>
      <t>NetBIOS over TCP/IP is a network protocol that among other things provides a way to easily resolve NetBIOS names that are registered on Windows-based systems to the IP addresses that are configured on those systems. This setting determines whether the computer releases its NetBIOS name when it receives a name-release request.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</si>
  <si>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HKLM\SYSTEM\CurrentControlSet\Services\NetBT\Parameters:NoNameReleaseOnDemand</t>
    </r>
    <r>
      <rPr>
        <sz val="11"/>
        <color rgb="FF006096"/>
        <rFont val="Roboto Condensed"/>
      </rPr>
      <t xml:space="preserve">
</t>
    </r>
  </si>
  <si>
    <r>
      <rPr>
        <sz val="11"/>
        <color rgb="FF000000"/>
        <rFont val="Calibri"/>
      </rPr>
      <t>Enabled.</t>
    </r>
  </si>
  <si>
    <t>4.5.8</t>
  </si>
  <si>
    <r>
      <rPr>
        <sz val="11"/>
        <rFont val="Calibri"/>
      </rPr>
      <t xml:space="preserve">Ensure </t>
    </r>
    <r>
      <rPr>
        <sz val="11"/>
        <color rgb="FF000000"/>
        <rFont val="Calibri"/>
      </rPr>
      <t>'</t>
    </r>
    <r>
      <rPr>
        <b/>
        <sz val="11"/>
        <color rgb="FF000000"/>
        <rFont val="Calibri"/>
      </rPr>
      <t>MSS: (PerformRouterDiscovery) Allow IRDP to detect and configure Default Gateway addresses (could lead to DoS)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</si>
  <si>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Templates\MSS (Legacy)\MSS: (PerformRouterDiscovery) Allow IRDP to detect and configure Default Gateway addresses (could lead to DoS)</t>
    </r>
    <r>
      <rPr>
        <sz val="11"/>
        <color rgb="FF006096"/>
        <rFont val="Roboto Condensed"/>
      </rPr>
      <t xml:space="preserve">
</t>
    </r>
  </si>
  <si>
    <r>
      <rPr>
        <sz val="11"/>
        <color rgb="FF000000"/>
        <rFont val="Calibri"/>
      </rPr>
      <t>This setting is used to enable or disable the Internet Router Discovery Protocol (IRDP), which allows the system to detect and configure default gateway addresses automatically as described in RFC 1256 on a per-interface basis.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</si>
  <si>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automatically detect and configure default gateway addresses on the computer.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</si>
  <si>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HKLM\SYSTEM\CurrentControlSet\Services\Tcpip\Parameters:PerformRouterDiscovery</t>
    </r>
    <r>
      <rPr>
        <sz val="11"/>
        <color rgb="FF006096"/>
        <rFont val="Roboto Condensed"/>
      </rPr>
      <t xml:space="preserve">
</t>
    </r>
  </si>
  <si>
    <r>
      <rPr>
        <sz val="11"/>
        <color rgb="FF000000"/>
        <rFont val="Calibri"/>
      </rPr>
      <t>Enable only if DHCP sends the Perform Router Discovery option.</t>
    </r>
  </si>
  <si>
    <t>4.5.9</t>
  </si>
  <si>
    <r>
      <rPr>
        <sz val="11"/>
        <rFont val="Calibri"/>
      </rPr>
      <t xml:space="preserve">Ensure </t>
    </r>
    <r>
      <rPr>
        <sz val="11"/>
        <color rgb="FF000000"/>
        <rFont val="Calibri"/>
      </rPr>
      <t>'</t>
    </r>
    <r>
      <rPr>
        <b/>
        <sz val="11"/>
        <color rgb="FF000000"/>
        <rFont val="Calibri"/>
      </rPr>
      <t>MSS: (SafeDllSearchMode) Enable Safe DLL search mode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</si>
  <si>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Templates\MSS (Legacy)\MSS: (SafeDllSearchMode) Enable Safe DLL search mode (recommended)</t>
    </r>
    <r>
      <rPr>
        <sz val="11"/>
        <color rgb="FF006096"/>
        <rFont val="Roboto Condensed"/>
      </rPr>
      <t xml:space="preserve">
</t>
    </r>
  </si>
  <si>
    <r>
      <rPr>
        <sz val="11"/>
        <color rgb="FF000000"/>
        <rFont val="Calibri"/>
      </rPr>
      <t>The DLL search order can be configured to search for DLLs that are requested by running processes in one of two ways:</t>
    </r>
    <r>
      <rPr>
        <sz val="11"/>
        <color rgb="FF000000"/>
        <rFont val="Calibri"/>
      </rPr>
      <t xml:space="preserve">
</t>
    </r>
    <r>
      <rPr>
        <sz val="11"/>
        <color rgb="FF000000"/>
        <rFont val="Calibri"/>
      </rPr>
      <t>- Search folders specified in the system path first, and then search the current working folder.</t>
    </r>
    <r>
      <rPr>
        <sz val="11"/>
        <color rgb="FF000000"/>
        <rFont val="Calibri"/>
      </rPr>
      <t xml:space="preserve">
</t>
    </r>
    <r>
      <rPr>
        <sz val="11"/>
        <color rgb="FF000000"/>
        <rFont val="Calibri"/>
      </rPr>
      <t>- Search current working folder first, and then search the folders specified in the system path.</t>
    </r>
    <r>
      <rPr>
        <sz val="11"/>
        <color rgb="FF000000"/>
        <rFont val="Calibri"/>
      </rPr>
      <t xml:space="preserve">
</t>
    </r>
    <r>
      <rPr>
        <sz val="11"/>
        <color rgb="FF000000"/>
        <rFont val="Calibri"/>
      </rPr>
      <t xml:space="preserve">When enabled, the registry value is set to </t>
    </r>
    <r>
      <rPr>
        <b/>
        <sz val="11"/>
        <color rgb="FF000000"/>
        <rFont val="Calibri"/>
      </rPr>
      <t>1</t>
    </r>
    <r>
      <rPr>
        <sz val="11"/>
        <color rgb="FF000000"/>
        <rFont val="Calibri"/>
      </rPr>
      <t xml:space="preserve">. With a setting of </t>
    </r>
    <r>
      <rPr>
        <b/>
        <sz val="11"/>
        <color rgb="FF000000"/>
        <rFont val="Calibri"/>
      </rPr>
      <t>1</t>
    </r>
    <r>
      <rPr>
        <sz val="11"/>
        <color rgb="FF000000"/>
        <rFont val="Calibri"/>
      </rPr>
      <t>, the system first searches the folders that are specified in the system path and then searches the current working folder. When disabled the registry value is set to 0 and the system first searches the current working folder and then searches the folders that are specified in the system path.</t>
    </r>
    <r>
      <rPr>
        <sz val="11"/>
        <color rgb="FF000000"/>
        <rFont val="Calibri"/>
      </rPr>
      <t xml:space="preserve">
</t>
    </r>
    <r>
      <rPr>
        <sz val="11"/>
        <color rgb="FF000000"/>
        <rFont val="Calibri"/>
      </rPr>
      <t>Applications will be forced to search for DLLs in the system path first. For applications that require unique versions of these DLLs that are included with the application, this entry could cause performance or stability problems.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information on how Safe DLL search mode works is available at this link: Dynamic-Link Library Search Order - Windows applications | Microsoft Docs </t>
    </r>
    <r>
      <rPr>
        <sz val="11"/>
        <color rgb="FF0000FF"/>
        <rFont val="Calibri"/>
      </rPr>
      <t>(https://docs.microsoft.com/en-us/windows/win32/dlls/dynamic-link-library-search-order)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</si>
  <si>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Manager:SafeDllSearchMode</t>
    </r>
    <r>
      <rPr>
        <sz val="11"/>
        <color rgb="FF006096"/>
        <rFont val="Roboto Condensed"/>
      </rPr>
      <t xml:space="preserve">
</t>
    </r>
  </si>
  <si>
    <t>4.5.10</t>
  </si>
  <si>
    <r>
      <rPr>
        <sz val="11"/>
        <rFont val="Calibri"/>
      </rPr>
      <t xml:space="preserve">Ensure </t>
    </r>
    <r>
      <rPr>
        <sz val="11"/>
        <color rgb="FF000000"/>
        <rFont val="Calibri"/>
      </rPr>
      <t>'</t>
    </r>
    <r>
      <rPr>
        <b/>
        <sz val="11"/>
        <color rgb="FF000000"/>
        <rFont val="Calibri"/>
      </rPr>
      <t>MSS: (ScreenSaverGracePeriod) The time in seconds before the screen saver grace period expires (0 recommended)</t>
    </r>
    <r>
      <rPr>
        <sz val="11"/>
        <color rgb="FF000000"/>
        <rFont val="Calibri"/>
      </rPr>
      <t>'</t>
    </r>
    <r>
      <rPr>
        <sz val="11"/>
        <color rgb="FF000000"/>
        <rFont val="Calibri"/>
      </rPr>
      <t xml:space="preserve"> is set to </t>
    </r>
    <r>
      <rPr>
        <sz val="11"/>
        <color rgb="FF000000"/>
        <rFont val="Calibri"/>
      </rPr>
      <t>'</t>
    </r>
    <r>
      <rPr>
        <b/>
        <sz val="11"/>
        <color rgb="FF000000"/>
        <rFont val="Calibri"/>
      </rPr>
      <t>Enabled: 5 or fewer seconds</t>
    </r>
    <r>
      <rPr>
        <sz val="11"/>
        <color rgb="FF000000"/>
        <rFont val="Calibri"/>
      </rPr>
      <t>'</t>
    </r>
  </si>
  <si>
    <r>
      <rPr>
        <sz val="11"/>
        <color rgb="FF000000"/>
        <rFont val="Calibri"/>
      </rPr>
      <t xml:space="preserve">Set the following Settings Catalog path to </t>
    </r>
    <r>
      <rPr>
        <b/>
        <sz val="11"/>
        <color rgb="FF000000"/>
        <rFont val="Calibri"/>
      </rPr>
      <t>Enabled: 5 or fewer seconds</t>
    </r>
    <r>
      <rPr>
        <sz val="11"/>
        <color rgb="FF000000"/>
        <rFont val="Calibri"/>
      </rPr>
      <t>.</t>
    </r>
    <r>
      <rPr>
        <sz val="11"/>
        <color rgb="FF000000"/>
        <rFont val="Calibri"/>
      </rPr>
      <t xml:space="preserve">
</t>
    </r>
    <r>
      <rPr>
        <sz val="11"/>
        <color rgb="FF006096"/>
        <rFont val="Roboto Condensed"/>
      </rPr>
      <t>Administrative Templates\MSS (Legacy)\MSS: (ScreenSaverGracePeriod) The time in seconds before the screen saver grace period expires (0 recommended)</t>
    </r>
    <r>
      <rPr>
        <sz val="11"/>
        <color rgb="FF006096"/>
        <rFont val="Roboto Condensed"/>
      </rPr>
      <t xml:space="preserve">
</t>
    </r>
  </si>
  <si>
    <r>
      <rPr>
        <sz val="11"/>
        <color rgb="FF000000"/>
        <rFont val="Calibri"/>
      </rPr>
      <t>Windows includes a grace period between when the screen saver is launched and when the console is actually locked automatically when screen saver locking is enabled.</t>
    </r>
    <r>
      <rPr>
        <sz val="11"/>
        <color rgb="FF000000"/>
        <rFont val="Calibri"/>
      </rPr>
      <t xml:space="preserve">
</t>
    </r>
    <r>
      <rPr>
        <sz val="11"/>
        <color rgb="FF000000"/>
        <rFont val="Calibri"/>
      </rPr>
      <t xml:space="preserve">The recommended state for this setting is: </t>
    </r>
    <r>
      <rPr>
        <b/>
        <sz val="11"/>
        <color rgb="FF000000"/>
        <rFont val="Calibri"/>
      </rPr>
      <t>Enabled: 5 or fewer seconds</t>
    </r>
    <r>
      <rPr>
        <sz val="11"/>
        <color rgb="FF000000"/>
        <rFont val="Calibri"/>
      </rPr>
      <t>.</t>
    </r>
  </si>
  <si>
    <r>
      <rPr>
        <sz val="11"/>
        <color rgb="FF000000"/>
        <rFont val="Calibri"/>
      </rPr>
      <t>Users will have to enter their passwords to resume their console sessions as soon as the grace period ends after screen saver activation.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</si>
  <si>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HKLM\SOFTWARE\Microsoft\Windows NT\CurrentVersion\Winlogon:ScreenSaverGracePeriod</t>
    </r>
    <r>
      <rPr>
        <sz val="11"/>
        <color rgb="FF006096"/>
        <rFont val="Roboto Condensed"/>
      </rPr>
      <t xml:space="preserve">
</t>
    </r>
  </si>
  <si>
    <r>
      <rPr>
        <sz val="11"/>
        <color rgb="FF000000"/>
        <rFont val="Calibri"/>
      </rPr>
      <t>5 seconds.</t>
    </r>
  </si>
  <si>
    <t>4.5.11</t>
  </si>
  <si>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</si>
  <si>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Settings Catalog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Administrative Templates\MSS (Legacy)\MSS:(TcpMaxDataRetransmissions IPv6) How many times unacknowledged data is retransmitted</t>
    </r>
    <r>
      <rPr>
        <sz val="11"/>
        <color rgb="FF006096"/>
        <rFont val="Roboto Condensed"/>
      </rPr>
      <t xml:space="preserve">
</t>
    </r>
  </si>
  <si>
    <r>
      <rPr>
        <sz val="11"/>
        <color rgb="FF000000"/>
        <rFont val="Calibri"/>
      </rPr>
      <t>This setting controls the number of times that TCP retransmits an individual data segment (non-connect segment) before the connection is aborted. The retransmission time-out is doubled with each successive retransmission on a connection. It is reset when responses resume. The base time-out value is dynamically determined by the measured round-trip time on the connection.</t>
    </r>
    <r>
      <rPr>
        <sz val="11"/>
        <color rgb="FF000000"/>
        <rFont val="Calibri"/>
      </rPr>
      <t xml:space="preserve">
</t>
    </r>
    <r>
      <rPr>
        <sz val="11"/>
        <color rgb="FF000000"/>
        <rFont val="Calibri"/>
      </rPr>
      <t xml:space="preserve">The recommended state for this setting is: </t>
    </r>
    <r>
      <rPr>
        <b/>
        <sz val="11"/>
        <color rgb="FF000000"/>
        <rFont val="Calibri"/>
      </rPr>
      <t>Enabled: 3</t>
    </r>
    <r>
      <rPr>
        <sz val="11"/>
        <color rgb="FF000000"/>
        <rFont val="Calibri"/>
      </rPr>
      <t>.</t>
    </r>
  </si>
  <si>
    <r>
      <rPr>
        <sz val="11"/>
        <color rgb="FF000000"/>
        <rFont val="Calibri"/>
      </rPr>
      <t>TCP starts a retransmission timer when each outbound segment is passed to the IP. If no acknowledgment is received for the data in a given segment before the timer expires, then the segment is retransmitted up to three times.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</si>
  <si>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HKLM\SYSTEM\CurrentControlSet\Services\TCPIP6\Parameters:TcpMaxDataRetransmissions</t>
    </r>
    <r>
      <rPr>
        <sz val="11"/>
        <color rgb="FF006096"/>
        <rFont val="Roboto Condensed"/>
      </rPr>
      <t xml:space="preserve">
</t>
    </r>
  </si>
  <si>
    <r>
      <rPr>
        <sz val="11"/>
        <color rgb="FF000000"/>
        <rFont val="Calibri"/>
      </rPr>
      <t>5 times.</t>
    </r>
  </si>
  <si>
    <t>4.5.12</t>
  </si>
  <si>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</si>
  <si>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Settings Catalog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Administrative Templates\MSS (Legacy)\MSS:(TcpMaxDataRetransmissions) How many times unacknowledged data is retransmitted</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</si>
  <si>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HKLM\SYSTEM\CurrentControlSet\Services\Tcpip\Parameters:TcpMaxDataRetransmissions</t>
    </r>
    <r>
      <rPr>
        <sz val="11"/>
        <color rgb="FF006096"/>
        <rFont val="Roboto Condensed"/>
      </rPr>
      <t xml:space="preserve">
</t>
    </r>
  </si>
  <si>
    <t>4.5.13</t>
  </si>
  <si>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</si>
  <si>
    <r>
      <rPr>
        <sz val="11"/>
        <color rgb="FF000000"/>
        <rFont val="Calibri"/>
      </rPr>
      <t xml:space="preserve">Set the following Settings Catalog path to </t>
    </r>
    <r>
      <rPr>
        <b/>
        <sz val="11"/>
        <color rgb="FF000000"/>
        <rFont val="Calibri"/>
      </rPr>
      <t>Enabled: 90% or less</t>
    </r>
    <r>
      <rPr>
        <sz val="11"/>
        <color rgb="FF000000"/>
        <rFont val="Calibri"/>
      </rPr>
      <t>.</t>
    </r>
    <r>
      <rPr>
        <sz val="11"/>
        <color rgb="FF000000"/>
        <rFont val="Calibri"/>
      </rPr>
      <t xml:space="preserve">
</t>
    </r>
    <r>
      <rPr>
        <sz val="11"/>
        <color rgb="FF006096"/>
        <rFont val="Roboto Condensed"/>
      </rPr>
      <t>Administrative Templates\MSS (Legacy)\MSS: (WarningLevel) Percentage threshold for the security event log at which the system will generate a warning</t>
    </r>
    <r>
      <rPr>
        <sz val="11"/>
        <color rgb="FF006096"/>
        <rFont val="Roboto Condensed"/>
      </rPr>
      <t xml:space="preserve">
</t>
    </r>
  </si>
  <si>
    <r>
      <rPr>
        <sz val="11"/>
        <color rgb="FF000000"/>
        <rFont val="Calibri"/>
      </rPr>
      <t>This setting can generate a security audit in the Security event log when the log reaches a user-defined threshold.</t>
    </r>
    <r>
      <rPr>
        <sz val="11"/>
        <color rgb="FF000000"/>
        <rFont val="Calibri"/>
      </rPr>
      <t xml:space="preserve">
</t>
    </r>
    <r>
      <rPr>
        <sz val="11"/>
        <color rgb="FF000000"/>
        <rFont val="Calibri"/>
      </rPr>
      <t xml:space="preserve">The recommended state for this setting is: </t>
    </r>
    <r>
      <rPr>
        <b/>
        <sz val="11"/>
        <color rgb="FF000000"/>
        <rFont val="Calibri"/>
      </rPr>
      <t>Enabled: 90% or less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 settings are configured to Overwrite events as needed or Overwrite events older than x days, this event will not be generated.</t>
    </r>
  </si>
  <si>
    <r>
      <rPr>
        <sz val="11"/>
        <color rgb="FF000000"/>
        <rFont val="Calibri"/>
      </rPr>
      <t>An audit event will be generated when the Security log reaches the 90% percent full threshold (or whatever lower value may be set) unless the log is configured to overwrite events as needed.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</si>
  <si>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t>
    </r>
    <r>
      <rPr>
        <sz val="11"/>
        <color rgb="FF000000"/>
        <rFont val="Calibri"/>
      </rPr>
      <t>.</t>
    </r>
    <r>
      <rPr>
        <sz val="11"/>
        <color rgb="FF000000"/>
        <rFont val="Calibri"/>
      </rPr>
      <t xml:space="preserve">
</t>
    </r>
    <r>
      <rPr>
        <sz val="11"/>
        <color rgb="FF006096"/>
        <rFont val="Roboto Condensed"/>
      </rPr>
      <t>HKLM\SYSTEM\CurrentControlSet\Services\Eventlog\Security:WarningLevel</t>
    </r>
    <r>
      <rPr>
        <sz val="11"/>
        <color rgb="FF006096"/>
        <rFont val="Roboto Condensed"/>
      </rPr>
      <t xml:space="preserve">
</t>
    </r>
  </si>
  <si>
    <r>
      <rPr>
        <sz val="11"/>
        <color rgb="FF000000"/>
        <rFont val="Calibri"/>
      </rPr>
      <t>0%. (No warning event is generated.)</t>
    </r>
  </si>
  <si>
    <t>DNS Client</t>
  </si>
  <si>
    <t>4.6.4.1</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</si>
  <si>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</si>
  <si>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Templates\Network\DNS Client\Turn off multicast name resolution</t>
    </r>
    <r>
      <rPr>
        <sz val="11"/>
        <color rgb="FF006096"/>
        <rFont val="Roboto Condensed"/>
      </rPr>
      <t xml:space="preserve">
</t>
    </r>
  </si>
  <si>
    <r>
      <rPr>
        <sz val="11"/>
        <color rgb="FF000000"/>
        <rFont val="Calibri"/>
      </rPr>
      <t>Link-Local Multicast Name Resolution (LLMNR)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</si>
  <si>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In the event DNS is unavailable a system will be unable to request it from other systems on the same subnet.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</si>
  <si>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NT\DNSClient:EnableMulticast</t>
    </r>
    <r>
      <rPr>
        <sz val="11"/>
        <color rgb="FF006096"/>
        <rFont val="Roboto Condensed"/>
      </rPr>
      <t xml:space="preserve">
</t>
    </r>
  </si>
  <si>
    <r>
      <rPr>
        <sz val="11"/>
        <color rgb="FF000000"/>
        <rFont val="Calibri"/>
      </rPr>
      <t>Disabled. (LLMNR will be enabled on all available network adapters.)</t>
    </r>
  </si>
  <si>
    <t>Link-Layer Topology Discovery</t>
  </si>
  <si>
    <t>4.6.8.1</t>
  </si>
  <si>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</si>
  <si>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Templates\Network\Link-Layer Topology Discovery\Turn on Mapper I/O (LLTDIO) driver</t>
    </r>
    <r>
      <rPr>
        <sz val="11"/>
        <color rgb="FF006096"/>
        <rFont val="Roboto Condensed"/>
      </rPr>
      <t xml:space="preserve">
</t>
    </r>
  </si>
  <si>
    <r>
      <rPr>
        <sz val="11"/>
        <color rgb="FF000000"/>
        <rFont val="Calibri"/>
      </rPr>
      <t>This policy setting changes the operational behavior of the Mapper I/O network protocol driver.</t>
    </r>
    <r>
      <rPr>
        <sz val="11"/>
        <color rgb="FF000000"/>
        <rFont val="Calibri"/>
      </rPr>
      <t xml:space="preserve">
</t>
    </r>
    <r>
      <rPr>
        <sz val="11"/>
        <color rgb="FF000000"/>
        <rFont val="Calibri"/>
      </rPr>
      <t>LLTDIO allows a computer to discover the topology of a network it's connected to. It also allows a computer to initiate Quality-of-Service requests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</si>
  <si>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HKLM\SOFTWARE\Policies\Microsoft\Windows\LLTD:AllowLLTDIOOnDomain</t>
    </r>
    <r>
      <rPr>
        <sz val="11"/>
        <color rgb="FF006096"/>
        <rFont val="Roboto Condensed"/>
      </rPr>
      <t xml:space="preserve">
</t>
    </r>
    <r>
      <rPr>
        <sz val="11"/>
        <color rgb="FF006096"/>
        <rFont val="Roboto Condensed"/>
      </rPr>
      <t>HKLM\SOFTWARE\Policies\Microsoft\Windows\LLTD:AllowLLTDIOOnPublicNet</t>
    </r>
    <r>
      <rPr>
        <sz val="11"/>
        <color rgb="FF006096"/>
        <rFont val="Roboto Condensed"/>
      </rPr>
      <t xml:space="preserve">
</t>
    </r>
    <r>
      <rPr>
        <sz val="11"/>
        <color rgb="FF006096"/>
        <rFont val="Roboto Condensed"/>
      </rPr>
      <t>HKLM\SOFTWARE\Policies\Microsoft\Windows\LLTD:EnableLLTDIO</t>
    </r>
    <r>
      <rPr>
        <sz val="11"/>
        <color rgb="FF006096"/>
        <rFont val="Roboto Condensed"/>
      </rPr>
      <t xml:space="preserve">
</t>
    </r>
    <r>
      <rPr>
        <sz val="11"/>
        <color rgb="FF006096"/>
        <rFont val="Roboto Condensed"/>
      </rPr>
      <t>HKLM\SOFTWARE\Policies\Microsoft\Windows\LLTD:ProhibitLLTDIOOnPrivateNet</t>
    </r>
    <r>
      <rPr>
        <sz val="11"/>
        <color rgb="FF006096"/>
        <rFont val="Roboto Condensed"/>
      </rPr>
      <t xml:space="preserve">
</t>
    </r>
  </si>
  <si>
    <r>
      <rPr>
        <sz val="11"/>
        <color rgb="FF000000"/>
        <rFont val="Calibri"/>
      </rPr>
      <t>Disabled. (The Mapper I/O (LLTDIO) network protocol driver is turned off.)</t>
    </r>
  </si>
  <si>
    <t>4.6.8.2</t>
  </si>
  <si>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</si>
  <si>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Templates\Network\Link-Layer Topology Discovery\Turn on Responder</t>
    </r>
    <r>
      <rPr>
        <sz val="11"/>
        <color rgb="FF006096"/>
        <rFont val="Roboto Condensed"/>
      </rPr>
      <t xml:space="preserve">
</t>
    </r>
  </si>
  <si>
    <r>
      <rPr>
        <sz val="11"/>
        <color rgb="FF000000"/>
        <rFont val="Calibri"/>
      </rPr>
      <t>This policy setting changes the operational behavior of the Responder network protocol driver.</t>
    </r>
    <r>
      <rPr>
        <sz val="11"/>
        <color rgb="FF000000"/>
        <rFont val="Calibri"/>
      </rPr>
      <t xml:space="preserve">
</t>
    </r>
    <r>
      <rPr>
        <sz val="11"/>
        <color rgb="FF000000"/>
        <rFont val="Calibri"/>
      </rPr>
      <t>The Responder allows a computer to participate in Link Layer Topology Discovery requests so that it can be discovered and located on the network. It also allows a computer to participate in Quality-of-Service activities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</si>
  <si>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HKLM\SOFTWARE\Policies\Microsoft\Windows\LLTD:AllowRspndrOnDomain</t>
    </r>
    <r>
      <rPr>
        <sz val="11"/>
        <color rgb="FF006096"/>
        <rFont val="Roboto Condensed"/>
      </rPr>
      <t xml:space="preserve">
</t>
    </r>
    <r>
      <rPr>
        <sz val="11"/>
        <color rgb="FF006096"/>
        <rFont val="Roboto Condensed"/>
      </rPr>
      <t>HKLM\SOFTWARE\Policies\Microsoft\Windows\LLTD:AllowRspndrOnPublicNet</t>
    </r>
    <r>
      <rPr>
        <sz val="11"/>
        <color rgb="FF006096"/>
        <rFont val="Roboto Condensed"/>
      </rPr>
      <t xml:space="preserve">
</t>
    </r>
    <r>
      <rPr>
        <sz val="11"/>
        <color rgb="FF006096"/>
        <rFont val="Roboto Condensed"/>
      </rPr>
      <t>HKLM\SOFTWARE\Policies\Microsoft\Windows\LLTD:EnableRspndr</t>
    </r>
    <r>
      <rPr>
        <sz val="11"/>
        <color rgb="FF006096"/>
        <rFont val="Roboto Condensed"/>
      </rPr>
      <t xml:space="preserve">
</t>
    </r>
    <r>
      <rPr>
        <sz val="11"/>
        <color rgb="FF006096"/>
        <rFont val="Roboto Condensed"/>
      </rPr>
      <t>HKLM\SOFTWARE\Policies\Microsoft\Windows\LLTD:ProhibitRspndrOnPrivateNet</t>
    </r>
    <r>
      <rPr>
        <sz val="11"/>
        <color rgb="FF006096"/>
        <rFont val="Roboto Condensed"/>
      </rPr>
      <t xml:space="preserve">
</t>
    </r>
  </si>
  <si>
    <r>
      <rPr>
        <sz val="11"/>
        <color rgb="FF000000"/>
        <rFont val="Calibri"/>
      </rPr>
      <t>Disabled. (The Responder (RSPNDR) network protocol driver is turned off.)</t>
    </r>
  </si>
  <si>
    <t>Network Connections</t>
  </si>
  <si>
    <t>4.6.9.1</t>
  </si>
  <si>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</si>
  <si>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Templates\Network\Network Connections\Prohibit installation and configuration of Network Bridge on your DNS domain network</t>
    </r>
    <r>
      <rPr>
        <sz val="11"/>
        <color rgb="FF006096"/>
        <rFont val="Roboto Condensed"/>
      </rPr>
      <t xml:space="preserve">
</t>
    </r>
  </si>
  <si>
    <r>
      <rPr>
        <sz val="11"/>
        <color rgb="FF000000"/>
        <rFont val="Calibri"/>
      </rPr>
      <t>You can use this procedure to control a user's ability to install and configure a Network Bridge.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</si>
  <si>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create or configure a Network Bridge.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</si>
  <si>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Connections:NC_AllowNetBridge_NLA</t>
    </r>
    <r>
      <rPr>
        <sz val="11"/>
        <color rgb="FF006096"/>
        <rFont val="Roboto Condensed"/>
      </rPr>
      <t xml:space="preserve">
</t>
    </r>
  </si>
  <si>
    <r>
      <rPr>
        <sz val="11"/>
        <color rgb="FF000000"/>
        <rFont val="Calibri"/>
      </rPr>
      <t>Disabled. (Users are able create and modify the configuration of Network Bridges. Membership in the local Administrators group, or equivalent, is the minimum required to complete this procedure.)</t>
    </r>
  </si>
  <si>
    <t>4.6.9.2</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</si>
  <si>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</si>
  <si>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Templates\Network\Network Connections\Prohibit use of Internet Connection Sharing on your DNS domain network</t>
    </r>
    <r>
      <rPr>
        <sz val="11"/>
        <color rgb="FF006096"/>
        <rFont val="Roboto Condensed"/>
      </rPr>
      <t xml:space="preserve">
</t>
    </r>
  </si>
  <si>
    <r>
      <rPr>
        <sz val="11"/>
        <color rgb="FF000000"/>
        <rFont val="Calibri"/>
      </rPr>
      <t>Although this "legacy" setting traditionally applied to the use of Internet Connection Sharing (ICS) in Windows 2000, Windows XP &amp; Server 2003, this setting now freshly applies to the Mobile Hotspot feature in Windows 10 &amp; Server 2016.</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In order for Application Guard to function correctly, ICS must be enabled. If Application Guard is used in the environment, then an exception to this recommendation might be needed. To learn more on how to disable portions of ICS without breaking Application Guard, please visit: FAQ - Microsoft Defender Application Guard | Microsoft Learn </t>
    </r>
    <r>
      <rPr>
        <sz val="11"/>
        <color rgb="FF0000FF"/>
        <rFont val="Calibri"/>
      </rPr>
      <t>(https://learn.microsoft.com/en-us/windows/security/application-security/application-isolation/microsoft-defender-application-guard/faq-md-app-guard#how-can-i-disable-portions-of-internet-connection-service--ics--without-breaking-application-guard-)</t>
    </r>
    <r>
      <rPr>
        <sz val="11"/>
        <color rgb="FF000000"/>
        <rFont val="Calibri"/>
      </rPr>
      <t>.</t>
    </r>
  </si>
  <si>
    <r>
      <rPr>
        <sz val="11"/>
        <color rgb="FF000000"/>
        <rFont val="Calibri"/>
      </rPr>
      <t>Mobile Hotspot cannot be enabled or configured by Administrators and non-Administrators alike.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</si>
  <si>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Connections:NC_ShowSharedAccessUI</t>
    </r>
    <r>
      <rPr>
        <sz val="11"/>
        <color rgb="FF006096"/>
        <rFont val="Roboto Condensed"/>
      </rPr>
      <t xml:space="preserve">
</t>
    </r>
  </si>
  <si>
    <r>
      <rPr>
        <sz val="11"/>
        <color rgb="FF000000"/>
        <rFont val="Calibri"/>
      </rPr>
      <t>Disabled. (All users are allowed to turn on Mobile Hotspot.)</t>
    </r>
  </si>
  <si>
    <t>4.6.9.3</t>
  </si>
  <si>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</si>
  <si>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Templates\Network\Network Connections\Require domain users to elevate when setting a network's location</t>
    </r>
    <r>
      <rPr>
        <sz val="11"/>
        <color rgb="FF006096"/>
        <rFont val="Roboto Condensed"/>
      </rPr>
      <t xml:space="preserve">
</t>
    </r>
  </si>
  <si>
    <r>
      <rPr>
        <sz val="11"/>
        <color rgb="FF000000"/>
        <rFont val="Calibri"/>
      </rPr>
      <t>This policy setting determines whether to require domain users to elevate when setting a network's location.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</si>
  <si>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Domain users must elevate when setting a network's location.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</si>
  <si>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HKLM\SOFTWARE\Policies\Microsoft\Windows\Network Connections:NC_StdDomainUserSetLocation</t>
    </r>
    <r>
      <rPr>
        <sz val="11"/>
        <color rgb="FF006096"/>
        <rFont val="Roboto Condensed"/>
      </rPr>
      <t xml:space="preserve">
</t>
    </r>
  </si>
  <si>
    <r>
      <rPr>
        <sz val="11"/>
        <color rgb="FF000000"/>
        <rFont val="Calibri"/>
      </rPr>
      <t>Disabled. (Users can set a network's location without elevating.)</t>
    </r>
  </si>
  <si>
    <t>Network Provider</t>
  </si>
  <si>
    <t>4.6.11.1</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</si>
  <si>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</si>
  <si>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with the following paths configured, at a minimum:</t>
    </r>
    <r>
      <rPr>
        <sz val="11"/>
        <color rgb="FF000000"/>
        <rFont val="Calibri"/>
      </rPr>
      <t xml:space="preserve">
</t>
    </r>
    <r>
      <rPr>
        <b/>
        <sz val="11"/>
        <color rgb="FF000000"/>
        <rFont val="Calibri"/>
      </rPr>
      <t>\\*\NETLOGON RequireMutualAuthentication=1, RequireIntegrity=1, RequirePrivacy=1</t>
    </r>
    <r>
      <rPr>
        <sz val="11"/>
        <color rgb="FF000000"/>
        <rFont val="Calibri"/>
      </rPr>
      <t xml:space="preserve">
</t>
    </r>
    <r>
      <rPr>
        <b/>
        <sz val="11"/>
        <color rgb="FF000000"/>
        <rFont val="Calibri"/>
      </rPr>
      <t>\\*\SYSVOL RequireMutualAuthentication=1, RequireIntegrity=1, RequirePrivacy=1</t>
    </r>
    <r>
      <rPr>
        <sz val="11"/>
        <color rgb="FF000000"/>
        <rFont val="Calibri"/>
      </rPr>
      <t xml:space="preserve">
</t>
    </r>
    <r>
      <rPr>
        <sz val="11"/>
        <color rgb="FF006096"/>
        <rFont val="Roboto Condensed"/>
      </rPr>
      <t>Administrative Templates\Network\Network Provider\Hardened UNC Paths</t>
    </r>
    <r>
      <rPr>
        <sz val="11"/>
        <color rgb="FF006096"/>
        <rFont val="Roboto Condensed"/>
      </rPr>
      <t xml:space="preserve">
</t>
    </r>
  </si>
  <si>
    <r>
      <rPr>
        <sz val="11"/>
        <color rgb="FF000000"/>
        <rFont val="Calibri"/>
      </rPr>
      <t>This policy setting configures secure access to UNC paths.</t>
    </r>
    <r>
      <rPr>
        <sz val="11"/>
        <color rgb="FF000000"/>
        <rFont val="Calibri"/>
      </rPr>
      <t xml:space="preserve">
</t>
    </r>
    <r>
      <rPr>
        <sz val="11"/>
        <color rgb="FF000000"/>
        <rFont val="Calibri"/>
      </rPr>
      <t xml:space="preserve">The recommended state for this setting is: </t>
    </r>
    <r>
      <rPr>
        <b/>
        <sz val="11"/>
        <color rgb="FF000000"/>
        <rFont val="Calibri"/>
      </rPr>
      <t>Enabled, with "Require Mutual Authentication", "Require Integrity", and “Require Privacy” set for all NETLOGON and SYSVOL shares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environment is 100% managed by Intune these shares will not be available. An exception to this recommendation will be needed.</t>
    </r>
  </si>
  <si>
    <r>
      <rPr>
        <sz val="11"/>
        <color rgb="FF000000"/>
        <rFont val="Calibri"/>
      </rPr>
      <t>Windows only allows access to the specified UNC paths after fulfilling additional security requirements.</t>
    </r>
  </si>
  <si>
    <r>
      <rPr>
        <sz val="11"/>
        <color rgb="FF000000"/>
        <rFont val="Calibri"/>
      </rPr>
      <t xml:space="preserve">Navigate to the UI Path articulated in the Remediation section and confirm it is set as prescribed. This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RequireMutualAuthentication=1, RequireIntegrity=1, RequirePrivacy=1</t>
    </r>
    <r>
      <rPr>
        <sz val="11"/>
        <color rgb="FF000000"/>
        <rFont val="Calibri"/>
      </rPr>
      <t>.</t>
    </r>
    <r>
      <rPr>
        <sz val="11"/>
        <color rgb="FF000000"/>
        <rFont val="Calibri"/>
      </rPr>
      <t xml:space="preserve">
</t>
    </r>
    <r>
      <rPr>
        <sz val="11"/>
        <color rgb="FF006096"/>
        <rFont val="Roboto Condensed"/>
      </rPr>
      <t>HKLM\SOFTWARE\Policies\Microsoft\Windows\NetworkProvider\HardenedPaths:\\*\NETLOGON</t>
    </r>
    <r>
      <rPr>
        <sz val="11"/>
        <color rgb="FF006096"/>
        <rFont val="Roboto Condensed"/>
      </rPr>
      <t xml:space="preserve">
</t>
    </r>
    <r>
      <rPr>
        <sz val="11"/>
        <color rgb="FF006096"/>
        <rFont val="Roboto Condensed"/>
      </rPr>
      <t>HKLM\SOFTWARE\Policies\Microsoft\Windows\NetworkProvider\HardenedPaths:\\*\SYSVOL</t>
    </r>
    <r>
      <rPr>
        <sz val="11"/>
        <color rgb="FF006096"/>
        <rFont val="Roboto Condensed"/>
      </rPr>
      <t xml:space="preserve">
</t>
    </r>
  </si>
  <si>
    <r>
      <rPr>
        <sz val="11"/>
        <color rgb="FF000000"/>
        <rFont val="Calibri"/>
      </rPr>
      <t>Disabled. (No UNC paths are hardened.)</t>
    </r>
  </si>
  <si>
    <t>Windows Connect Now</t>
  </si>
  <si>
    <t>4.6.17.1</t>
  </si>
  <si>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</si>
  <si>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Templates\Network\Windows Connect Now\Configuration of wireless settings using Windows Connect Now</t>
    </r>
    <r>
      <rPr>
        <sz val="11"/>
        <color rgb="FF006096"/>
        <rFont val="Roboto Condensed"/>
      </rPr>
      <t xml:space="preserve">
</t>
    </r>
  </si>
  <si>
    <r>
      <rPr>
        <sz val="11"/>
        <color rgb="FF000000"/>
        <rFont val="Calibri"/>
      </rPr>
      <t>This policy setting allows the configuration of wireless settings using Windows Connect Now (WCN). The WCN Registrar enables the discovery and configuration of devices over Ethernet (UPnP) over in-band 802.11 Wi-Fi through the Windows Portable Device API (WPD) and via USB Flash drives. Additional options are available to allow discovery and configuration over a specific medium.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</si>
  <si>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WCN operations are disabled over all media.</t>
    </r>
  </si>
  <si>
    <r>
      <rPr>
        <sz val="11"/>
        <color rgb="FF000000"/>
        <rFont val="Calibri"/>
      </rPr>
      <t xml:space="preserve">Navigate to the UI Path articulated in the Remediation section and confirm it is set as prescribed. This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HKLM\SOFTWARE\Policies\Microsoft\Windows\WCN\Registrars:EnableRegistrars</t>
    </r>
    <r>
      <rPr>
        <sz val="11"/>
        <color rgb="FF006096"/>
        <rFont val="Roboto Condensed"/>
      </rPr>
      <t xml:space="preserve">
</t>
    </r>
    <r>
      <rPr>
        <sz val="11"/>
        <color rgb="FF006096"/>
        <rFont val="Roboto Condensed"/>
      </rPr>
      <t>HKLM\SOFTWARE\Policies\Microsoft\Windows\WCN\Registrars:DisableUPnPRegistrar</t>
    </r>
    <r>
      <rPr>
        <sz val="11"/>
        <color rgb="FF006096"/>
        <rFont val="Roboto Condensed"/>
      </rPr>
      <t xml:space="preserve">
</t>
    </r>
    <r>
      <rPr>
        <sz val="11"/>
        <color rgb="FF006096"/>
        <rFont val="Roboto Condensed"/>
      </rPr>
      <t>HKLM\SOFTWARE\Policies\Microsoft\Windows\WCN\Registrars:DisableInBand802DOT11Registrar</t>
    </r>
    <r>
      <rPr>
        <sz val="11"/>
        <color rgb="FF006096"/>
        <rFont val="Roboto Condensed"/>
      </rPr>
      <t xml:space="preserve">
</t>
    </r>
    <r>
      <rPr>
        <sz val="11"/>
        <color rgb="FF006096"/>
        <rFont val="Roboto Condensed"/>
      </rPr>
      <t>HKLM\SOFTWARE\Policies\Microsoft\Windows\WCN\Registrars:DisableFlashConfigRegistrar</t>
    </r>
    <r>
      <rPr>
        <sz val="11"/>
        <color rgb="FF006096"/>
        <rFont val="Roboto Condensed"/>
      </rPr>
      <t xml:space="preserve">
</t>
    </r>
    <r>
      <rPr>
        <sz val="11"/>
        <color rgb="FF006096"/>
        <rFont val="Roboto Condensed"/>
      </rPr>
      <t>HKLM\SOFTWARE\Policies\Microsoft\Windows\WCN\Registrars:DisableWPDRegistrar</t>
    </r>
    <r>
      <rPr>
        <sz val="11"/>
        <color rgb="FF006096"/>
        <rFont val="Roboto Condensed"/>
      </rPr>
      <t xml:space="preserve">
</t>
    </r>
  </si>
  <si>
    <r>
      <rPr>
        <sz val="11"/>
        <color rgb="FF000000"/>
        <rFont val="Calibri"/>
      </rPr>
      <t>WCN operations are enabled and allowed over all media.</t>
    </r>
  </si>
  <si>
    <t>4.6.17.2</t>
  </si>
  <si>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</si>
  <si>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Templates\Network\Windows Connect Now\Prohibit access of the Windows Connect Now wizards</t>
    </r>
    <r>
      <rPr>
        <sz val="11"/>
        <color rgb="FF006096"/>
        <rFont val="Roboto Condensed"/>
      </rPr>
      <t xml:space="preserve">
</t>
    </r>
  </si>
  <si>
    <r>
      <rPr>
        <sz val="11"/>
        <color rgb="FF000000"/>
        <rFont val="Calibri"/>
      </rPr>
      <t>This policy setting prohibits access to Windows Connect Now (WCN)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</si>
  <si>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WCN wizards are turned off and users have no access to any of the wizard tasks. All the configuration related tasks including "Set up a wireless router or access point" and "Add a wireless device" are disabled.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</si>
  <si>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HKLM\SOFTWARE\Policies\Microsoft\Windows\WCN\UI:DisableWcnUi</t>
    </r>
    <r>
      <rPr>
        <sz val="11"/>
        <color rgb="FF006096"/>
        <rFont val="Roboto Condensed"/>
      </rPr>
      <t xml:space="preserve">
</t>
    </r>
  </si>
  <si>
    <r>
      <rPr>
        <sz val="11"/>
        <color rgb="FF000000"/>
        <rFont val="Calibri"/>
      </rPr>
      <t>Disabled. (Users can access all WCN wizard tasks.)</t>
    </r>
  </si>
  <si>
    <t>Windows Connection Manager</t>
  </si>
  <si>
    <t>4.6.18.1</t>
  </si>
  <si>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</si>
  <si>
    <r>
      <rPr>
        <sz val="11"/>
        <color rgb="FF000000"/>
        <rFont val="Calibri"/>
      </rPr>
      <t xml:space="preserve">Set the following Settings Catalog path to </t>
    </r>
    <r>
      <rPr>
        <b/>
        <sz val="11"/>
        <color rgb="FF000000"/>
        <rFont val="Calibri"/>
      </rPr>
      <t>Enabled: 3 = Prevent Wi-Fi when on Ethernet</t>
    </r>
    <r>
      <rPr>
        <sz val="11"/>
        <color rgb="FF000000"/>
        <rFont val="Calibri"/>
      </rPr>
      <t>.</t>
    </r>
    <r>
      <rPr>
        <sz val="11"/>
        <color rgb="FF000000"/>
        <rFont val="Calibri"/>
      </rPr>
      <t xml:space="preserve">
</t>
    </r>
    <r>
      <rPr>
        <sz val="11"/>
        <color rgb="FF006096"/>
        <rFont val="Roboto Condensed"/>
      </rPr>
      <t>Administrative Templates\Network\Windows Connection Manager\Minimize the number of simultaneous connections to the Internet or a Windows Domain</t>
    </r>
    <r>
      <rPr>
        <sz val="11"/>
        <color rgb="FF006096"/>
        <rFont val="Roboto Condensed"/>
      </rPr>
      <t xml:space="preserve">
</t>
    </r>
  </si>
  <si>
    <r>
      <rPr>
        <sz val="11"/>
        <color rgb="FF000000"/>
        <rFont val="Calibri"/>
      </rPr>
      <t>This policy setting prevents computers from establishing multiple simultaneous connections to either the Internet or to a Windows domain.</t>
    </r>
    <r>
      <rPr>
        <sz val="11"/>
        <color rgb="FF000000"/>
        <rFont val="Calibri"/>
      </rPr>
      <t xml:space="preserve">
</t>
    </r>
    <r>
      <rPr>
        <sz val="11"/>
        <color rgb="FF000000"/>
        <rFont val="Calibri"/>
      </rPr>
      <t xml:space="preserve">The recommended state for this setting is: </t>
    </r>
    <r>
      <rPr>
        <b/>
        <sz val="11"/>
        <color rgb="FF000000"/>
        <rFont val="Calibri"/>
      </rPr>
      <t>Enabled: 3 = Prevent Wi-Fi when on Ethernet</t>
    </r>
    <r>
      <rPr>
        <sz val="11"/>
        <color rgb="FF000000"/>
        <rFont val="Calibri"/>
      </rPr>
      <t>.</t>
    </r>
  </si>
  <si>
    <r>
      <rPr>
        <sz val="11"/>
        <color rgb="FF000000"/>
        <rFont val="Calibri"/>
      </rPr>
      <t xml:space="preserve">While connected to an Ethernet connection, Windows won't allow use of a WLAN (automatically </t>
    </r>
    <r>
      <rPr>
        <i/>
        <sz val="11"/>
        <color rgb="FF000000"/>
        <rFont val="Calibri"/>
      </rPr>
      <t>or</t>
    </r>
    <r>
      <rPr>
        <sz val="11"/>
        <color rgb="FF000000"/>
        <rFont val="Calibri"/>
      </rPr>
      <t xml:space="preserve"> manually) until Ethernet is disconnected. However, if a cellular data connection is available, it will always stay connected for services that require it, but no Internet traffic will be routed over cellular if an Ethernet or WLAN connection is present.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</si>
  <si>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HKLM\SOFTWARE\Policies\Microsoft\Windows\WcmSvc\GroupPolicy:fMinimizeConnections</t>
    </r>
    <r>
      <rPr>
        <sz val="11"/>
        <color rgb="FF006096"/>
        <rFont val="Roboto Condensed"/>
      </rPr>
      <t xml:space="preserve">
</t>
    </r>
  </si>
  <si>
    <r>
      <rPr>
        <sz val="11"/>
        <color rgb="FF000000"/>
        <rFont val="Calibri"/>
      </rPr>
      <t>Enabled: 1 = Minimize simultaneous connections. (Any new automatic internet connection is blocked when the computer has at least one active internet connection to a preferred type of network. The order of preference (from most preferred to least preferred) is: Ethernet, WLAN, then cellular. Ethernet is always preferred when connected. Users can still manually connect to any network.)</t>
    </r>
  </si>
  <si>
    <t>4.6.18.2</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</si>
  <si>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</si>
  <si>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Templates\Network\Windows Connection Manager\Prohibit connection to non-domain networks when connected to domain authenticated network</t>
    </r>
    <r>
      <rPr>
        <sz val="11"/>
        <color rgb="FF006096"/>
        <rFont val="Roboto Condensed"/>
      </rPr>
      <t xml:space="preserve">
</t>
    </r>
  </si>
  <si>
    <r>
      <rPr>
        <sz val="11"/>
        <color rgb="FF000000"/>
        <rFont val="Calibri"/>
      </rPr>
      <t>This policy setting prevents computers from connecting to both a domain based network and a non-domain based network at the same time.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</si>
  <si>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responds to automatic and manual network connection attempts based on the following circumstances:</t>
    </r>
    <r>
      <rPr>
        <sz val="11"/>
        <color rgb="FF000000"/>
        <rFont val="Calibri"/>
      </rPr>
      <t xml:space="preserve">
</t>
    </r>
    <r>
      <rPr>
        <i/>
        <sz val="11"/>
        <color rgb="FF000000"/>
        <rFont val="Calibri"/>
      </rPr>
      <t>Automatic connection attempts</t>
    </r>
    <r>
      <rPr>
        <sz val="11"/>
        <color rgb="FF000000"/>
        <rFont val="Calibri"/>
      </rPr>
      <t xml:space="preserve"> - When the computer is already connected to a domain based network, all automatic connection attempts to non-domain networks are blocked. - When the computer is already connected to a non-domain based network, automatic connection attempts to domain based networks are blocked.</t>
    </r>
    <r>
      <rPr>
        <sz val="11"/>
        <color rgb="FF000000"/>
        <rFont val="Calibri"/>
      </rPr>
      <t xml:space="preserve">
</t>
    </r>
    <r>
      <rPr>
        <i/>
        <sz val="11"/>
        <color rgb="FF000000"/>
        <rFont val="Calibri"/>
      </rPr>
      <t>Manual connection attempts</t>
    </r>
    <r>
      <rPr>
        <sz val="11"/>
        <color rgb="FF000000"/>
        <rFont val="Calibri"/>
      </rPr>
      <t xml:space="preserve"> -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</si>
  <si>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HKLM\SOFTWARE\Policies\Microsoft\Windows\WcmSvc\GroupPolicy:fBlockNonDomain</t>
    </r>
    <r>
      <rPr>
        <sz val="11"/>
        <color rgb="FF006096"/>
        <rFont val="Roboto Condensed"/>
      </rPr>
      <t xml:space="preserve">
</t>
    </r>
  </si>
  <si>
    <r>
      <rPr>
        <sz val="11"/>
        <color rgb="FF000000"/>
        <rFont val="Calibri"/>
      </rPr>
      <t>Disabled. (Connections to both domain and non-domain networks are simultaneously allowed.)</t>
    </r>
  </si>
  <si>
    <t>Printers</t>
  </si>
  <si>
    <t>4.7.1</t>
  </si>
  <si>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</si>
  <si>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Templates\Printers\Allow Print Spooler to accept client connections</t>
    </r>
    <r>
      <rPr>
        <sz val="11"/>
        <color rgb="FF006096"/>
        <rFont val="Roboto Condensed"/>
      </rPr>
      <t xml:space="preserve">
</t>
    </r>
  </si>
  <si>
    <r>
      <rPr>
        <sz val="11"/>
        <color rgb="FF000000"/>
        <rFont val="Calibri"/>
      </rPr>
      <t>This policy setting controls whether the Print Spooler service will accept client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Print Spooler service must be restarted for changes to this policy to take effect.</t>
    </r>
  </si>
  <si>
    <r>
      <rPr>
        <sz val="11"/>
        <color rgb="FF000000"/>
        <rFont val="Calibri"/>
      </rPr>
      <t xml:space="preserve">Provided that the Print Spooler service is not disabled, users will continue to be able to print </t>
    </r>
    <r>
      <rPr>
        <i/>
        <sz val="11"/>
        <color rgb="FF000000"/>
        <rFont val="Calibri"/>
      </rPr>
      <t>from their workstation</t>
    </r>
    <r>
      <rPr>
        <sz val="11"/>
        <color rgb="FF000000"/>
        <rFont val="Calibri"/>
      </rPr>
      <t>. However, the workstation's Print Spooler service will not accept client connections or allow users to share printers. Note that all printers that were already shared will continue to be shared.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</si>
  <si>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NT\Printers:RegisterSpoolerRemoteRpcEndPoint</t>
    </r>
    <r>
      <rPr>
        <sz val="11"/>
        <color rgb="FF006096"/>
        <rFont val="Roboto Condensed"/>
      </rPr>
      <t xml:space="preserve">
</t>
    </r>
  </si>
  <si>
    <r>
      <rPr>
        <sz val="11"/>
        <color rgb="FF000000"/>
        <rFont val="Calibri"/>
      </rPr>
      <t>Enabled. (The Print Spooler will always accept client connections.)</t>
    </r>
  </si>
  <si>
    <t>4.7.2</t>
  </si>
  <si>
    <r>
      <rPr>
        <sz val="11"/>
        <rFont val="Calibri"/>
      </rPr>
      <t xml:space="preserve">Ensure </t>
    </r>
    <r>
      <rPr>
        <sz val="11"/>
        <color rgb="FF000000"/>
        <rFont val="Calibri"/>
      </rPr>
      <t>'</t>
    </r>
    <r>
      <rPr>
        <b/>
        <sz val="11"/>
        <color rgb="FF000000"/>
        <rFont val="Calibri"/>
      </rPr>
      <t>Configure Redirection Guard: Redirection Guard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</si>
  <si>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Settings Catalog path to </t>
    </r>
    <r>
      <rPr>
        <b/>
        <sz val="11"/>
        <color rgb="FF000000"/>
        <rFont val="Calibri"/>
      </rPr>
      <t>Enabled: Redirection Guard Enabled</t>
    </r>
    <r>
      <rPr>
        <sz val="11"/>
        <color rgb="FF000000"/>
        <rFont val="Calibri"/>
      </rPr>
      <t>:</t>
    </r>
    <r>
      <rPr>
        <sz val="11"/>
        <color rgb="FF000000"/>
        <rFont val="Calibri"/>
      </rPr>
      <t xml:space="preserve">
</t>
    </r>
    <r>
      <rPr>
        <sz val="11"/>
        <color rgb="FF006096"/>
        <rFont val="Roboto Condensed"/>
      </rPr>
      <t>Administrative Templates\Printers\Configure Redirection Guard: Redirection Guard Options</t>
    </r>
    <r>
      <rPr>
        <sz val="11"/>
        <color rgb="FF006096"/>
        <rFont val="Roboto Condensed"/>
      </rPr>
      <t xml:space="preserve">
</t>
    </r>
  </si>
  <si>
    <r>
      <rPr>
        <sz val="11"/>
        <color rgb="FF000000"/>
        <rFont val="Calibri"/>
      </rPr>
      <t>This policy setting determines whether Redirection Guard is enabled for the print spooler. Redirection Guard can prevent file redirections from being used within the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Redirection Guard Enabled</t>
    </r>
    <r>
      <rPr>
        <sz val="11"/>
        <color rgb="FF000000"/>
        <rFont val="Calibri"/>
      </rPr>
      <t>.</t>
    </r>
  </si>
  <si>
    <r>
      <rPr>
        <sz val="11"/>
        <color rgb="FF000000"/>
        <rFont val="Calibri"/>
      </rPr>
      <t>None - this is default behavior.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</si>
  <si>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NT\Printers:RedirectionguardPolicy</t>
    </r>
    <r>
      <rPr>
        <sz val="11"/>
        <color rgb="FF006096"/>
        <rFont val="Roboto Condensed"/>
      </rPr>
      <t xml:space="preserve">
</t>
    </r>
  </si>
  <si>
    <t>4.7.3</t>
  </si>
  <si>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</si>
  <si>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Settings Catalog path to </t>
    </r>
    <r>
      <rPr>
        <b/>
        <sz val="11"/>
        <color rgb="FF000000"/>
        <rFont val="Calibri"/>
      </rPr>
      <t>Enabled: RPC over TCP</t>
    </r>
    <r>
      <rPr>
        <sz val="11"/>
        <color rgb="FF000000"/>
        <rFont val="Calibri"/>
      </rPr>
      <t>:</t>
    </r>
    <r>
      <rPr>
        <sz val="11"/>
        <color rgb="FF000000"/>
        <rFont val="Calibri"/>
      </rPr>
      <t xml:space="preserve">
</t>
    </r>
    <r>
      <rPr>
        <sz val="11"/>
        <color rgb="FF006096"/>
        <rFont val="Roboto Condensed"/>
      </rPr>
      <t>Administrative Templates\Printers\Configure RPC connection settings: Protocol to use for outgoing RPC connections</t>
    </r>
    <r>
      <rPr>
        <sz val="11"/>
        <color rgb="FF006096"/>
        <rFont val="Roboto Condensed"/>
      </rPr>
      <t xml:space="preserve">
</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</si>
  <si>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</si>
  <si>
    <r>
      <rPr>
        <b/>
        <sz val="11"/>
        <color rgb="FF000000"/>
        <rFont val="Calibri"/>
      </rPr>
      <t>Warning:</t>
    </r>
    <r>
      <rPr>
        <sz val="11"/>
        <color rgb="FF000000"/>
        <rFont val="Calibri"/>
      </rPr>
      <t xml:space="preserve"> Many existing print configurations may be using the older named pipes protocol and therefore will cease to function.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</si>
  <si>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NT\Printers\RPC:RpcUseNamedPipeProtocol</t>
    </r>
    <r>
      <rPr>
        <sz val="11"/>
        <color rgb="FF006096"/>
        <rFont val="Roboto Condensed"/>
      </rPr>
      <t xml:space="preserve">
</t>
    </r>
  </si>
  <si>
    <r>
      <rPr>
        <sz val="11"/>
        <color rgb="FF000000"/>
        <rFont val="Calibri"/>
      </rPr>
      <t>Disabled. (By default, RPC over TCP is used. For RPC over named pipes, authentication is always enabled for domain joined machines but disabled for non-domain joined machines.)</t>
    </r>
  </si>
  <si>
    <t>4.7.4</t>
  </si>
  <si>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</si>
  <si>
    <r>
      <rPr>
        <sz val="11"/>
        <color rgb="FF000000"/>
        <rFont val="Calibri"/>
      </rPr>
      <t xml:space="preserve">Set the following Settings Catalog path to </t>
    </r>
    <r>
      <rPr>
        <b/>
        <sz val="11"/>
        <color rgb="FF000000"/>
        <rFont val="Calibri"/>
      </rPr>
      <t>Enabled: Default</t>
    </r>
    <r>
      <rPr>
        <sz val="11"/>
        <color rgb="FF000000"/>
        <rFont val="Calibri"/>
      </rPr>
      <t>:</t>
    </r>
    <r>
      <rPr>
        <sz val="11"/>
        <color rgb="FF000000"/>
        <rFont val="Calibri"/>
      </rPr>
      <t xml:space="preserve">
</t>
    </r>
    <r>
      <rPr>
        <sz val="11"/>
        <color rgb="FF006096"/>
        <rFont val="Roboto Condensed"/>
      </rPr>
      <t>Administrative Templates\Printers\Configure RPC connection settings: Use authentication for outgoing RPC connections</t>
    </r>
    <r>
      <rPr>
        <sz val="11"/>
        <color rgb="FF006096"/>
        <rFont val="Roboto Condensed"/>
      </rPr>
      <t xml:space="preserve">
</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</si>
  <si>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Default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</si>
  <si>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NT\Printers\RPC:RpcAuthentication</t>
    </r>
    <r>
      <rPr>
        <sz val="11"/>
        <color rgb="FF006096"/>
        <rFont val="Roboto Condensed"/>
      </rPr>
      <t xml:space="preserve">
</t>
    </r>
  </si>
  <si>
    <t>4.7.5</t>
  </si>
  <si>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</si>
  <si>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Enabled: Negotiate</t>
    </r>
    <r>
      <rPr>
        <sz val="11"/>
        <color rgb="FF000000"/>
        <rFont val="Calibri"/>
      </rPr>
      <t xml:space="preserve"> or higher:</t>
    </r>
    <r>
      <rPr>
        <sz val="11"/>
        <color rgb="FF000000"/>
        <rFont val="Calibri"/>
      </rPr>
      <t xml:space="preserve">
</t>
    </r>
    <r>
      <rPr>
        <sz val="11"/>
        <color rgb="FF006096"/>
        <rFont val="Roboto Condensed"/>
      </rPr>
      <t>Administrative Templates\Printers\Configure RPC listener settings: Configure protocol options for incoming RPC connections</t>
    </r>
    <r>
      <rPr>
        <sz val="11"/>
        <color rgb="FF006096"/>
        <rFont val="Roboto Condensed"/>
      </rPr>
      <t xml:space="preserve">
</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</si>
  <si>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Negotiate</t>
    </r>
    <r>
      <rPr>
        <sz val="11"/>
        <color rgb="FF000000"/>
        <rFont val="Calibri"/>
      </rPr>
      <t xml:space="preserve"> or higher.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</si>
  <si>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NT\Printers\RPC:ForceKerberosForRpc</t>
    </r>
    <r>
      <rPr>
        <sz val="11"/>
        <color rgb="FF006096"/>
        <rFont val="Roboto Condensed"/>
      </rPr>
      <t xml:space="preserve">
</t>
    </r>
  </si>
  <si>
    <r>
      <rPr>
        <sz val="11"/>
        <color rgb="FF000000"/>
        <rFont val="Calibri"/>
      </rPr>
      <t>Enabled. (RPC over TCP is enabled and Negotiate is used for the authentication protocol.)</t>
    </r>
  </si>
  <si>
    <t>4.7.6</t>
  </si>
  <si>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</si>
  <si>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Settings Catalog path to </t>
    </r>
    <r>
      <rPr>
        <b/>
        <sz val="11"/>
        <color rgb="FF000000"/>
        <rFont val="Calibri"/>
      </rPr>
      <t>Enabled: RCP over TCP</t>
    </r>
    <r>
      <rPr>
        <sz val="11"/>
        <color rgb="FF000000"/>
        <rFont val="Calibri"/>
      </rPr>
      <t>:</t>
    </r>
    <r>
      <rPr>
        <sz val="11"/>
        <color rgb="FF000000"/>
        <rFont val="Calibri"/>
      </rPr>
      <t xml:space="preserve">
</t>
    </r>
    <r>
      <rPr>
        <sz val="11"/>
        <color rgb="FF006096"/>
        <rFont val="Roboto Condensed"/>
      </rPr>
      <t>Administrative Templates\Printers\Configure RPC listener settings: Configure protocol options for incoming RPC connections</t>
    </r>
    <r>
      <rPr>
        <sz val="11"/>
        <color rgb="FF006096"/>
        <rFont val="Roboto Condensed"/>
      </rPr>
      <t xml:space="preserve">
</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</si>
  <si>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</si>
  <si>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HKLM\SOFTWARE\Policies\Microsoft\Windows NT\Printers\RPC:RpcProtocols</t>
    </r>
    <r>
      <rPr>
        <sz val="11"/>
        <color rgb="FF006096"/>
        <rFont val="Roboto Condensed"/>
      </rPr>
      <t xml:space="preserve">
</t>
    </r>
  </si>
  <si>
    <t>4.7.7</t>
  </si>
  <si>
    <r>
      <rPr>
        <sz val="11"/>
        <rFont val="Calibri"/>
      </rPr>
      <t xml:space="preserve">Ensure </t>
    </r>
    <r>
      <rPr>
        <sz val="11"/>
        <color rgb="FF000000"/>
        <rFont val="Calibri"/>
      </rPr>
      <t>'</t>
    </r>
    <r>
      <rPr>
        <b/>
        <sz val="11"/>
        <color rgb="FF000000"/>
        <rFont val="Calibri"/>
      </rPr>
      <t>Configure RPC over TCP port: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</si>
  <si>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Set the following Settings Catalog path to</t>
    </r>
    <r>
      <rPr>
        <b/>
        <sz val="11"/>
        <color rgb="FF000000"/>
        <rFont val="Calibri"/>
      </rPr>
      <t>Enabled: 0</t>
    </r>
    <r>
      <rPr>
        <sz val="11"/>
        <color rgb="FF000000"/>
        <rFont val="Calibri"/>
      </rPr>
      <t>:</t>
    </r>
    <r>
      <rPr>
        <sz val="11"/>
        <color rgb="FF000000"/>
        <rFont val="Calibri"/>
      </rPr>
      <t xml:space="preserve">
</t>
    </r>
    <r>
      <rPr>
        <sz val="11"/>
        <color rgb="FF006096"/>
        <rFont val="Roboto Condensed"/>
      </rPr>
      <t>Administrative Templates\Printers\Configure RPC over TCP port: RPC over TCP port</t>
    </r>
    <r>
      <rPr>
        <sz val="11"/>
        <color rgb="FF006096"/>
        <rFont val="Roboto Condensed"/>
      </rPr>
      <t xml:space="preserve">
</t>
    </r>
  </si>
  <si>
    <r>
      <rPr>
        <sz val="11"/>
        <color rgb="FF000000"/>
        <rFont val="Calibri"/>
      </rPr>
      <t>This policy setting controls which port is used for RPC over TCP for incoming connections to the print spooler and outgoing connections to remote print spoolers.</t>
    </r>
    <r>
      <rPr>
        <sz val="11"/>
        <color rgb="FF000000"/>
        <rFont val="Calibri"/>
      </rPr>
      <t xml:space="preserve">
</t>
    </r>
    <r>
      <rPr>
        <sz val="11"/>
        <color rgb="FF000000"/>
        <rFont val="Calibri"/>
      </rPr>
      <t xml:space="preserve">The recommended state for this setting is: </t>
    </r>
    <r>
      <rPr>
        <b/>
        <sz val="11"/>
        <color rgb="FF000000"/>
        <rFont val="Calibri"/>
      </rPr>
      <t>Enabled: 0</t>
    </r>
    <r>
      <rPr>
        <sz val="11"/>
        <color rgb="FF000000"/>
        <rFont val="Calibri"/>
      </rPr>
      <t>.</t>
    </r>
  </si>
  <si>
    <r>
      <rPr>
        <sz val="11"/>
        <color rgb="FF000000"/>
        <rFont val="Calibri"/>
      </rPr>
      <t>If the current print environment is configured for a specific TCP port, this setting may require a firewall change (if applicable) for continued printing.</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</si>
  <si>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NT\Printers\RPC:RpcTcpPort</t>
    </r>
    <r>
      <rPr>
        <sz val="11"/>
        <color rgb="FF006096"/>
        <rFont val="Roboto Condensed"/>
      </rPr>
      <t xml:space="preserve">
</t>
    </r>
  </si>
  <si>
    <r>
      <rPr>
        <sz val="11"/>
        <color rgb="FF000000"/>
        <rFont val="Calibri"/>
      </rPr>
      <t>Disabled. (Dynamic TCP ports are used)</t>
    </r>
  </si>
  <si>
    <t>4.7.8</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</si>
  <si>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</si>
  <si>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Templates\Printers\Limits print driver installation to Administrators</t>
    </r>
    <r>
      <rPr>
        <sz val="11"/>
        <color rgb="FF006096"/>
        <rFont val="Roboto Condensed"/>
      </rPr>
      <t xml:space="preserve">
</t>
    </r>
  </si>
  <si>
    <r>
      <rPr>
        <sz val="11"/>
        <color rgb="FF000000"/>
        <rFont val="Calibri"/>
      </rPr>
      <t>This policy setting controls whether users who aren't Administrators can install print drivers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</si>
  <si>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 xml:space="preserve">HKLM\SOFTWARE\Policies\Microsoft\Windows NT\Printers\PointAndPrint:RestrictDriverInstallationToAdministrators </t>
    </r>
    <r>
      <rPr>
        <sz val="11"/>
        <color rgb="FF006096"/>
        <rFont val="Roboto Condensed"/>
      </rPr>
      <t xml:space="preserve">
</t>
    </r>
  </si>
  <si>
    <r>
      <rPr>
        <sz val="11"/>
        <color rgb="FF000000"/>
        <rFont val="Calibri"/>
      </rPr>
      <t>Enabled. (The system will limit installation of print drivers to Administrators of the computer.)</t>
    </r>
  </si>
  <si>
    <t>4.7.9</t>
  </si>
  <si>
    <r>
      <rPr>
        <sz val="11"/>
        <rFont val="Calibri"/>
      </rPr>
      <t xml:space="preserve">Ensure </t>
    </r>
    <r>
      <rPr>
        <sz val="11"/>
        <color rgb="FF000000"/>
        <rFont val="Calibri"/>
      </rPr>
      <t>'</t>
    </r>
    <r>
      <rPr>
        <b/>
        <sz val="11"/>
        <color rgb="FF000000"/>
        <rFont val="Calibri"/>
      </rPr>
      <t>Manage processing of Queue-specific files: 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</si>
  <si>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Set the following Settings Catalog path to</t>
    </r>
    <r>
      <rPr>
        <b/>
        <sz val="11"/>
        <color rgb="FF000000"/>
        <rFont val="Calibri"/>
      </rPr>
      <t>Enabled: Limit Queue-specific files to Color profiles</t>
    </r>
    <r>
      <rPr>
        <sz val="11"/>
        <color rgb="FF000000"/>
        <rFont val="Calibri"/>
      </rPr>
      <t>:</t>
    </r>
    <r>
      <rPr>
        <sz val="11"/>
        <color rgb="FF000000"/>
        <rFont val="Calibri"/>
      </rPr>
      <t xml:space="preserve">
</t>
    </r>
    <r>
      <rPr>
        <sz val="11"/>
        <color rgb="FF006096"/>
        <rFont val="Roboto Condensed"/>
      </rPr>
      <t>Administrative Templates\Printers\Manage processing of Queue-specific files: Manage processing of Queue-specific files</t>
    </r>
    <r>
      <rPr>
        <sz val="11"/>
        <color rgb="FF006096"/>
        <rFont val="Roboto Condensed"/>
      </rPr>
      <t xml:space="preserve">
</t>
    </r>
  </si>
  <si>
    <r>
      <rPr>
        <sz val="11"/>
        <color rgb="FF000000"/>
        <rFont val="Calibri"/>
      </rPr>
      <t>This policy setting 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t>
    </r>
    <r>
      <rPr>
        <sz val="11"/>
        <color rgb="FF000000"/>
        <rFont val="Calibri"/>
      </rPr>
      <t xml:space="preserve">
</t>
    </r>
    <r>
      <rPr>
        <sz val="11"/>
        <color rgb="FF000000"/>
        <rFont val="Calibri"/>
      </rPr>
      <t xml:space="preserve">The recommended state for this setting is: </t>
    </r>
    <r>
      <rPr>
        <b/>
        <sz val="11"/>
        <color rgb="FF000000"/>
        <rFont val="Calibri"/>
      </rPr>
      <t>Enabled: Limit Queue-specific files to Color profiles</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</si>
  <si>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NT\Printers:CopyFilesPolicy</t>
    </r>
    <r>
      <rPr>
        <sz val="11"/>
        <color rgb="FF006096"/>
        <rFont val="Roboto Condensed"/>
      </rPr>
      <t xml:space="preserve">
</t>
    </r>
  </si>
  <si>
    <r>
      <rPr>
        <sz val="11"/>
        <color rgb="FF000000"/>
        <rFont val="Calibri"/>
      </rPr>
      <t>Disabled. (Queue-specific files will be limited to Color profiles.)</t>
    </r>
  </si>
  <si>
    <t>4.7.10</t>
  </si>
  <si>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</si>
  <si>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Settings Catalog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Administrative Templates\Printers\Point and Print Restrictions: When installing drivers for a new connection </t>
    </r>
    <r>
      <rPr>
        <sz val="11"/>
        <color rgb="FF006096"/>
        <rFont val="Roboto Condensed"/>
      </rPr>
      <t xml:space="preserve">
</t>
    </r>
  </si>
  <si>
    <r>
      <rPr>
        <sz val="11"/>
        <color rgb="FF000000"/>
        <rFont val="Calibri"/>
      </rPr>
      <t>This policy setting controls whether computers will show a warning and a security elevation prompt when users create a new printer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</si>
  <si>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NT\Printers\PointAndPrint:NoWarningNoElevationOnInstall</t>
    </r>
    <r>
      <rPr>
        <sz val="11"/>
        <color rgb="FF006096"/>
        <rFont val="Roboto Condensed"/>
      </rPr>
      <t xml:space="preserve">
</t>
    </r>
  </si>
  <si>
    <r>
      <rPr>
        <sz val="11"/>
        <color rgb="FF000000"/>
        <rFont val="Calibri"/>
      </rPr>
      <t>Enabled. (Windows computers will show a warning and a security elevation prompt when users create a new printer connection using Point and Print.)</t>
    </r>
  </si>
  <si>
    <t>4.7.11</t>
  </si>
  <si>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</si>
  <si>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Settings Catalog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Administrative Templates\Printers\Point and Print Restrictions: When updating drivers for an existing connection </t>
    </r>
    <r>
      <rPr>
        <sz val="11"/>
        <color rgb="FF006096"/>
        <rFont val="Roboto Condensed"/>
      </rPr>
      <t xml:space="preserve">
</t>
    </r>
  </si>
  <si>
    <r>
      <rPr>
        <sz val="11"/>
        <color rgb="FF000000"/>
        <rFont val="Calibri"/>
      </rPr>
      <t>This policy setting controls whether computers will show a warning and a security elevation prompt when users are updating drivers for an existing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</si>
  <si>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NT\Printers\PointAndPrint:UpdatePromptSettings</t>
    </r>
    <r>
      <rPr>
        <sz val="11"/>
        <color rgb="FF006096"/>
        <rFont val="Roboto Condensed"/>
      </rPr>
      <t xml:space="preserve">
</t>
    </r>
  </si>
  <si>
    <r>
      <rPr>
        <sz val="11"/>
        <color rgb="FF000000"/>
        <rFont val="Calibri"/>
      </rPr>
      <t>Enabled. (Windows computers will show a warning and a security elevation prompt when users are updating drivers for an existing connection using Point and Print.)</t>
    </r>
  </si>
  <si>
    <t>Notifications</t>
  </si>
  <si>
    <t>4.9.1.1</t>
  </si>
  <si>
    <r>
      <rPr>
        <sz val="11"/>
        <rFont val="Calibri"/>
      </rPr>
      <t xml:space="preserve">Ensure </t>
    </r>
    <r>
      <rPr>
        <sz val="11"/>
        <color rgb="FF000000"/>
        <rFont val="Calibri"/>
      </rPr>
      <t>'</t>
    </r>
    <r>
      <rPr>
        <b/>
        <sz val="11"/>
        <color rgb="FF000000"/>
        <rFont val="Calibri"/>
      </rPr>
      <t xml:space="preserve">Turn off toast notifications on the lock screen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</si>
  <si>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Templates\Start Menu and Taskbar\Notifications\Turn off toast notifications on the lock screen (User)</t>
    </r>
    <r>
      <rPr>
        <sz val="11"/>
        <color rgb="FF006096"/>
        <rFont val="Roboto Condensed"/>
      </rPr>
      <t xml:space="preserve">
</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</si>
  <si>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</si>
  <si>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will not be able to raise toast notifications on the lock screen.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</si>
  <si>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SID]\Software\Policies\Microsoft\Windows\CurrentVersion\PushNotifications:NoToastApplicationNotificationOnLockScreen</t>
    </r>
    <r>
      <rPr>
        <sz val="11"/>
        <color rgb="FF006096"/>
        <rFont val="Roboto Condensed"/>
      </rPr>
      <t xml:space="preserve">
</t>
    </r>
  </si>
  <si>
    <r>
      <rPr>
        <sz val="11"/>
        <color rgb="FF000000"/>
        <rFont val="Calibri"/>
      </rPr>
      <t>Disabled. (Toast notifications on the lock screen are enabled and can be turned off by the administrator or user.)</t>
    </r>
  </si>
  <si>
    <t>Audit Process Creation</t>
  </si>
  <si>
    <t>4.10.4.1</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</si>
  <si>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</si>
  <si>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Templates\System\Audit Process Creation\Include command line in process creation events</t>
    </r>
    <r>
      <rPr>
        <sz val="11"/>
        <color rgb="FF006096"/>
        <rFont val="Roboto Condensed"/>
      </rPr>
      <t xml:space="preserve">
</t>
    </r>
  </si>
  <si>
    <r>
      <rPr>
        <sz val="11"/>
        <color rgb="FF000000"/>
        <rFont val="Calibri"/>
      </rPr>
      <t>This policy setting controls whether the process creation command line text is logged in security audit events when a new process has been created.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feature that this setting controls was not originally supported in workstation OSes older than Windows 8.1. However, in February 2015 Microsoft added support for the feature to Windows 7 and Windows 8.0 via an update - KB3004375 </t>
    </r>
    <r>
      <rPr>
        <sz val="11"/>
        <color rgb="FF0000FF"/>
        <rFont val="Calibri"/>
      </rPr>
      <t>(https://support.microsoft.com/en-us/help/3004375/microsoft-security-advisory-update-to-improve-windows-command-line-aud)</t>
    </r>
    <r>
      <rPr>
        <sz val="11"/>
        <color rgb="FF000000"/>
        <rFont val="Calibri"/>
      </rPr>
      <t>. Therefore, this setting is also important to set on those older OSes.</t>
    </r>
  </si>
  <si>
    <r>
      <rPr>
        <sz val="11"/>
        <color rgb="FF000000"/>
        <rFont val="Calibri"/>
      </rPr>
      <t>Process command line information will be included in the event logs, which can contain sensitive or private information such as passwords or user data.</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which could be exposed to users who have read-access to event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</si>
  <si>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HKLM\SOFTWARE\Microsoft\Windows\CurrentVersion\Policies\System\Audit:ProcessCreationIncludeCmdLine_Enabled</t>
    </r>
    <r>
      <rPr>
        <sz val="11"/>
        <color rgb="FF006096"/>
        <rFont val="Roboto Condensed"/>
      </rPr>
      <t xml:space="preserve">
</t>
    </r>
  </si>
  <si>
    <r>
      <rPr>
        <sz val="11"/>
        <color rgb="FF000000"/>
        <rFont val="Calibri"/>
      </rPr>
      <t>Disabled. (Process command line information will not be included in Audit Process Creation events.)</t>
    </r>
  </si>
  <si>
    <t>Credentials Delegation</t>
  </si>
  <si>
    <t>4.10.5.1</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</si>
  <si>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</si>
  <si>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Settings Catalog path to </t>
    </r>
    <r>
      <rPr>
        <b/>
        <sz val="11"/>
        <color rgb="FF000000"/>
        <rFont val="Calibri"/>
      </rPr>
      <t>Enabled: Force Updated Clients</t>
    </r>
    <r>
      <rPr>
        <sz val="11"/>
        <color rgb="FF000000"/>
        <rFont val="Calibri"/>
      </rPr>
      <t>.</t>
    </r>
    <r>
      <rPr>
        <sz val="11"/>
        <color rgb="FF000000"/>
        <rFont val="Calibri"/>
      </rPr>
      <t xml:space="preserve">
</t>
    </r>
    <r>
      <rPr>
        <sz val="11"/>
        <color rgb="FF006096"/>
        <rFont val="Roboto Condensed"/>
      </rPr>
      <t>Administrative Templates\System\Credentials Delegation\Encryption Oracle Remediation</t>
    </r>
    <r>
      <rPr>
        <sz val="11"/>
        <color rgb="FF006096"/>
        <rFont val="Roboto Condensed"/>
      </rPr>
      <t xml:space="preserve">
</t>
    </r>
  </si>
  <si>
    <r>
      <rPr>
        <sz val="11"/>
        <color rgb="FF000000"/>
        <rFont val="Calibri"/>
      </rPr>
      <t>Some versions of the CredSSP protocol that is used by some applications (such as Remote Desktop Connection) are vulnerable to an encryption oracle attack against the client. This policy controls compatibility with vulnerable clients and servers and allows you to set the level of protection desired for the encryption oracle vulnerability.</t>
    </r>
    <r>
      <rPr>
        <sz val="11"/>
        <color rgb="FF000000"/>
        <rFont val="Calibri"/>
      </rPr>
      <t xml:space="preserve">
</t>
    </r>
    <r>
      <rPr>
        <sz val="11"/>
        <color rgb="FF000000"/>
        <rFont val="Calibri"/>
      </rPr>
      <t xml:space="preserve">The recommended state for this setting is: </t>
    </r>
    <r>
      <rPr>
        <b/>
        <sz val="11"/>
        <color rgb="FF000000"/>
        <rFont val="Calibri"/>
      </rPr>
      <t>Enabled: Force Updated Clients</t>
    </r>
    <r>
      <rPr>
        <sz val="11"/>
        <color rgb="FF000000"/>
        <rFont val="Calibri"/>
      </rPr>
      <t>.</t>
    </r>
  </si>
  <si>
    <r>
      <rPr>
        <sz val="11"/>
        <color rgb="FF000000"/>
        <rFont val="Calibri"/>
      </rPr>
      <t>Client applications which use CredSSP will not be able to fall back to the insecure versions and services using CredSSP will not accept unpatched clients. This setting should not be deployed until all remote hosts support the newest version, which is achieved by ensuring that all Microsoft security updates at least through May 2018 are installed.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</si>
  <si>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HKLM\SOFTWARE\Microsoft\Windows\CurrentVersion\Policies\System\CredSSP\Parameters:AllowEncryptionOracle</t>
    </r>
    <r>
      <rPr>
        <sz val="11"/>
        <color rgb="FF006096"/>
        <rFont val="Roboto Condensed"/>
      </rPr>
      <t xml:space="preserve">
</t>
    </r>
  </si>
  <si>
    <r>
      <rPr>
        <sz val="11"/>
        <color rgb="FF000000"/>
        <rFont val="Calibri"/>
      </rPr>
      <t>Without the May 2018 security update: Enabled: 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With the May 2018 security update: Enabled: Mitigated (Client applications which use CredSSP will not be able to fall back to the insecure version but services using CredSSP will accept unpatched clients.)</t>
    </r>
  </si>
  <si>
    <t>4.10.5.2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</si>
  <si>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</si>
  <si>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Templates\System\Credentials Delegation\Remote host allows delegation of non-exportable credentials</t>
    </r>
    <r>
      <rPr>
        <sz val="11"/>
        <color rgb="FF006096"/>
        <rFont val="Roboto Condensed"/>
      </rPr>
      <t xml:space="preserve">
</t>
    </r>
  </si>
  <si>
    <r>
      <rPr>
        <sz val="11"/>
        <color rgb="FF000000"/>
        <rFont val="Calibri"/>
      </rPr>
      <t>Remote host allows delegation of non-exportable credentials. When using credential delegation, devices provide an exportable version of credentials to the remote host. This exposes users to the risk of credential theft from attackers on the remote host. The Restricted Admin Mode and Windows Defender Remote Credential Guard features are two options to help protect against this risk.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detailed information on Windows Defender Remote Credential Guard and how it compares to Restricted Admin Mode can be found at this link: Protect Remote Desktop credentials with Windows Defender Remote Credential Guard (Windows 10) | Microsoft Docs </t>
    </r>
    <r>
      <rPr>
        <sz val="11"/>
        <color rgb="FF0000FF"/>
        <rFont val="Calibri"/>
      </rPr>
      <t>(https://docs.microsoft.com/en-us/windows/access-protection/remote-credential-guard)</t>
    </r>
  </si>
  <si>
    <r>
      <rPr>
        <sz val="11"/>
        <color rgb="FF000000"/>
        <rFont val="Calibri"/>
      </rPr>
      <t xml:space="preserve">The host will support the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features.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</si>
  <si>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HKLM\SOFTWARE\Policies\Microsoft\Windows\CredentialsDelegation:AllowProtectedCreds</t>
    </r>
    <r>
      <rPr>
        <sz val="11"/>
        <color rgb="FF006096"/>
        <rFont val="Roboto Condensed"/>
      </rPr>
      <t xml:space="preserve">
</t>
    </r>
  </si>
  <si>
    <r>
      <rPr>
        <sz val="11"/>
        <color rgb="FF000000"/>
        <rFont val="Calibri"/>
      </rPr>
      <t>Disabled.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are not supported. Users will always need to pass their credentials to the host.)</t>
    </r>
  </si>
  <si>
    <t>Device Installation Restrictions</t>
  </si>
  <si>
    <t>4.10.9.1.1</t>
  </si>
  <si>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</si>
  <si>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BitLocker</t>
  </si>
  <si>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Templates\System\Device Installation\Device Installation Restrictions\Prevent installation of devices using drivers that match these device setup classes</t>
    </r>
    <r>
      <rPr>
        <sz val="11"/>
        <color rgb="FF006096"/>
        <rFont val="Roboto Condensed"/>
      </rPr>
      <t xml:space="preserve">
</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</si>
  <si>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</si>
  <si>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Devices matching the specified device setup classes will be prevented from installation.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</si>
  <si>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HKLM\SOFTWARE\Policies\Microsoft\Windows\DeviceInstall\Restrictions:DenyDeviceClasses</t>
    </r>
    <r>
      <rPr>
        <sz val="11"/>
        <color rgb="FF006096"/>
        <rFont val="Roboto Condensed"/>
      </rPr>
      <t xml:space="preserve">
</t>
    </r>
  </si>
  <si>
    <r>
      <rPr>
        <sz val="11"/>
        <color rgb="FF000000"/>
        <rFont val="Calibri"/>
      </rPr>
      <t>Disabled. (Devices can be installed and updated as allowed or prevented by other policy settings.)</t>
    </r>
  </si>
  <si>
    <t>4.10.9.1.2</t>
  </si>
  <si>
    <r>
      <rPr>
        <sz val="11"/>
        <rFont val="Calibri"/>
      </rPr>
      <t xml:space="preserve">Ensure </t>
    </r>
    <r>
      <rPr>
        <sz val="11"/>
        <color rgb="FF000000"/>
        <rFont val="Calibri"/>
      </rPr>
      <t>'</t>
    </r>
    <r>
      <rPr>
        <b/>
        <sz val="11"/>
        <color rgb="FF000000"/>
        <rFont val="Calibri"/>
      </rPr>
      <t>Prevent installation of devices using drivers that match these device setup classes: Also apply to matching devices that are already installed.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(checked)</t>
    </r>
  </si>
  <si>
    <r>
      <rPr>
        <sz val="11"/>
        <color rgb="FF000000"/>
        <rFont val="Calibri"/>
      </rPr>
      <t xml:space="preserve">Set the following Settings Catalog path to </t>
    </r>
    <r>
      <rPr>
        <b/>
        <sz val="11"/>
        <color rgb="FF000000"/>
        <rFont val="Calibri"/>
      </rPr>
      <t>Enabled</t>
    </r>
    <r>
      <rPr>
        <sz val="11"/>
        <color rgb="FF000000"/>
        <rFont val="Calibri"/>
      </rPr>
      <t xml:space="preserve">, and check the </t>
    </r>
    <r>
      <rPr>
        <b/>
        <sz val="11"/>
        <color rgb="FF000000"/>
        <rFont val="Calibri"/>
      </rPr>
      <t>Also apply to matching devices that are already installed.</t>
    </r>
    <r>
      <rPr>
        <sz val="11"/>
        <color rgb="FF000000"/>
        <rFont val="Calibri"/>
      </rPr>
      <t xml:space="preserve"> button.</t>
    </r>
    <r>
      <rPr>
        <sz val="11"/>
        <color rgb="FF000000"/>
        <rFont val="Calibri"/>
      </rPr>
      <t xml:space="preserve">
</t>
    </r>
    <r>
      <rPr>
        <sz val="11"/>
        <color rgb="FF006096"/>
        <rFont val="Roboto Condensed"/>
      </rPr>
      <t>Administrative Templates\System\Device Installation\Device Installation Restrictions\Prevent installation of devices using drivers that match these device setup classes</t>
    </r>
    <r>
      <rPr>
        <sz val="11"/>
        <color rgb="FF006096"/>
        <rFont val="Roboto Condensed"/>
      </rPr>
      <t xml:space="preserve">
</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</si>
  <si>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t>
    </r>
  </si>
  <si>
    <r>
      <rPr>
        <sz val="11"/>
        <color rgb="FF000000"/>
        <rFont val="Calibri"/>
      </rPr>
      <t>Existing devices (that match the device setup classes specified) that were previously installed prior to the hardening will be disabled or removed.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</si>
  <si>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HKLM\SOFTWARE\Policies\Microsoft\Windows\DeviceInstall\Restrictions:DenyDeviceClassesRetroactive</t>
    </r>
    <r>
      <rPr>
        <sz val="11"/>
        <color rgb="FF006096"/>
        <rFont val="Roboto Condensed"/>
      </rPr>
      <t xml:space="preserve">
</t>
    </r>
  </si>
  <si>
    <r>
      <rPr>
        <sz val="11"/>
        <color rgb="FF000000"/>
        <rFont val="Calibri"/>
      </rPr>
      <t>False (unchecked). (Pre-existing devices matching the device setup classes will not be disabled or removed.)</t>
    </r>
  </si>
  <si>
    <t>4.10.9.1.3</t>
  </si>
  <si>
    <r>
      <rPr>
        <sz val="11"/>
        <rFont val="Calibri"/>
      </rPr>
      <t xml:space="preserve">Ensure </t>
    </r>
    <r>
      <rPr>
        <sz val="11"/>
        <color rgb="FF000000"/>
        <rFont val="Calibri"/>
      </rPr>
      <t>'</t>
    </r>
    <r>
      <rPr>
        <b/>
        <sz val="11"/>
        <color rgb="FF000000"/>
        <rFont val="Calibri"/>
      </rPr>
      <t>Prevent installation of devices using drivers that match these device setup classes: Prevent installation of devices using drivers for these device setup</t>
    </r>
    <r>
      <rPr>
        <sz val="11"/>
        <color rgb="FF000000"/>
        <rFont val="Calibri"/>
      </rPr>
      <t>'</t>
    </r>
    <r>
      <rPr>
        <sz val="11"/>
        <color rgb="FF000000"/>
        <rFont val="Calibri"/>
      </rPr>
      <t xml:space="preserve"> is set to </t>
    </r>
    <r>
      <rPr>
        <sz val="11"/>
        <color rgb="FF000000"/>
        <rFont val="Calibri"/>
      </rPr>
      <t>'</t>
    </r>
    <r>
      <rPr>
        <b/>
        <sz val="11"/>
        <color rgb="FF000000"/>
        <rFont val="Calibri"/>
      </rPr>
      <t>IEEE 1394 device setup classes</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</si>
  <si>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and add </t>
    </r>
    <r>
      <rPr>
        <b/>
        <sz val="11"/>
        <color rgb="FF000000"/>
        <rFont val="Calibri"/>
      </rPr>
      <t>{d48179be-ec20-11d1-b6b8-00c04fa372a7}</t>
    </r>
    <r>
      <rPr>
        <sz val="11"/>
        <color rgb="FF000000"/>
        <rFont val="Calibri"/>
      </rPr>
      <t xml:space="preserve">, </t>
    </r>
    <r>
      <rPr>
        <b/>
        <sz val="11"/>
        <color rgb="FF000000"/>
        <rFont val="Calibri"/>
      </rPr>
      <t>{7ebefbc0-3200-11d2-b4c2-00a0C9697d07}</t>
    </r>
    <r>
      <rPr>
        <sz val="11"/>
        <color rgb="FF000000"/>
        <rFont val="Calibri"/>
      </rPr>
      <t xml:space="preserve">, </t>
    </r>
    <r>
      <rPr>
        <b/>
        <sz val="11"/>
        <color rgb="FF000000"/>
        <rFont val="Calibri"/>
      </rPr>
      <t>{c06ff265-ae09-48f0-812c-16753d7cba83}</t>
    </r>
    <r>
      <rPr>
        <sz val="11"/>
        <color rgb="FF000000"/>
        <rFont val="Calibri"/>
      </rPr>
      <t xml:space="preserve">, and </t>
    </r>
    <r>
      <rPr>
        <b/>
        <sz val="11"/>
        <color rgb="FF000000"/>
        <rFont val="Calibri"/>
      </rPr>
      <t>{6bdd1fc1-810f-11d0-bec7-08002be2092f}</t>
    </r>
    <r>
      <rPr>
        <sz val="11"/>
        <color rgb="FF000000"/>
        <rFont val="Calibri"/>
      </rPr>
      <t xml:space="preserve"> to the device setup classes list.</t>
    </r>
    <r>
      <rPr>
        <sz val="11"/>
        <color rgb="FF000000"/>
        <rFont val="Calibri"/>
      </rPr>
      <t xml:space="preserve">
</t>
    </r>
    <r>
      <rPr>
        <sz val="11"/>
        <color rgb="FF006096"/>
        <rFont val="Roboto Condensed"/>
      </rPr>
      <t>Administrative Templates\System\Device Installation\Device Installation Restrictions\Prevent installation of devices using drivers that match these device setup classes</t>
    </r>
    <r>
      <rPr>
        <sz val="11"/>
        <color rgb="FF006096"/>
        <rFont val="Roboto Condensed"/>
      </rPr>
      <t xml:space="preserve">
</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</si>
  <si>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r>
      <rPr>
        <sz val="11"/>
        <color rgb="FF000000"/>
        <rFont val="Calibri"/>
      </rPr>
      <t xml:space="preserve">
</t>
    </r>
    <r>
      <rPr>
        <sz val="11"/>
        <color rgb="FF000000"/>
        <rFont val="Calibri"/>
      </rPr>
      <t>Here are the four entries we recommend and what they translate to:</t>
    </r>
    <r>
      <rPr>
        <sz val="11"/>
        <color rgb="FF000000"/>
        <rFont val="Calibri"/>
      </rPr>
      <t xml:space="preserve">
</t>
    </r>
    <r>
      <rPr>
        <sz val="11"/>
        <color rgb="FF000000"/>
        <rFont val="Calibri"/>
      </rPr>
      <t xml:space="preserve">- </t>
    </r>
    <r>
      <rPr>
        <b/>
        <sz val="11"/>
        <color rgb="FF000000"/>
        <rFont val="Calibri"/>
      </rPr>
      <t>{d48179be-ec20-11d1-b6b8-00c04fa372a7}</t>
    </r>
    <r>
      <rPr>
        <sz val="11"/>
        <color rgb="FF000000"/>
        <rFont val="Calibri"/>
      </rPr>
      <t xml:space="preserve"> - IEEE 1394 devices that support the SBP2 Protocol Class</t>
    </r>
    <r>
      <rPr>
        <sz val="11"/>
        <color rgb="FF000000"/>
        <rFont val="Calibri"/>
      </rPr>
      <t xml:space="preserve">
</t>
    </r>
    <r>
      <rPr>
        <sz val="11"/>
        <color rgb="FF000000"/>
        <rFont val="Calibri"/>
      </rPr>
      <t xml:space="preserve">- </t>
    </r>
    <r>
      <rPr>
        <b/>
        <sz val="11"/>
        <color rgb="FF000000"/>
        <rFont val="Calibri"/>
      </rPr>
      <t>{7ebefbc0-3200-11d2-b4c2-00a0C9697d07}</t>
    </r>
    <r>
      <rPr>
        <sz val="11"/>
        <color rgb="FF000000"/>
        <rFont val="Calibri"/>
      </rPr>
      <t xml:space="preserve"> - IEEE 1394 devices that support the IEC-61883 Protocol Class</t>
    </r>
    <r>
      <rPr>
        <sz val="11"/>
        <color rgb="FF000000"/>
        <rFont val="Calibri"/>
      </rPr>
      <t xml:space="preserve">
</t>
    </r>
    <r>
      <rPr>
        <sz val="11"/>
        <color rgb="FF000000"/>
        <rFont val="Calibri"/>
      </rPr>
      <t xml:space="preserve">- </t>
    </r>
    <r>
      <rPr>
        <b/>
        <sz val="11"/>
        <color rgb="FF000000"/>
        <rFont val="Calibri"/>
      </rPr>
      <t>{c06ff265-ae09-48f0-812c-16753d7cba83}</t>
    </r>
    <r>
      <rPr>
        <sz val="11"/>
        <color rgb="FF000000"/>
        <rFont val="Calibri"/>
      </rPr>
      <t xml:space="preserve"> - IEEE 1394 devices that support the AVC Protocol Class</t>
    </r>
    <r>
      <rPr>
        <sz val="11"/>
        <color rgb="FF000000"/>
        <rFont val="Calibri"/>
      </rPr>
      <t xml:space="preserve">
</t>
    </r>
    <r>
      <rPr>
        <sz val="11"/>
        <color rgb="FF000000"/>
        <rFont val="Calibri"/>
      </rPr>
      <t xml:space="preserve">- </t>
    </r>
    <r>
      <rPr>
        <b/>
        <sz val="11"/>
        <color rgb="FF000000"/>
        <rFont val="Calibri"/>
      </rPr>
      <t>{6bdd1fc1-810f-11d0-bec7-08002be2092f}</t>
    </r>
    <r>
      <rPr>
        <sz val="11"/>
        <color rgb="FF000000"/>
        <rFont val="Calibri"/>
      </rPr>
      <t xml:space="preserve"> - IEEE 1394 Host Bus Controller Class</t>
    </r>
    <r>
      <rPr>
        <sz val="11"/>
        <color rgb="FF000000"/>
        <rFont val="Calibri"/>
      </rPr>
      <t xml:space="preserve">
</t>
    </r>
    <r>
      <rPr>
        <sz val="11"/>
        <color rgb="FF000000"/>
        <rFont val="Calibri"/>
      </rPr>
      <t xml:space="preserve">The full list of system-defined device setup classes available in Windows is here: System-Defined Device Setup Classes Available to Vendors | Microsoft Docs </t>
    </r>
    <r>
      <rPr>
        <sz val="11"/>
        <color rgb="FF0000FF"/>
        <rFont val="Calibri"/>
      </rPr>
      <t>(https://docs.microsoft.com/en-us/windows-hardware/drivers/install/system-defined-device-setup-classes-available-to-vendors)</t>
    </r>
    <r>
      <rPr>
        <sz val="11"/>
        <color rgb="FF000000"/>
        <rFont val="Calibri"/>
      </rPr>
      <t xml:space="preserve">
</t>
    </r>
    <r>
      <rPr>
        <sz val="11"/>
        <color rgb="FF000000"/>
        <rFont val="Calibri"/>
      </rPr>
      <t xml:space="preserve">The recommended state for this setting is: </t>
    </r>
    <r>
      <rPr>
        <b/>
        <sz val="11"/>
        <color rgb="FF000000"/>
        <rFont val="Calibri"/>
      </rPr>
      <t>{d48179be-ec20-11d1-b6b8-00c04fa372a7}</t>
    </r>
    <r>
      <rPr>
        <sz val="11"/>
        <color rgb="FF000000"/>
        <rFont val="Calibri"/>
      </rPr>
      <t xml:space="preserve">, </t>
    </r>
    <r>
      <rPr>
        <b/>
        <sz val="11"/>
        <color rgb="FF000000"/>
        <rFont val="Calibri"/>
      </rPr>
      <t>{7ebefbc0-3200-11d2-b4c2-00a0C9697d07}</t>
    </r>
    <r>
      <rPr>
        <sz val="11"/>
        <color rgb="FF000000"/>
        <rFont val="Calibri"/>
      </rPr>
      <t xml:space="preserve">, </t>
    </r>
    <r>
      <rPr>
        <b/>
        <sz val="11"/>
        <color rgb="FF000000"/>
        <rFont val="Calibri"/>
      </rPr>
      <t>{c06ff265-ae09-48f0-812c-16753d7cba83}</t>
    </r>
    <r>
      <rPr>
        <sz val="11"/>
        <color rgb="FF000000"/>
        <rFont val="Calibri"/>
      </rPr>
      <t xml:space="preserve">, and </t>
    </r>
    <r>
      <rPr>
        <b/>
        <sz val="11"/>
        <color rgb="FF000000"/>
        <rFont val="Calibri"/>
      </rPr>
      <t>{6bdd1fc1-810f-11d0-bec7-08002be2092f}</t>
    </r>
    <r>
      <rPr>
        <sz val="11"/>
        <color rgb="FF000000"/>
        <rFont val="Calibri"/>
      </rPr>
      <t xml:space="preserve">
</t>
    </r>
    <r>
      <rPr>
        <b/>
        <sz val="11"/>
        <color rgb="FF000000"/>
        <rFont val="Calibri"/>
      </rPr>
      <t>Note:</t>
    </r>
    <r>
      <rPr>
        <sz val="11"/>
        <color rgb="FF000000"/>
        <rFont val="Calibri"/>
      </rPr>
      <t xml:space="preserve"> IEEE 1394 has also been known/branded as </t>
    </r>
    <r>
      <rPr>
        <i/>
        <sz val="11"/>
        <color rgb="FF000000"/>
        <rFont val="Calibri"/>
      </rPr>
      <t>FireWire</t>
    </r>
    <r>
      <rPr>
        <sz val="11"/>
        <color rgb="FF000000"/>
        <rFont val="Calibri"/>
      </rPr>
      <t xml:space="preserve"> (by Apple), </t>
    </r>
    <r>
      <rPr>
        <i/>
        <sz val="11"/>
        <color rgb="FF000000"/>
        <rFont val="Calibri"/>
      </rPr>
      <t>i.LINK</t>
    </r>
    <r>
      <rPr>
        <sz val="11"/>
        <color rgb="FF000000"/>
        <rFont val="Calibri"/>
      </rPr>
      <t xml:space="preserve"> (by Sony) and </t>
    </r>
    <r>
      <rPr>
        <i/>
        <sz val="11"/>
        <color rgb="FF000000"/>
        <rFont val="Calibri"/>
      </rPr>
      <t>Lynx</t>
    </r>
    <r>
      <rPr>
        <sz val="11"/>
        <color rgb="FF000000"/>
        <rFont val="Calibri"/>
      </rPr>
      <t xml:space="preserve"> (by Texas Instruments).</t>
    </r>
  </si>
  <si>
    <r>
      <rPr>
        <sz val="11"/>
        <color rgb="FF000000"/>
        <rFont val="Calibri"/>
      </rPr>
      <t>IEEE 1394 drives &amp; devices will be prevented from being installed in Windows.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</si>
  <si>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{d48179be-ec20-11d1-b6b8-00c04fa372a7}</t>
    </r>
    <r>
      <rPr>
        <sz val="11"/>
        <color rgb="FF000000"/>
        <rFont val="Calibri"/>
      </rPr>
      <t xml:space="preserve">, </t>
    </r>
    <r>
      <rPr>
        <b/>
        <sz val="11"/>
        <color rgb="FF000000"/>
        <rFont val="Calibri"/>
      </rPr>
      <t>{7ebefbc0-3200-11d2-b4c2-00a0C9697d07}</t>
    </r>
    <r>
      <rPr>
        <sz val="11"/>
        <color rgb="FF000000"/>
        <rFont val="Calibri"/>
      </rPr>
      <t xml:space="preserve">, </t>
    </r>
    <r>
      <rPr>
        <b/>
        <sz val="11"/>
        <color rgb="FF000000"/>
        <rFont val="Calibri"/>
      </rPr>
      <t>{c06ff265-ae09-48f0-812c-16753d7cba83}</t>
    </r>
    <r>
      <rPr>
        <sz val="11"/>
        <color rgb="FF000000"/>
        <rFont val="Calibri"/>
      </rPr>
      <t xml:space="preserve">, and </t>
    </r>
    <r>
      <rPr>
        <b/>
        <sz val="11"/>
        <color rgb="FF000000"/>
        <rFont val="Calibri"/>
      </rPr>
      <t>{6bdd1fc1-810f-11d0-bec7-08002be2092f}</t>
    </r>
    <r>
      <rPr>
        <sz val="11"/>
        <color rgb="FF000000"/>
        <rFont val="Calibri"/>
      </rPr>
      <t>.</t>
    </r>
    <r>
      <rPr>
        <sz val="11"/>
        <color rgb="FF000000"/>
        <rFont val="Calibri"/>
      </rPr>
      <t xml:space="preserve">
</t>
    </r>
    <r>
      <rPr>
        <sz val="11"/>
        <color rgb="FF006096"/>
        <rFont val="Roboto Condensed"/>
      </rPr>
      <t>HKLM\SOFTWARE\Policies\Microsoft\Windows\DeviceInstall\Restrictions\DenyDeviceClasses:&lt;numeric value&gt;</t>
    </r>
    <r>
      <rPr>
        <sz val="11"/>
        <color rgb="FF006096"/>
        <rFont val="Roboto Condensed"/>
      </rPr>
      <t xml:space="preserve">
</t>
    </r>
  </si>
  <si>
    <r>
      <rPr>
        <sz val="11"/>
        <color rgb="FF000000"/>
        <rFont val="Calibri"/>
      </rPr>
      <t>None. (No device setup classes are prevented from installation.)</t>
    </r>
  </si>
  <si>
    <t>Device Installation</t>
  </si>
  <si>
    <t>4.10.9.2</t>
  </si>
  <si>
    <r>
      <rPr>
        <sz val="11"/>
        <rFont val="Calibri"/>
      </rPr>
      <t xml:space="preserve">Ensure </t>
    </r>
    <r>
      <rPr>
        <sz val="11"/>
        <color rgb="FF000000"/>
        <rFont val="Calibri"/>
      </rPr>
      <t>'</t>
    </r>
    <r>
      <rPr>
        <b/>
        <sz val="11"/>
        <color rgb="FF000000"/>
        <rFont val="Calibri"/>
      </rPr>
      <t>Prevent device metadata retrieval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</si>
  <si>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Templates\System\Device Installation\Prevent device metadata retrieval from the Internet</t>
    </r>
    <r>
      <rPr>
        <sz val="11"/>
        <color rgb="FF006096"/>
        <rFont val="Roboto Condensed"/>
      </rPr>
      <t xml:space="preserve">
</t>
    </r>
  </si>
  <si>
    <r>
      <rPr>
        <sz val="11"/>
        <color rgb="FF000000"/>
        <rFont val="Calibri"/>
      </rPr>
      <t>This policy setting allows you to prevent Windows from retrieving device metadata from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will not prevent the installation of basic hardware drivers, but does prevent associated third-party utility software from automatically being installed under the context of the </t>
    </r>
    <r>
      <rPr>
        <b/>
        <sz val="11"/>
        <color rgb="FF000000"/>
        <rFont val="Calibri"/>
      </rPr>
      <t>SYSTEM</t>
    </r>
    <r>
      <rPr>
        <sz val="11"/>
        <color rgb="FF000000"/>
        <rFont val="Calibri"/>
      </rPr>
      <t xml:space="preserve"> account.</t>
    </r>
  </si>
  <si>
    <r>
      <rPr>
        <sz val="11"/>
        <color rgb="FF000000"/>
        <rFont val="Calibri"/>
      </rPr>
      <t>Standard users without administrator privileges will not be able to install associated third-party utility software for peripheral devices. This may limit the use of advanced features of those devices unless/until an administrator installs the associated utility software for the device.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</si>
  <si>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 Metadata:PreventDeviceMetadataFromNetwork</t>
    </r>
    <r>
      <rPr>
        <sz val="11"/>
        <color rgb="FF006096"/>
        <rFont val="Roboto Condensed"/>
      </rPr>
      <t xml:space="preserve">
</t>
    </r>
  </si>
  <si>
    <r>
      <rPr>
        <sz val="11"/>
        <color rgb="FF000000"/>
        <rFont val="Calibri"/>
      </rPr>
      <t>Disabled. (The setting in the Device Installation Settings dialog box controls whether Windows retrieves device metadata from the Internet.)</t>
    </r>
  </si>
  <si>
    <t>Early Launch Antimalware</t>
  </si>
  <si>
    <t>4.10.13.1</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</si>
  <si>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</si>
  <si>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`Good, unknown and bad but critical.</t>
    </r>
    <r>
      <rPr>
        <sz val="11"/>
        <color rgb="FF000000"/>
        <rFont val="Calibri"/>
      </rPr>
      <t xml:space="preserve">
</t>
    </r>
    <r>
      <rPr>
        <sz val="11"/>
        <color rgb="FF006096"/>
        <rFont val="Roboto Condensed"/>
      </rPr>
      <t>Administrative Templates\System\Early Launch Antimalware\Boot-Start Driver Initialization Policy</t>
    </r>
    <r>
      <rPr>
        <sz val="11"/>
        <color rgb="FF006096"/>
        <rFont val="Roboto Condensed"/>
      </rPr>
      <t xml:space="preserve">
</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</si>
  <si>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xml:space="preserve">- </t>
    </r>
    <r>
      <rPr>
        <b/>
        <sz val="11"/>
        <color rgb="FF000000"/>
        <rFont val="Calibri"/>
      </rPr>
      <t>Good</t>
    </r>
    <r>
      <rPr>
        <sz val="11"/>
        <color rgb="FF000000"/>
        <rFont val="Calibri"/>
      </rPr>
      <t>: The driver has been signed and has not been tampered with.</t>
    </r>
    <r>
      <rPr>
        <sz val="11"/>
        <color rgb="FF000000"/>
        <rFont val="Calibri"/>
      </rPr>
      <t xml:space="preserve">
</t>
    </r>
    <r>
      <rPr>
        <sz val="11"/>
        <color rgb="FF000000"/>
        <rFont val="Calibri"/>
      </rPr>
      <t xml:space="preserve">- </t>
    </r>
    <r>
      <rPr>
        <b/>
        <sz val="11"/>
        <color rgb="FF000000"/>
        <rFont val="Calibri"/>
      </rPr>
      <t>Bad</t>
    </r>
    <r>
      <rPr>
        <sz val="11"/>
        <color rgb="FF000000"/>
        <rFont val="Calibri"/>
      </rPr>
      <t>: The driver has been identified as malware. It is recommended that you do not allow known bad drivers to be initialized.</t>
    </r>
    <r>
      <rPr>
        <sz val="11"/>
        <color rgb="FF000000"/>
        <rFont val="Calibri"/>
      </rPr>
      <t xml:space="preserve">
</t>
    </r>
    <r>
      <rPr>
        <sz val="11"/>
        <color rgb="FF000000"/>
        <rFont val="Calibri"/>
      </rPr>
      <t xml:space="preserve">- </t>
    </r>
    <r>
      <rPr>
        <b/>
        <sz val="11"/>
        <color rgb="FF000000"/>
        <rFont val="Calibri"/>
      </rPr>
      <t>Bad, but required for boot</t>
    </r>
    <r>
      <rPr>
        <sz val="11"/>
        <color rgb="FF000000"/>
        <rFont val="Calibri"/>
      </rPr>
      <t>: The driver has been identified as malware, but the computer cannot successfully boot without loading this driver.</t>
    </r>
    <r>
      <rPr>
        <sz val="11"/>
        <color rgb="FF000000"/>
        <rFont val="Calibri"/>
      </rPr>
      <t xml:space="preserve">
</t>
    </r>
    <r>
      <rPr>
        <sz val="11"/>
        <color rgb="FF000000"/>
        <rFont val="Calibri"/>
      </rPr>
      <t xml:space="preserve">- </t>
    </r>
    <r>
      <rPr>
        <b/>
        <sz val="11"/>
        <color rgb="FF000000"/>
        <rFont val="Calibri"/>
      </rPr>
      <t>Unknown</t>
    </r>
    <r>
      <rPr>
        <sz val="11"/>
        <color rgb="FF000000"/>
        <rFont val="Calibri"/>
      </rPr>
      <t>: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r>
      <rPr>
        <sz val="11"/>
        <color rgb="FF000000"/>
        <rFont val="Calibri"/>
      </rPr>
      <t xml:space="preserve">
</t>
    </r>
    <r>
      <rPr>
        <sz val="11"/>
        <color rgb="FF000000"/>
        <rFont val="Calibri"/>
      </rPr>
      <t xml:space="preserve">The recommended state for this setting is: </t>
    </r>
    <r>
      <rPr>
        <b/>
        <sz val="11"/>
        <color rgb="FF000000"/>
        <rFont val="Calibri"/>
      </rPr>
      <t>Enabled: Good, unknown and bad but critical</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</si>
  <si>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HKLM\SYSTEM\CurrentControlSet\Policies\EarlyLaunch:DriverLoadPolicy</t>
    </r>
    <r>
      <rPr>
        <sz val="11"/>
        <color rgb="FF006096"/>
        <rFont val="Roboto Condensed"/>
      </rPr>
      <t xml:space="preserve">
</t>
    </r>
  </si>
  <si>
    <r>
      <rPr>
        <sz val="11"/>
        <color rgb="FF000000"/>
        <rFont val="Calibri"/>
      </rPr>
      <t>Disabled. (Boot-start drivers determined to be Good, Unknown or Bad but Boot Critical are initialized and the initialization of drivers determined to be bad is skipped.)</t>
    </r>
  </si>
  <si>
    <t>Group Policy</t>
  </si>
  <si>
    <t>4.10.19.1</t>
  </si>
  <si>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</si>
  <si>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Templates\System\Group Policy\Continue experiences on this device</t>
    </r>
    <r>
      <rPr>
        <sz val="11"/>
        <color rgb="FF006096"/>
        <rFont val="Roboto Condensed"/>
      </rPr>
      <t xml:space="preserve">
</t>
    </r>
  </si>
  <si>
    <r>
      <rPr>
        <sz val="11"/>
        <color rgb="FF000000"/>
        <rFont val="Calibri"/>
      </rPr>
      <t>This policy setting determines whether the Windows device is allowed to participate in cross-device experiences (continue experiences).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</si>
  <si>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device will not be discoverable by other devices, and cannot participate in cross-device experiences.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</si>
  <si>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HKLM\SOFTWARE\Policies\Microsoft\Windows\System:EnableCdp</t>
    </r>
    <r>
      <rPr>
        <sz val="11"/>
        <color rgb="FF006096"/>
        <rFont val="Roboto Condensed"/>
      </rPr>
      <t xml:space="preserve">
</t>
    </r>
  </si>
  <si>
    <r>
      <rPr>
        <sz val="11"/>
        <color rgb="FF000000"/>
        <rFont val="Calibri"/>
      </rPr>
      <t>The default behavior depends on the Windows edition.</t>
    </r>
  </si>
  <si>
    <t>4.10.19.2</t>
  </si>
  <si>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</si>
  <si>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 xml:space="preserve">Administrative Templates\System\Group Policy\Turn off background refresh of Group </t>
    </r>
    <r>
      <rPr>
        <sz val="11"/>
        <color rgb="FF006096"/>
        <rFont val="Roboto Condensed"/>
      </rPr>
      <t xml:space="preserve">
</t>
    </r>
  </si>
  <si>
    <r>
      <rPr>
        <sz val="11"/>
        <color rgb="FF000000"/>
        <rFont val="Calibri"/>
      </rPr>
      <t>This policy setting prevents Group Policy from being updated while the computer is in use. This policy setting applies to Group Policy for computers, users and Domain Controllers.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</si>
  <si>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Navigate to the UI Path articulated in the Remediation section and confirm it is set as prescribed. This policy setting is backed by the following registry location with the key not existing.</t>
    </r>
    <r>
      <rPr>
        <sz val="11"/>
        <color rgb="FF000000"/>
        <rFont val="Calibri"/>
      </rPr>
      <t xml:space="preserve">
</t>
    </r>
    <r>
      <rPr>
        <sz val="11"/>
        <color rgb="FF006096"/>
        <rFont val="Roboto Condensed"/>
      </rPr>
      <t>HKLM\SOFTWARE\Microsoft\Windows\CurrentVersion\Policies\System:DisableBkGndGroupPolicy</t>
    </r>
    <r>
      <rPr>
        <sz val="11"/>
        <color rgb="FF006096"/>
        <rFont val="Roboto Condensed"/>
      </rPr>
      <t xml:space="preserve">
</t>
    </r>
  </si>
  <si>
    <r>
      <rPr>
        <sz val="11"/>
        <color rgb="FF000000"/>
        <rFont val="Calibri"/>
      </rPr>
      <t>Disabled. (Updates can be applied while users are working.)</t>
    </r>
  </si>
  <si>
    <t>Internet Communication settings</t>
  </si>
  <si>
    <t>4.10.20.1.1</t>
  </si>
  <si>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</si>
  <si>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access to the Store</t>
    </r>
    <r>
      <rPr>
        <sz val="11"/>
        <color rgb="FF006096"/>
        <rFont val="Roboto Condensed"/>
      </rPr>
      <t xml:space="preserve">
</t>
    </r>
  </si>
  <si>
    <r>
      <rPr>
        <sz val="11"/>
        <color rgb="FF000000"/>
        <rFont val="Calibri"/>
      </rPr>
      <t>This policy setting specifies whether to use the Store service for finding an application to open a file with an unhandled file type or protocol association. When a user opens a file type or protocol that is not associated with any applications on the computer, the user is given the choice to select a local application or use the Store service to find an application.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</si>
  <si>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"Look for an app in the Store" item in the Open With dialog is removed.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</si>
  <si>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HKLM\SOFTWARE\Policies\Microsoft\Windows\Explorer:NoUseStoreOpenWith</t>
    </r>
    <r>
      <rPr>
        <sz val="11"/>
        <color rgb="FF006096"/>
        <rFont val="Roboto Condensed"/>
      </rPr>
      <t xml:space="preserve">
</t>
    </r>
  </si>
  <si>
    <r>
      <rPr>
        <sz val="11"/>
        <color rgb="FF000000"/>
        <rFont val="Calibri"/>
      </rPr>
      <t>Disabled. (Users are allowed to use the Store service and the Store item is available in the Open With dialog.)</t>
    </r>
  </si>
  <si>
    <t>4.10.20.1.2</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</si>
  <si>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</si>
  <si>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downloading of print drivers over HTTP</t>
    </r>
    <r>
      <rPr>
        <sz val="11"/>
        <color rgb="FF006096"/>
        <rFont val="Roboto Condensed"/>
      </rPr>
      <t xml:space="preserve">
</t>
    </r>
  </si>
  <si>
    <r>
      <rPr>
        <sz val="11"/>
        <color rgb="FF000000"/>
        <rFont val="Calibri"/>
      </rPr>
      <t>This policy setting controls whether the computer can download print driver packages over HTTP. To set up HTTP printing, printer drivers that are not available in the standard operating system installation might need to be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</si>
  <si>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Print drivers cannot be downloaded over HTTP.</t>
    </r>
    <r>
      <rPr>
        <sz val="11"/>
        <color rgb="FF000000"/>
        <rFont val="Calibri"/>
      </rPr>
      <t xml:space="preserve">
</t>
    </r>
    <r>
      <rPr>
        <b/>
        <sz val="11"/>
        <color rgb="FF000000"/>
        <rFont val="Calibri"/>
      </rPr>
      <t>Note:</t>
    </r>
    <r>
      <rPr>
        <sz val="11"/>
        <color rgb="FF000000"/>
        <rFont val="Calibri"/>
      </rPr>
      <t xml:space="preserve"> This policy setting does not prevent the client computer from printing to printers on the intranet or the Internet over HTTP. It only prohibits downloading drivers that are not already installed locally.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</si>
  <si>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NT\Printers:DisableWebPnPDownload</t>
    </r>
    <r>
      <rPr>
        <sz val="11"/>
        <color rgb="FF006096"/>
        <rFont val="Roboto Condensed"/>
      </rPr>
      <t xml:space="preserve">
</t>
    </r>
  </si>
  <si>
    <r>
      <rPr>
        <sz val="11"/>
        <color rgb="FF000000"/>
        <rFont val="Calibri"/>
      </rPr>
      <t>Disabled. (Users can download print drivers over HTTP.)</t>
    </r>
  </si>
  <si>
    <t>4.10.20.1.3</t>
  </si>
  <si>
    <r>
      <rPr>
        <sz val="11"/>
        <rFont val="Calibri"/>
      </rPr>
      <t xml:space="preserve">Ensure </t>
    </r>
    <r>
      <rPr>
        <sz val="11"/>
        <color rgb="FF000000"/>
        <rFont val="Calibri"/>
      </rPr>
      <t>'</t>
    </r>
    <r>
      <rPr>
        <b/>
        <sz val="11"/>
        <color rgb="FF000000"/>
        <rFont val="Calibri"/>
      </rPr>
      <t xml:space="preserve">Turn off Help Experience Improvement Program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</si>
  <si>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Help Experience Improvement Program</t>
    </r>
    <r>
      <rPr>
        <sz val="11"/>
        <color rgb="FF006096"/>
        <rFont val="Roboto Condensed"/>
      </rPr>
      <t xml:space="preserve">
</t>
    </r>
  </si>
  <si>
    <r>
      <rPr>
        <sz val="11"/>
        <color rgb="FF000000"/>
        <rFont val="Calibri"/>
      </rPr>
      <t>This policy setting specifies whether users can participate in the Help Experience Improvement program. The Help Experience Improvement program collects information about how customers use Windows Help so that Microsoft can improve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</si>
  <si>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participate in the Help Experience Improvement program.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</si>
  <si>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SID]\Software\Policies\Microsoft\Assistance\Client\1.0:NoImplicitFeedback</t>
    </r>
    <r>
      <rPr>
        <sz val="11"/>
        <color rgb="FF006096"/>
        <rFont val="Roboto Condensed"/>
      </rPr>
      <t xml:space="preserve">
</t>
    </r>
  </si>
  <si>
    <r>
      <rPr>
        <sz val="11"/>
        <color rgb="FF000000"/>
        <rFont val="Calibri"/>
      </rPr>
      <t>Disabled. (Users can turn on the Help Experience Improvement program feature from the Help and Support settings page.)</t>
    </r>
  </si>
  <si>
    <t>4.10.20.1.4</t>
  </si>
  <si>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</si>
  <si>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Internet Connection Wizard if URL connection is referring to Microsoft.com</t>
    </r>
    <r>
      <rPr>
        <sz val="11"/>
        <color rgb="FF006096"/>
        <rFont val="Roboto Condensed"/>
      </rPr>
      <t xml:space="preserve">
</t>
    </r>
  </si>
  <si>
    <r>
      <rPr>
        <sz val="11"/>
        <color rgb="FF000000"/>
        <rFont val="Calibri"/>
      </rPr>
      <t>This policy setting specifies whether the Internet Connection Wizard can connect to Microsoft to download a list of Internet Service Providers (ISPs).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</si>
  <si>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"Choose a list of Internet Service Providers" path in the Internet Connection Wizard causes the wizard to exit. This prevents users from retrieving the list of ISPs, which resides on Microsoft servers.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</si>
  <si>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HKLM\SOFTWARE\Policies\Microsoft\Windows\Internet Connection Wizard:ExitOnMSICW</t>
    </r>
    <r>
      <rPr>
        <sz val="11"/>
        <color rgb="FF006096"/>
        <rFont val="Roboto Condensed"/>
      </rPr>
      <t xml:space="preserve">
</t>
    </r>
  </si>
  <si>
    <r>
      <rPr>
        <sz val="11"/>
        <color rgb="FF000000"/>
        <rFont val="Calibri"/>
      </rPr>
      <t>Disabled. (Users can connect to Microsoft to download a list of ISPs for their area.)</t>
    </r>
  </si>
  <si>
    <t>4.10.20.1.5</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</si>
  <si>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</si>
  <si>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Internet download for Web publishing and online ordering wizards</t>
    </r>
    <r>
      <rPr>
        <sz val="11"/>
        <color rgb="FF006096"/>
        <rFont val="Roboto Condensed"/>
      </rPr>
      <t xml:space="preserve">
</t>
    </r>
  </si>
  <si>
    <r>
      <rPr>
        <sz val="11"/>
        <color rgb="FF000000"/>
        <rFont val="Calibri"/>
      </rPr>
      <t>This policy setting controls whether Windows will download a list of providers for the Web publishing and online ordering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</si>
  <si>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is prevented from downloading providers; only the service providers cached in the local registry are displayed.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</si>
  <si>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HKLM\SOFTWARE\Microsoft\Windows\CurrentVersion\Policies\Explorer:NoWebServices</t>
    </r>
    <r>
      <rPr>
        <sz val="11"/>
        <color rgb="FF006096"/>
        <rFont val="Roboto Condensed"/>
      </rPr>
      <t xml:space="preserve">
</t>
    </r>
  </si>
  <si>
    <r>
      <rPr>
        <sz val="11"/>
        <color rgb="FF000000"/>
        <rFont val="Calibri"/>
      </rPr>
      <t>Disabled. (A list of providers is downloaded when the user uses the web publishing or online ordering wizards.)</t>
    </r>
  </si>
  <si>
    <t>4.10.20.1.6</t>
  </si>
  <si>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</si>
  <si>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printing over HTTP</t>
    </r>
    <r>
      <rPr>
        <sz val="11"/>
        <color rgb="FF006096"/>
        <rFont val="Roboto Condensed"/>
      </rPr>
      <t xml:space="preserve">
</t>
    </r>
  </si>
  <si>
    <r>
      <rPr>
        <sz val="11"/>
        <color rgb="FF000000"/>
        <rFont val="Calibri"/>
      </rPr>
      <t>This policy setting allows you to disable the client computer's ability to print over HTTP, which allows the computer to print to printers on the intranet as well as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control affects printing over </t>
    </r>
    <r>
      <rPr>
        <b/>
        <sz val="11"/>
        <color rgb="FF000000"/>
        <rFont val="Calibri"/>
      </rPr>
      <t>both</t>
    </r>
    <r>
      <rPr>
        <sz val="11"/>
        <color rgb="FF000000"/>
        <rFont val="Calibri"/>
      </rPr>
      <t xml:space="preserve"> HTTP and HTTPS.</t>
    </r>
  </si>
  <si>
    <r>
      <rPr>
        <sz val="11"/>
        <color rgb="FF000000"/>
        <rFont val="Calibri"/>
      </rPr>
      <t>The client computer will not be able to print to Internet printers over HTTP or HTTPS.</t>
    </r>
    <r>
      <rPr>
        <sz val="11"/>
        <color rgb="FF000000"/>
        <rFont val="Calibri"/>
      </rPr>
      <t xml:space="preserve">
</t>
    </r>
    <r>
      <rPr>
        <b/>
        <sz val="11"/>
        <color rgb="FF000000"/>
        <rFont val="Calibri"/>
      </rPr>
      <t>Note:</t>
    </r>
    <r>
      <rPr>
        <sz val="11"/>
        <color rgb="FF000000"/>
        <rFont val="Calibri"/>
      </rPr>
      <t xml:space="preserve"> This policy setting affects the client side of Internet printing only. Regardless of how it is configured, a computer could act as an Internet Printing server and make its shared printers available through HTTP.</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</si>
  <si>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NT\Printers:DisableHTTPPrinting</t>
    </r>
    <r>
      <rPr>
        <sz val="11"/>
        <color rgb="FF006096"/>
        <rFont val="Roboto Condensed"/>
      </rPr>
      <t xml:space="preserve">
</t>
    </r>
  </si>
  <si>
    <r>
      <rPr>
        <sz val="11"/>
        <color rgb="FF000000"/>
        <rFont val="Calibri"/>
      </rPr>
      <t>Disabled. (Users can choose to print to Internet printers over HTTP.)</t>
    </r>
  </si>
  <si>
    <t>4.10.20.1.7</t>
  </si>
  <si>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</si>
  <si>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Registration if URL connection is referring to Microsoft.com</t>
    </r>
    <r>
      <rPr>
        <sz val="11"/>
        <color rgb="FF006096"/>
        <rFont val="Roboto Condensed"/>
      </rPr>
      <t xml:space="preserve">
</t>
    </r>
  </si>
  <si>
    <r>
      <rPr>
        <sz val="11"/>
        <color rgb="FF000000"/>
        <rFont val="Calibri"/>
      </rPr>
      <t>This policy setting specifies whether the Windows Registration Wizard connects to Microsoft.com for online registration.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</si>
  <si>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blocked from connecting to Microsoft.com for online registration and they cannot register their copy of Windows online.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</si>
  <si>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HKLM\SOFTWARE\Policies\Microsoft\Windows\Registration Wizard Control:NoRegistration</t>
    </r>
    <r>
      <rPr>
        <sz val="11"/>
        <color rgb="FF006096"/>
        <rFont val="Roboto Condensed"/>
      </rPr>
      <t xml:space="preserve">
</t>
    </r>
  </si>
  <si>
    <r>
      <rPr>
        <sz val="11"/>
        <color rgb="FF000000"/>
        <rFont val="Calibri"/>
      </rPr>
      <t>Disabled. (Users can connect to Microsoft.com to complete the online Windows Registration.)</t>
    </r>
  </si>
  <si>
    <t>4.10.20.1.8</t>
  </si>
  <si>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</si>
  <si>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Search Companion content file updates</t>
    </r>
    <r>
      <rPr>
        <sz val="11"/>
        <color rgb="FF006096"/>
        <rFont val="Roboto Condensed"/>
      </rPr>
      <t xml:space="preserve">
</t>
    </r>
  </si>
  <si>
    <r>
      <rPr>
        <sz val="11"/>
        <color rgb="FF000000"/>
        <rFont val="Calibri"/>
      </rPr>
      <t>This policy setting specifies whether Search Companion should automatically download content updates during local and Internet searches.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</si>
  <si>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Search Companion does not download content updates during searches.</t>
    </r>
    <r>
      <rPr>
        <sz val="11"/>
        <color rgb="FF000000"/>
        <rFont val="Calibri"/>
      </rPr>
      <t xml:space="preserve">
</t>
    </r>
    <r>
      <rPr>
        <b/>
        <sz val="11"/>
        <color rgb="FF000000"/>
        <rFont val="Calibri"/>
      </rPr>
      <t>Note:</t>
    </r>
    <r>
      <rPr>
        <sz val="11"/>
        <color rgb="FF000000"/>
        <rFont val="Calibri"/>
      </rPr>
      <t xml:space="preserve"> Internet searches will still send the search text and information about the search to Microsoft and the chosen search provider. If you select Classic Search, the Search Companion feature will be unavailable. You can select Classic Search by clicking Start, Search, Change Preferences, and then Change Internet Search Behavior.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</si>
  <si>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HKLM\SOFTWARE\Policies\Microsoft\SearchCompanion:DisableContentFileUpdates</t>
    </r>
    <r>
      <rPr>
        <sz val="11"/>
        <color rgb="FF006096"/>
        <rFont val="Roboto Condensed"/>
      </rPr>
      <t xml:space="preserve">
</t>
    </r>
  </si>
  <si>
    <r>
      <rPr>
        <sz val="11"/>
        <color rgb="FF000000"/>
        <rFont val="Calibri"/>
      </rPr>
      <t>Disabled. (Search Companion downloads content updates unless the user is using Classic Search.)</t>
    </r>
  </si>
  <si>
    <t>4.10.20.1.9</t>
  </si>
  <si>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</si>
  <si>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the "Order Prints" picture task</t>
    </r>
    <r>
      <rPr>
        <sz val="11"/>
        <color rgb="FF006096"/>
        <rFont val="Roboto Condensed"/>
      </rPr>
      <t xml:space="preserve">
</t>
    </r>
  </si>
  <si>
    <r>
      <rPr>
        <sz val="11"/>
        <color rgb="FF000000"/>
        <rFont val="Calibri"/>
      </rPr>
      <t>This policy setting specifies whether the "Order Prints Online" task is available from Picture Tasks in Windows folders.</t>
    </r>
    <r>
      <rPr>
        <sz val="11"/>
        <color rgb="FF000000"/>
        <rFont val="Calibri"/>
      </rPr>
      <t xml:space="preserve">
</t>
    </r>
    <r>
      <rPr>
        <sz val="11"/>
        <color rgb="FF000000"/>
        <rFont val="Calibri"/>
      </rPr>
      <t>The Order Prints Online Wizard is used to download a list of providers and allow users to order prints online.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</si>
  <si>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task "Order Prints Online" is removed from Picture Tasks in File Explorer folders.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</si>
  <si>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HKLM\SOFTWARE\Microsoft\Windows\CurrentVersion\Policies\Explorer:NoOnlinePrintsWizard</t>
    </r>
    <r>
      <rPr>
        <sz val="11"/>
        <color rgb="FF006096"/>
        <rFont val="Roboto Condensed"/>
      </rPr>
      <t xml:space="preserve">
</t>
    </r>
  </si>
  <si>
    <r>
      <rPr>
        <sz val="11"/>
        <color rgb="FF000000"/>
        <rFont val="Calibri"/>
      </rPr>
      <t>Disabled. (The "Order Prints Online" task is displayed in Picture Tasks in File Explorer folders.)</t>
    </r>
  </si>
  <si>
    <t>4.10.20.1.10</t>
  </si>
  <si>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</si>
  <si>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the "Publish to Web" task for files and folders</t>
    </r>
    <r>
      <rPr>
        <sz val="11"/>
        <color rgb="FF006096"/>
        <rFont val="Roboto Condensed"/>
      </rPr>
      <t xml:space="preserve">
</t>
    </r>
  </si>
  <si>
    <r>
      <rPr>
        <sz val="11"/>
        <color rgb="FF000000"/>
        <rFont val="Calibri"/>
      </rPr>
      <t>This policy setting specifies whether the tasks Publish this file to the Web, Publish this folder to the Web, and Publish the selected items to the Web are available from File and Folder Tasks in Windows folders. The Web Publishing wizard is used to download a list of providers and allow users to publish content to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</si>
  <si>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"Publish to Web" task is removed from File and Folder tasks in Windows folders.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</si>
  <si>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HKLM\SOFTWARE\Microsoft\Windows\CurrentVersion\Policies\Explorer:NoPublishingWizard</t>
    </r>
    <r>
      <rPr>
        <sz val="11"/>
        <color rgb="FF006096"/>
        <rFont val="Roboto Condensed"/>
      </rPr>
      <t xml:space="preserve">
</t>
    </r>
  </si>
  <si>
    <r>
      <rPr>
        <sz val="11"/>
        <color rgb="FF000000"/>
        <rFont val="Calibri"/>
      </rPr>
      <t>Disabled. (The "Publish to Web" task is shown in File and Folder tasks in Windows folders.)</t>
    </r>
  </si>
  <si>
    <t>4.10.20.1.11</t>
  </si>
  <si>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</si>
  <si>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the Windows Messenger Customer Experience Improvement Program</t>
    </r>
    <r>
      <rPr>
        <sz val="11"/>
        <color rgb="FF006096"/>
        <rFont val="Roboto Condensed"/>
      </rPr>
      <t xml:space="preserve">
</t>
    </r>
  </si>
  <si>
    <r>
      <rPr>
        <sz val="11"/>
        <color rgb="FF000000"/>
        <rFont val="Calibri"/>
      </rPr>
      <t>This policy setting specifies whether the Windows Customer Experience Improvement Program can collect anonymous information about how Windows is used.</t>
    </r>
    <r>
      <rPr>
        <sz val="11"/>
        <color rgb="FF000000"/>
        <rFont val="Calibri"/>
      </rPr>
      <t xml:space="preserve">
</t>
    </r>
    <r>
      <rPr>
        <sz val="11"/>
        <color rgb="FF000000"/>
        <rFont val="Calibri"/>
      </rPr>
      <t xml:space="preserve">Microsoft uses information collected through the Windows Customer Experience Improvement Program to improve features that are most used and to detect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</si>
  <si>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Windows Messenger will not collect usage information, and the user settings to enable the collection of usage information will not be shown.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</si>
  <si>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HKLM\SOFTWARE\Policies\Microsoft\Messenger\Client:CEIP</t>
    </r>
    <r>
      <rPr>
        <sz val="11"/>
        <color rgb="FF006096"/>
        <rFont val="Roboto Condensed"/>
      </rPr>
      <t xml:space="preserve">
</t>
    </r>
  </si>
  <si>
    <r>
      <rPr>
        <sz val="11"/>
        <color rgb="FF000000"/>
        <rFont val="Calibri"/>
      </rPr>
      <t>Users have the choice to opt-in and allow information to be collected.</t>
    </r>
  </si>
  <si>
    <t>4.10.20.1.12</t>
  </si>
  <si>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</si>
  <si>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Windows Customer Experience Improvement Program</t>
    </r>
    <r>
      <rPr>
        <sz val="11"/>
        <color rgb="FF006096"/>
        <rFont val="Roboto Condensed"/>
      </rPr>
      <t xml:space="preserve">
</t>
    </r>
  </si>
  <si>
    <r>
      <rPr>
        <sz val="11"/>
        <color rgb="FF000000"/>
        <rFont val="Calibri"/>
      </rPr>
      <t>This policy setting specifies whether Windows Messenger can collect anonymous information about how the Windows Messenger software and service is used.</t>
    </r>
    <r>
      <rPr>
        <sz val="11"/>
        <color rgb="FF000000"/>
        <rFont val="Calibri"/>
      </rPr>
      <t xml:space="preserve">
</t>
    </r>
    <r>
      <rPr>
        <sz val="11"/>
        <color rgb="FF000000"/>
        <rFont val="Calibri"/>
      </rPr>
      <t xml:space="preserve">Microsoft uses information collected through the Windows Customer Experience Improvement Program to detect software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</si>
  <si>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All users are opted out of the Windows Customer Experience Improvement Program.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</si>
  <si>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HKLM\SOFTWARE\Policies\Microsoft\SQMClient\Windows:CEIPEnable</t>
    </r>
    <r>
      <rPr>
        <sz val="11"/>
        <color rgb="FF006096"/>
        <rFont val="Roboto Condensed"/>
      </rPr>
      <t xml:space="preserve">
</t>
    </r>
  </si>
  <si>
    <r>
      <rPr>
        <sz val="11"/>
        <color rgb="FF000000"/>
        <rFont val="Calibri"/>
      </rPr>
      <t>The Administrator can use the Problem Reports and Solutions component in Control Panel to enable Windows Customer Experience Improvement Program for all users.</t>
    </r>
  </si>
  <si>
    <t>4.10.20.1.13</t>
  </si>
  <si>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</si>
  <si>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Templates\System\Internet Communication Management\Internet Communication settings\Turn off Windows Error Reporting</t>
    </r>
    <r>
      <rPr>
        <sz val="11"/>
        <color rgb="FF006096"/>
        <rFont val="Roboto Condensed"/>
      </rPr>
      <t xml:space="preserve">
</t>
    </r>
  </si>
  <si>
    <r>
      <rPr>
        <sz val="11"/>
        <color rgb="FF000000"/>
        <rFont val="Calibri"/>
      </rPr>
      <t>This policy setting controls whether or not errors are reported to Microsoft.</t>
    </r>
    <r>
      <rPr>
        <sz val="11"/>
        <color rgb="FF000000"/>
        <rFont val="Calibri"/>
      </rPr>
      <t xml:space="preserve">
</t>
    </r>
    <r>
      <rPr>
        <sz val="11"/>
        <color rgb="FF000000"/>
        <rFont val="Calibri"/>
      </rPr>
      <t>Error Reporting is used to report information about a system or application that has failed or has stopped responding and is used to improve the quality of the product.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</si>
  <si>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not given the option to report errors to Microsoft.</t>
    </r>
  </si>
  <si>
    <r>
      <rPr>
        <sz val="11"/>
        <color rgb="FF000000"/>
        <rFont val="Calibri"/>
      </rPr>
      <t xml:space="preserve">Navigate to the UI Path articulated in the Remediation section and confirm it is set as prescribed. This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(Disabled) and </t>
    </r>
    <r>
      <rPr>
        <b/>
        <sz val="11"/>
        <color rgb="FF000000"/>
        <rFont val="Calibri"/>
      </rPr>
      <t>0</t>
    </r>
    <r>
      <rPr>
        <sz val="11"/>
        <color rgb="FF000000"/>
        <rFont val="Calibri"/>
      </rPr>
      <t xml:space="preserve"> (DoReport).</t>
    </r>
    <r>
      <rPr>
        <sz val="11"/>
        <color rgb="FF000000"/>
        <rFont val="Calibri"/>
      </rPr>
      <t xml:space="preserve">
</t>
    </r>
    <r>
      <rPr>
        <sz val="11"/>
        <color rgb="FF006096"/>
        <rFont val="Roboto Condensed"/>
      </rPr>
      <t>HKLM\SOFTWARE\Policies\Microsoft\Windows\Windows Error Reporting:Disabled</t>
    </r>
    <r>
      <rPr>
        <sz val="11"/>
        <color rgb="FF006096"/>
        <rFont val="Roboto Condensed"/>
      </rPr>
      <t xml:space="preserve">
</t>
    </r>
    <r>
      <rPr>
        <sz val="11"/>
        <color rgb="FF006096"/>
        <rFont val="Roboto Condensed"/>
      </rPr>
      <t>HKLM\SOFTWARE\Policies\Microsoft\PCHealth\ErrorReporting:DoReport</t>
    </r>
    <r>
      <rPr>
        <sz val="11"/>
        <color rgb="FF006096"/>
        <rFont val="Roboto Condensed"/>
      </rPr>
      <t xml:space="preserve">
</t>
    </r>
  </si>
  <si>
    <r>
      <rPr>
        <sz val="11"/>
        <color rgb="FF000000"/>
        <rFont val="Calibri"/>
      </rPr>
      <t>Disabled. (Errors may be reported to Microsoft via the Internet or to a corporate file share.)</t>
    </r>
  </si>
  <si>
    <t>Kerberos</t>
  </si>
  <si>
    <t>4.10.23.1</t>
  </si>
  <si>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</si>
  <si>
    <r>
      <rPr>
        <sz val="11"/>
        <color rgb="FF000000"/>
        <rFont val="Calibri"/>
      </rPr>
      <t xml:space="preserve">Set the following Settings Catalog path to </t>
    </r>
    <r>
      <rPr>
        <b/>
        <sz val="11"/>
        <color rgb="FF000000"/>
        <rFont val="Calibri"/>
      </rPr>
      <t>Enabled: Automatic</t>
    </r>
    <r>
      <rPr>
        <sz val="11"/>
        <color rgb="FF000000"/>
        <rFont val="Calibri"/>
      </rPr>
      <t>.</t>
    </r>
    <r>
      <rPr>
        <sz val="11"/>
        <color rgb="FF000000"/>
        <rFont val="Calibri"/>
      </rPr>
      <t xml:space="preserve">
</t>
    </r>
    <r>
      <rPr>
        <sz val="11"/>
        <color rgb="FF006096"/>
        <rFont val="Roboto Condensed"/>
      </rPr>
      <t>Administrative Templates\System\Kerberos\Support device authentication using certificate</t>
    </r>
    <r>
      <rPr>
        <sz val="11"/>
        <color rgb="FF006096"/>
        <rFont val="Roboto Condensed"/>
      </rPr>
      <t xml:space="preserve">
</t>
    </r>
  </si>
  <si>
    <r>
      <rPr>
        <sz val="11"/>
        <color rgb="FF000000"/>
        <rFont val="Calibri"/>
      </rPr>
      <t>This policy setting allows you to set support for Kerberos to attempt authentication using the certificate for the device to the domain.</t>
    </r>
    <r>
      <rPr>
        <sz val="11"/>
        <color rgb="FF000000"/>
        <rFont val="Calibri"/>
      </rPr>
      <t xml:space="preserve">
</t>
    </r>
    <r>
      <rPr>
        <sz val="11"/>
        <color rgb="FF000000"/>
        <rFont val="Calibri"/>
      </rPr>
      <t>Support for device authentication using certificate will require connectivity to a DC in the device account domain which supports certificate authentication for computer accounts.</t>
    </r>
    <r>
      <rPr>
        <sz val="11"/>
        <color rgb="FF000000"/>
        <rFont val="Calibri"/>
      </rPr>
      <t xml:space="preserve">
</t>
    </r>
    <r>
      <rPr>
        <sz val="11"/>
        <color rgb="FF000000"/>
        <rFont val="Calibri"/>
      </rPr>
      <t xml:space="preserve">The recommended state for this setting is: </t>
    </r>
    <r>
      <rPr>
        <b/>
        <sz val="11"/>
        <color rgb="FF000000"/>
        <rFont val="Calibri"/>
      </rPr>
      <t>Enabled: Automatic</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</si>
  <si>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(DevicePKInitBehavior) and </t>
    </r>
    <r>
      <rPr>
        <b/>
        <sz val="11"/>
        <color rgb="FF000000"/>
        <rFont val="Calibri"/>
      </rPr>
      <t>1</t>
    </r>
    <r>
      <rPr>
        <sz val="11"/>
        <color rgb="FF000000"/>
        <rFont val="Calibri"/>
      </rPr>
      <t xml:space="preserve"> (DevicePKInitEnabled).</t>
    </r>
    <r>
      <rPr>
        <sz val="11"/>
        <color rgb="FF000000"/>
        <rFont val="Calibri"/>
      </rPr>
      <t xml:space="preserve">
</t>
    </r>
    <r>
      <rPr>
        <sz val="11"/>
        <color rgb="FF006096"/>
        <rFont val="Roboto Condensed"/>
      </rPr>
      <t>HKLM\SOFTWARE\Microsoft\Windows\CurrentVersion\Policies\System\kerberos\parameters:DevicePKInitBehavior</t>
    </r>
    <r>
      <rPr>
        <sz val="11"/>
        <color rgb="FF006096"/>
        <rFont val="Roboto Condensed"/>
      </rPr>
      <t xml:space="preserve">
</t>
    </r>
    <r>
      <rPr>
        <sz val="11"/>
        <color rgb="FF006096"/>
        <rFont val="Roboto Condensed"/>
      </rPr>
      <t>HKLM\SOFTWARE\Microsoft\Windows\CurrentVersion\Policies\System\kerberos\parameters:DevicePKInitEnabled</t>
    </r>
    <r>
      <rPr>
        <sz val="11"/>
        <color rgb="FF006096"/>
        <rFont val="Roboto Condensed"/>
      </rPr>
      <t xml:space="preserve">
</t>
    </r>
  </si>
  <si>
    <r>
      <rPr>
        <sz val="11"/>
        <color rgb="FF000000"/>
        <rFont val="Calibri"/>
      </rPr>
      <t>Automatic. (Devices will attempt to authenticate using their certificate. If the DC does not support computer account authentication using certificates then authentication with password will be attempted.)</t>
    </r>
  </si>
  <si>
    <t>Locale Services</t>
  </si>
  <si>
    <t>4.10.25.1</t>
  </si>
  <si>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</si>
  <si>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Templates\System\Locale Services\Disallow copying of user input methods to the system account for sign-in</t>
    </r>
    <r>
      <rPr>
        <sz val="11"/>
        <color rgb="FF006096"/>
        <rFont val="Roboto Condensed"/>
      </rPr>
      <t xml:space="preserve">
</t>
    </r>
  </si>
  <si>
    <r>
      <rPr>
        <sz val="11"/>
        <color rgb="FF000000"/>
        <rFont val="Calibri"/>
      </rPr>
      <t>This policy prevents automatic copying of user input methods to the system account for use on the sign-in screen. The user is restricted to the set of input methods that are enabled in the system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</si>
  <si>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have input methods enabled for the system account on the sign-in page.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</si>
  <si>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HKLM\SOFTWARE\Policies\Microsoft\Control Panel\International:BlockUserInputMethodsForSignIn</t>
    </r>
    <r>
      <rPr>
        <sz val="11"/>
        <color rgb="FF006096"/>
        <rFont val="Roboto Condensed"/>
      </rPr>
      <t xml:space="preserve">
</t>
    </r>
  </si>
  <si>
    <r>
      <rPr>
        <sz val="11"/>
        <color rgb="FF000000"/>
        <rFont val="Calibri"/>
      </rPr>
      <t>Disabled. (Users will be able to use input methods enabled for their user account on the sign-in page.)</t>
    </r>
  </si>
  <si>
    <t>Logon</t>
  </si>
  <si>
    <t>4.10.26.1</t>
  </si>
  <si>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</si>
  <si>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Templates\System\Logon\Block user from showing account details on sign-in</t>
    </r>
    <r>
      <rPr>
        <sz val="11"/>
        <color rgb="FF006096"/>
        <rFont val="Roboto Condensed"/>
      </rPr>
      <t xml:space="preserve">
</t>
    </r>
  </si>
  <si>
    <r>
      <rPr>
        <sz val="11"/>
        <color rgb="FF000000"/>
        <rFont val="Calibri"/>
      </rPr>
      <t>This policy prevents the user from showing account details (email address or user name) on the sign-in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</si>
  <si>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choose to show account details on the sign-in screen.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</si>
  <si>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HKLM\SOFTWARE\Policies\Microsoft\Windows\System:BlockUserFromShowingAccountDetailsOnSignin</t>
    </r>
    <r>
      <rPr>
        <sz val="11"/>
        <color rgb="FF006096"/>
        <rFont val="Roboto Condensed"/>
      </rPr>
      <t xml:space="preserve">
</t>
    </r>
  </si>
  <si>
    <r>
      <rPr>
        <sz val="11"/>
        <color rgb="FF000000"/>
        <rFont val="Calibri"/>
      </rPr>
      <t>Disabled. (Users may choose to show account details on the sign-in screen.)</t>
    </r>
  </si>
  <si>
    <t>4.10.26.2</t>
  </si>
  <si>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</si>
  <si>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Templates\System\Logon\Do not display network selection UI</t>
    </r>
    <r>
      <rPr>
        <sz val="11"/>
        <color rgb="FF006096"/>
        <rFont val="Roboto Condensed"/>
      </rPr>
      <t xml:space="preserve">
</t>
    </r>
  </si>
  <si>
    <r>
      <rPr>
        <sz val="11"/>
        <color rgb="FF000000"/>
        <rFont val="Calibri"/>
      </rPr>
      <t>This policy setting allows you to control whether anyone can interact with available networks UI on the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</si>
  <si>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PC's network connectivity state cannot be changed without signing into Windows.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</si>
  <si>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HKLM\SOFTWARE\Policies\Microsoft\Windows\System:DontDisplayNetworkSelectionUI</t>
    </r>
    <r>
      <rPr>
        <sz val="11"/>
        <color rgb="FF006096"/>
        <rFont val="Roboto Condensed"/>
      </rPr>
      <t xml:space="preserve">
</t>
    </r>
  </si>
  <si>
    <r>
      <rPr>
        <sz val="11"/>
        <color rgb="FF000000"/>
        <rFont val="Calibri"/>
      </rPr>
      <t>Disabled. (Any user can disconnect the PC from the network or can connect the PC to other available networks without signing into Windows.)</t>
    </r>
  </si>
  <si>
    <t>4.10.26.3</t>
  </si>
  <si>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</si>
  <si>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Templates\System\Logon\Do not enumerate connected users on domain-joined computers</t>
    </r>
    <r>
      <rPr>
        <sz val="11"/>
        <color rgb="FF006096"/>
        <rFont val="Roboto Condensed"/>
      </rPr>
      <t xml:space="preserve">
</t>
    </r>
  </si>
  <si>
    <r>
      <rPr>
        <sz val="11"/>
        <color rgb="FF000000"/>
        <rFont val="Calibri"/>
      </rPr>
      <t>This policy setting prevents connected users from being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</si>
  <si>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Logon UI will not enumerate any connected users on domain-joined computers.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</si>
  <si>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HKLM\SOFTWARE\Policies\Microsoft\Windows\System:DontEnumerateConnectedUsers</t>
    </r>
    <r>
      <rPr>
        <sz val="11"/>
        <color rgb="FF006096"/>
        <rFont val="Roboto Condensed"/>
      </rPr>
      <t xml:space="preserve">
</t>
    </r>
  </si>
  <si>
    <r>
      <rPr>
        <sz val="11"/>
        <color rgb="FF000000"/>
        <rFont val="Calibri"/>
      </rPr>
      <t>Disabled. (Connected users will be enumerated on domain-joined computers.)</t>
    </r>
  </si>
  <si>
    <t>4.10.26.4</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</si>
  <si>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</si>
  <si>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Templates\System\Logon\Enumerate local users on domain-joined computers</t>
    </r>
    <r>
      <rPr>
        <sz val="11"/>
        <color rgb="FF006096"/>
        <rFont val="Roboto Condensed"/>
      </rPr>
      <t xml:space="preserve">
</t>
    </r>
  </si>
  <si>
    <r>
      <rPr>
        <sz val="11"/>
        <color rgb="FF000000"/>
        <rFont val="Calibri"/>
      </rPr>
      <t>This policy setting allows local users to be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</si>
  <si>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HKLM\SOFTWARE\Policies\Microsoft\Windows\System:EnumerateLocalUsers</t>
    </r>
    <r>
      <rPr>
        <sz val="11"/>
        <color rgb="FF006096"/>
        <rFont val="Roboto Condensed"/>
      </rPr>
      <t xml:space="preserve">
</t>
    </r>
  </si>
  <si>
    <r>
      <rPr>
        <sz val="11"/>
        <color rgb="FF000000"/>
        <rFont val="Calibri"/>
      </rPr>
      <t>Disabled. (The Logon UI will not enumerate local users on domain-joined computers.)</t>
    </r>
  </si>
  <si>
    <t>4.10.26.5</t>
  </si>
  <si>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</si>
  <si>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Templates\System\Logon\Turn off app notifications on the lock screen</t>
    </r>
    <r>
      <rPr>
        <sz val="11"/>
        <color rgb="FF006096"/>
        <rFont val="Roboto Condensed"/>
      </rPr>
      <t xml:space="preserve">
</t>
    </r>
  </si>
  <si>
    <r>
      <rPr>
        <sz val="11"/>
        <color rgb="FF000000"/>
        <rFont val="Calibri"/>
      </rPr>
      <t>This policy setting allows you to prevent app notifications from appearing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If the Self Service Password Reset (SSPR) </t>
    </r>
    <r>
      <rPr>
        <sz val="11"/>
        <color rgb="FF0000FF"/>
        <rFont val="Calibri"/>
      </rPr>
      <t>(https://learn.microsoft.com/en-us/entra/identity/authentication/howto-sspr-windows#general-limitations)</t>
    </r>
    <r>
      <rPr>
        <sz val="11"/>
        <color rgb="FF000000"/>
        <rFont val="Calibri"/>
      </rPr>
      <t xml:space="preserve"> feature is used in Microsoft Entra ID, an exception to this recommendation is needed as it's known to interfere with SSPR.</t>
    </r>
  </si>
  <si>
    <r>
      <rPr>
        <sz val="11"/>
        <color rgb="FF000000"/>
        <rFont val="Calibri"/>
      </rPr>
      <t>No app notifications are displayed on the lock screen.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</si>
  <si>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HKLM\SOFTWARE\Policies\Microsoft\Windows\System:DisableLockScreenAppNotifications</t>
    </r>
    <r>
      <rPr>
        <sz val="11"/>
        <color rgb="FF006096"/>
        <rFont val="Roboto Condensed"/>
      </rPr>
      <t xml:space="preserve">
</t>
    </r>
  </si>
  <si>
    <r>
      <rPr>
        <sz val="11"/>
        <color rgb="FF000000"/>
        <rFont val="Calibri"/>
      </rPr>
      <t>Disabled. (Users can choose which apps display notifications on the lock screen.)</t>
    </r>
  </si>
  <si>
    <t>4.10.26.6</t>
  </si>
  <si>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</si>
  <si>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Templates\System\Logon\Turn off picture password sign-in</t>
    </r>
    <r>
      <rPr>
        <sz val="11"/>
        <color rgb="FF006096"/>
        <rFont val="Roboto Condensed"/>
      </rPr>
      <t xml:space="preserve">
</t>
    </r>
  </si>
  <si>
    <r>
      <rPr>
        <sz val="11"/>
        <color rgb="FF000000"/>
        <rFont val="Calibri"/>
      </rPr>
      <t>This policy setting allows you to control whether a domain user can sign in using a picture password.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picture password feature is permitted, the user's domain password is cached in the system vault when using it.</t>
    </r>
  </si>
  <si>
    <r>
      <rPr>
        <sz val="11"/>
        <color rgb="FF000000"/>
        <rFont val="Calibri"/>
      </rPr>
      <t>Users will not be able to set up or sign in with a picture password.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</si>
  <si>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HKLM\SOFTWARE\Policies\Microsoft\Windows\System:BlockDomainPicturePassword</t>
    </r>
    <r>
      <rPr>
        <sz val="11"/>
        <color rgb="FF006096"/>
        <rFont val="Roboto Condensed"/>
      </rPr>
      <t xml:space="preserve">
</t>
    </r>
  </si>
  <si>
    <r>
      <rPr>
        <sz val="11"/>
        <color rgb="FF000000"/>
        <rFont val="Calibri"/>
      </rPr>
      <t>Disabled. (Users can set up and use a picture password.)</t>
    </r>
  </si>
  <si>
    <t>4.10.26.7</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</si>
  <si>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</si>
  <si>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Templates\System\Logon\Turn on convenience PIN sign-in</t>
    </r>
    <r>
      <rPr>
        <sz val="11"/>
        <color rgb="FF006096"/>
        <rFont val="Roboto Condensed"/>
      </rPr>
      <t xml:space="preserve">
</t>
    </r>
  </si>
  <si>
    <r>
      <rPr>
        <sz val="11"/>
        <color rgb="FF000000"/>
        <rFont val="Calibri"/>
      </rPr>
      <t>This policy setting allows you to control whether a user can sign in using a convenience PIN.</t>
    </r>
    <r>
      <rPr>
        <sz val="11"/>
        <color rgb="FF000000"/>
        <rFont val="Calibri"/>
      </rPr>
      <t xml:space="preserve">
</t>
    </r>
    <r>
      <rPr>
        <b/>
        <sz val="11"/>
        <color rgb="FF000000"/>
        <rFont val="Calibri"/>
      </rPr>
      <t>Note:</t>
    </r>
    <r>
      <rPr>
        <sz val="11"/>
        <color rgb="FF000000"/>
        <rFont val="Calibri"/>
      </rPr>
      <t xml:space="preserve"> The user's password will be cached in the system vault when using this feature.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</si>
  <si>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HKLM\SOFTWARE\Policies\Microsoft\Windows\System:AllowDomainPINLogon</t>
    </r>
    <r>
      <rPr>
        <sz val="11"/>
        <color rgb="FF006096"/>
        <rFont val="Roboto Condensed"/>
      </rPr>
      <t xml:space="preserve">
</t>
    </r>
  </si>
  <si>
    <r>
      <rPr>
        <sz val="11"/>
        <color rgb="FF000000"/>
        <rFont val="Calibri"/>
      </rPr>
      <t>Disabled. (A user can't set up and use a convenience PIN.)</t>
    </r>
  </si>
  <si>
    <t>Sleep Settings</t>
  </si>
  <si>
    <t>4.10.29.5.1</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</si>
  <si>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</si>
  <si>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Templates\System\Power Management\Sleep Settings\Require a password when a computer wakes (on battery)</t>
    </r>
    <r>
      <rPr>
        <sz val="11"/>
        <color rgb="FF006096"/>
        <rFont val="Roboto Condensed"/>
      </rPr>
      <t xml:space="preserve">
</t>
    </r>
  </si>
  <si>
    <r>
      <rPr>
        <sz val="11"/>
        <color rgb="FF000000"/>
        <rFont val="Calibri"/>
      </rPr>
      <t>Specifies whether or not the user is prompted for a password when the system resumes from sleep.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</si>
  <si>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HKLM\SOFTWARE\Policies\Microsoft\Power\PowerSettings\0e796bdb-100d-47d6-a2d5-f7d2daa51f51:DCSettingIndex</t>
    </r>
    <r>
      <rPr>
        <sz val="11"/>
        <color rgb="FF006096"/>
        <rFont val="Roboto Condensed"/>
      </rPr>
      <t xml:space="preserve">
</t>
    </r>
  </si>
  <si>
    <r>
      <rPr>
        <sz val="11"/>
        <color rgb="FF000000"/>
        <rFont val="Calibri"/>
      </rPr>
      <t>Enabled. (The user is prompted for a password when the system resumes from sleep while on battery.)</t>
    </r>
  </si>
  <si>
    <t>4.10.29.5.2</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</si>
  <si>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</si>
  <si>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Templates\System\Power Management\Sleep Settings\Require a password when a computer wakes (plugged in)</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</si>
  <si>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HKLM\SOFTWARE\Policies\Microsoft\Power\PowerSettings\0e796bdb-100d-47d6-a2d5-f7d2daa51f51:ACSettingIndex</t>
    </r>
    <r>
      <rPr>
        <sz val="11"/>
        <color rgb="FF006096"/>
        <rFont val="Roboto Condensed"/>
      </rPr>
      <t xml:space="preserve">
</t>
    </r>
  </si>
  <si>
    <r>
      <rPr>
        <sz val="11"/>
        <color rgb="FF000000"/>
        <rFont val="Calibri"/>
      </rPr>
      <t>Enabled. (The user is prompted for a password when the system resumes from sleep while plugged in.)</t>
    </r>
  </si>
  <si>
    <t>Remote Assistance</t>
  </si>
  <si>
    <t>4.10.30.1</t>
  </si>
  <si>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</si>
  <si>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Templates\System\Remote Assistance\Configure Offer Remote Assistance</t>
    </r>
    <r>
      <rPr>
        <sz val="11"/>
        <color rgb="FF006096"/>
        <rFont val="Roboto Condensed"/>
      </rPr>
      <t xml:space="preserve">
</t>
    </r>
  </si>
  <si>
    <r>
      <rPr>
        <sz val="11"/>
        <color rgb="FF000000"/>
        <rFont val="Calibri"/>
      </rPr>
      <t>This policy setting allows you to turn on or turn off Offer (Unsolicited) Remote Assistance on this computer.</t>
    </r>
    <r>
      <rPr>
        <sz val="11"/>
        <color rgb="FF000000"/>
        <rFont val="Calibri"/>
      </rPr>
      <t xml:space="preserve">
</t>
    </r>
    <r>
      <rPr>
        <sz val="11"/>
        <color rgb="FF000000"/>
        <rFont val="Calibri"/>
      </rPr>
      <t>Help desk and support personnel will not be able to proactively offer assistance, although they can still respond to user assistance requests.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</si>
  <si>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Services:fAllowUnsolicited</t>
    </r>
    <r>
      <rPr>
        <sz val="11"/>
        <color rgb="FF006096"/>
        <rFont val="Roboto Condensed"/>
      </rPr>
      <t xml:space="preserve">
</t>
    </r>
  </si>
  <si>
    <r>
      <rPr>
        <sz val="11"/>
        <color rgb="FF000000"/>
        <rFont val="Calibri"/>
      </rPr>
      <t>Disabled. (Users on this computer cannot get help from their corporate technical support staff using Offer (Unsolicited) Remote Assistance.)</t>
    </r>
  </si>
  <si>
    <t>4.10.30.2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</si>
  <si>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</si>
  <si>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Templates\System\Remote Assistance\Configure Solicited Remote Assistance</t>
    </r>
    <r>
      <rPr>
        <sz val="11"/>
        <color rgb="FF006096"/>
        <rFont val="Roboto Condensed"/>
      </rPr>
      <t xml:space="preserve">
</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</si>
  <si>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</si>
  <si>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on this computer cannot use e-mail or file transfer to ask someone for help. Also, users cannot use instant messaging programs to allow connections to this computer.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</si>
  <si>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Services:fAllowToGetHelp</t>
    </r>
    <r>
      <rPr>
        <sz val="11"/>
        <color rgb="FF006096"/>
        <rFont val="Roboto Condensed"/>
      </rPr>
      <t xml:space="preserve">
</t>
    </r>
  </si>
  <si>
    <r>
      <rPr>
        <sz val="11"/>
        <color rgb="FF000000"/>
        <rFont val="Calibri"/>
      </rPr>
      <t>Users can turn on or turn off Solicited (Ask for) Remote Assistance themselves in System Properties in Control Panel. Users can also configure Remote Assistance settings.</t>
    </r>
  </si>
  <si>
    <t>Remote Procedure Call</t>
  </si>
  <si>
    <t>4.10.31.1</t>
  </si>
  <si>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</si>
  <si>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Disa</t>
    </r>
    <r>
      <rPr>
        <sz val="11"/>
        <color rgb="FF000000"/>
        <rFont val="Calibri"/>
      </rPr>
      <t>Enabled`ed.</t>
    </r>
    <r>
      <rPr>
        <sz val="11"/>
        <color rgb="FF000000"/>
        <rFont val="Calibri"/>
      </rPr>
      <t xml:space="preserve">
</t>
    </r>
    <r>
      <rPr>
        <sz val="11"/>
        <color rgb="FF006096"/>
        <rFont val="Roboto Condensed"/>
      </rPr>
      <t>Administrative Templates\System\Remote Procedure Call\Enable RPC Endpoint Mapper Client Authentication</t>
    </r>
    <r>
      <rPr>
        <sz val="11"/>
        <color rgb="FF006096"/>
        <rFont val="Roboto Condensed"/>
      </rPr>
      <t xml:space="preserve">
</t>
    </r>
  </si>
  <si>
    <r>
      <rPr>
        <sz val="11"/>
        <color rgb="FF000000"/>
        <rFont val="Calibri"/>
      </rPr>
      <t xml:space="preserve">This policy setting controls whether RPC clients authenticate with the Endpoint Mapper Service when the call they are making contains authentication information. The Endpoint Mapper Service on computers running Windows NT4 (all service packs) cannot process authentication information supplied in this manner. This policy setting can cause a specific issue with </t>
    </r>
    <r>
      <rPr>
        <i/>
        <sz val="11"/>
        <color rgb="FF000000"/>
        <rFont val="Calibri"/>
      </rPr>
      <t>1-way</t>
    </r>
    <r>
      <rPr>
        <sz val="11"/>
        <color rgb="FF000000"/>
        <rFont val="Calibri"/>
      </rPr>
      <t xml:space="preserve"> forest trusts if it is applied to the </t>
    </r>
    <r>
      <rPr>
        <i/>
        <sz val="11"/>
        <color rgb="FF000000"/>
        <rFont val="Calibri"/>
      </rPr>
      <t>trusting</t>
    </r>
    <r>
      <rPr>
        <sz val="11"/>
        <color rgb="FF000000"/>
        <rFont val="Calibri"/>
      </rPr>
      <t xml:space="preserve"> domain DCs (see Microsoft KB3073942 </t>
    </r>
    <r>
      <rPr>
        <sz val="11"/>
        <color rgb="FF0000FF"/>
        <rFont val="Calibri"/>
      </rPr>
      <t>(https://support.microsoft.com/en-us/kb/3073942)</t>
    </r>
    <r>
      <rPr>
        <sz val="11"/>
        <color rgb="FF000000"/>
        <rFont val="Calibri"/>
      </rPr>
      <t>), so we do not recommend applying it to Domain Controllers.</t>
    </r>
    <r>
      <rPr>
        <sz val="11"/>
        <color rgb="FF000000"/>
        <rFont val="Calibri"/>
      </rPr>
      <t xml:space="preserve">
</t>
    </r>
    <r>
      <rPr>
        <b/>
        <sz val="11"/>
        <color rgb="FF000000"/>
        <rFont val="Calibri"/>
      </rPr>
      <t>Note:</t>
    </r>
    <r>
      <rPr>
        <sz val="11"/>
        <color rgb="FF000000"/>
        <rFont val="Calibri"/>
      </rPr>
      <t xml:space="preserve"> This policy will not in effect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</si>
  <si>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RPC clients will authenticate to the Endpoint Mapper Service for calls that contain authentication information. Clients making such calls will not be able to communicate with the Windows NT4 Server Endpoint Mapper Service.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</si>
  <si>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NT\Rpc:EnableAuthEpResolution</t>
    </r>
    <r>
      <rPr>
        <sz val="11"/>
        <color rgb="FF006096"/>
        <rFont val="Roboto Condensed"/>
      </rPr>
      <t xml:space="preserve">
</t>
    </r>
  </si>
  <si>
    <r>
      <rPr>
        <sz val="11"/>
        <color rgb="FF000000"/>
        <rFont val="Calibri"/>
      </rPr>
      <t>Disabled. (RPC clients will not authenticate to the Endpoint Mapper Service, but they will be able to communicate with the Windows NT4 Server Endpoint Mapper Service.)</t>
    </r>
  </si>
  <si>
    <t>4.10.31.2</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</si>
  <si>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</si>
  <si>
    <r>
      <rPr>
        <sz val="11"/>
        <color rgb="FF000000"/>
        <rFont val="Calibri"/>
      </rPr>
      <t xml:space="preserve">Set the following Settings Catalog path to </t>
    </r>
    <r>
      <rPr>
        <b/>
        <sz val="11"/>
        <color rgb="FF000000"/>
        <rFont val="Calibri"/>
      </rPr>
      <t>Enabled: Authenticated</t>
    </r>
    <r>
      <rPr>
        <sz val="11"/>
        <color rgb="FF000000"/>
        <rFont val="Calibri"/>
      </rPr>
      <t>.</t>
    </r>
    <r>
      <rPr>
        <sz val="11"/>
        <color rgb="FF000000"/>
        <rFont val="Calibri"/>
      </rPr>
      <t xml:space="preserve">
</t>
    </r>
    <r>
      <rPr>
        <sz val="11"/>
        <color rgb="FF006096"/>
        <rFont val="Roboto Condensed"/>
      </rPr>
      <t>Administrative Templates\System\Remote Procedure Call\Restrict Unauthenticated RPC clients</t>
    </r>
    <r>
      <rPr>
        <sz val="11"/>
        <color rgb="FF006096"/>
        <rFont val="Roboto Condensed"/>
      </rPr>
      <t xml:space="preserve">
</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</si>
  <si>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 xml:space="preserve">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
    </r>
    <r>
      <rPr>
        <b/>
        <sz val="11"/>
        <color rgb="FF000000"/>
        <rFont val="Calibri"/>
      </rPr>
      <t>This policy setting should never be applied to a Domain Controller.</t>
    </r>
    <r>
      <rPr>
        <sz val="11"/>
        <color rgb="FF000000"/>
        <rFont val="Calibri"/>
      </rPr>
      <t xml:space="preserve">
</t>
    </r>
    <r>
      <rPr>
        <sz val="11"/>
        <color rgb="FF000000"/>
        <rFont val="Calibri"/>
      </rPr>
      <t>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t>
    </r>
    <r>
      <rPr>
        <b/>
        <sz val="11"/>
        <color rgb="FF000000"/>
        <rFont val="Calibri"/>
      </rPr>
      <t>None</t>
    </r>
    <r>
      <rPr>
        <sz val="11"/>
        <color rgb="FF000000"/>
        <rFont val="Calibri"/>
      </rPr>
      <t>" allows all RPC clients to connect to RPC Servers running on the machine on which the policy setting is applied.</t>
    </r>
    <r>
      <rPr>
        <sz val="11"/>
        <color rgb="FF000000"/>
        <rFont val="Calibri"/>
      </rPr>
      <t xml:space="preserve">
</t>
    </r>
    <r>
      <rPr>
        <sz val="11"/>
        <color rgb="FF000000"/>
        <rFont val="Calibri"/>
      </rPr>
      <t>-- "</t>
    </r>
    <r>
      <rPr>
        <b/>
        <sz val="11"/>
        <color rgb="FF000000"/>
        <rFont val="Calibri"/>
      </rPr>
      <t>Authenticated</t>
    </r>
    <r>
      <rPr>
        <sz val="11"/>
        <color rgb="FF000000"/>
        <rFont val="Calibri"/>
      </rPr>
      <t>"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t>
    </r>
    <r>
      <rPr>
        <b/>
        <sz val="11"/>
        <color rgb="FF000000"/>
        <rFont val="Calibri"/>
      </rPr>
      <t>Authenticated without exceptions</t>
    </r>
    <r>
      <rPr>
        <sz val="11"/>
        <color rgb="FF000000"/>
        <rFont val="Calibri"/>
      </rPr>
      <t xml:space="preserve">" allows only authenticated RPC Clients (per the definition above) to connect to RPC Servers running on the machine on which the policy setting is applied. No exceptions are allowed. </t>
    </r>
    <r>
      <rPr>
        <b/>
        <sz val="11"/>
        <color rgb="FF000000"/>
        <rFont val="Calibri"/>
      </rPr>
      <t>This value has the potential to cause serious problems and is not recommended.</t>
    </r>
    <r>
      <rPr>
        <sz val="11"/>
        <color rgb="FF000000"/>
        <rFont val="Calibri"/>
      </rPr>
      <t xml:space="preserve">
</t>
    </r>
    <r>
      <rPr>
        <b/>
        <sz val="11"/>
        <color rgb="FF000000"/>
        <rFont val="Calibri"/>
      </rPr>
      <t>Note:</t>
    </r>
    <r>
      <rPr>
        <sz val="11"/>
        <color rgb="FF000000"/>
        <rFont val="Calibri"/>
      </rPr>
      <t xml:space="preserve"> This policy setting will not be applied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 Authenticated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</si>
  <si>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NT\Rpc:RestrictRemoteClients</t>
    </r>
    <r>
      <rPr>
        <sz val="11"/>
        <color rgb="FF006096"/>
        <rFont val="Roboto Condensed"/>
      </rPr>
      <t xml:space="preserve">
</t>
    </r>
  </si>
  <si>
    <r>
      <rPr>
        <sz val="11"/>
        <color rgb="FF000000"/>
        <rFont val="Calibri"/>
      </rPr>
      <t>Enabled: Authenticated. (Only authenticated RPC clients are allowed to connect to RPC servers running on the machine. Exemptions are granted to interfaces that have requested them.)</t>
    </r>
  </si>
  <si>
    <t>Microsoft Support Diagnostic Tool</t>
  </si>
  <si>
    <t>4.10.40.5.1</t>
  </si>
  <si>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</si>
  <si>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Templates\System\Troubleshooting and Diagnostics\Microsoft Support Diagnostic Tool\Microsoft Support Diagnostic Tool: Turn on MSDT interactive communication with support provider</t>
    </r>
    <r>
      <rPr>
        <sz val="11"/>
        <color rgb="FF006096"/>
        <rFont val="Roboto Condensed"/>
      </rPr>
      <t xml:space="preserve">
</t>
    </r>
  </si>
  <si>
    <r>
      <rPr>
        <sz val="11"/>
        <color rgb="FF000000"/>
        <rFont val="Calibri"/>
      </rPr>
      <t>This policy setting configures Microsoft Support Diagnostic Tool (MSDT) interactive communication with the support provider. MSDT gathers diagnostic data for analysis by support professionals.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</si>
  <si>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MSDT cannot run in support mode, and no data can be collected or sent to the support provider.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</si>
  <si>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HKLM\SOFTWARE\Policies\Microsoft\Windows\ScriptedDiagnosticsProvider\Policy:DisableQueryRemoteServer</t>
    </r>
    <r>
      <rPr>
        <sz val="11"/>
        <color rgb="FF006096"/>
        <rFont val="Roboto Condensed"/>
      </rPr>
      <t xml:space="preserve">
</t>
    </r>
  </si>
  <si>
    <r>
      <rPr>
        <sz val="11"/>
        <color rgb="FF000000"/>
        <rFont val="Calibri"/>
      </rPr>
      <t>Enabled. (Users can use MSDT to collect and send diagnostic data to a support professional to resolve a problem. By default, the support provider is set to Microsoft Corporation.)</t>
    </r>
  </si>
  <si>
    <t>Time Providers</t>
  </si>
  <si>
    <t>4.10.44.1.1</t>
  </si>
  <si>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</si>
  <si>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Templates\System\Windows Time Service\Time Providers\Enable Windows NTP Client</t>
    </r>
    <r>
      <rPr>
        <sz val="11"/>
        <color rgb="FF006096"/>
        <rFont val="Roboto Condensed"/>
      </rPr>
      <t xml:space="preserve">
</t>
    </r>
  </si>
  <si>
    <r>
      <rPr>
        <sz val="11"/>
        <color rgb="FF000000"/>
        <rFont val="Calibri"/>
      </rPr>
      <t>This policy setting specifies whether the Windows NTP Client is enabled. Enabling the Windows NTP Client allows synchronization from a systems computer clock to NTP server(s).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third-party time provider is used in the environment, an exception to this recommendation will be needed.</t>
    </r>
  </si>
  <si>
    <r>
      <rPr>
        <sz val="11"/>
        <color rgb="FF000000"/>
        <rFont val="Calibri"/>
      </rPr>
      <t>System time will be synced to the configured NTP server(s).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</si>
  <si>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HKLM\SOFTWARE\Policies\Microsoft\W32Time\TimeProviders\NtpClient:Enabled</t>
    </r>
    <r>
      <rPr>
        <sz val="11"/>
        <color rgb="FF006096"/>
        <rFont val="Roboto Condensed"/>
      </rPr>
      <t xml:space="preserve">
</t>
    </r>
  </si>
  <si>
    <r>
      <rPr>
        <sz val="11"/>
        <color rgb="FF000000"/>
        <rFont val="Calibri"/>
      </rPr>
      <t>Disabled. (The local computer clock does not synchronize time with NTP servers.)</t>
    </r>
  </si>
  <si>
    <t>4.10.44.1.2</t>
  </si>
  <si>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</si>
  <si>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Templates\System\Windows Time Service\Time Providers\Enable Windows NTP Server</t>
    </r>
    <r>
      <rPr>
        <sz val="11"/>
        <color rgb="FF006096"/>
        <rFont val="Roboto Condensed"/>
      </rPr>
      <t xml:space="preserve">
</t>
    </r>
  </si>
  <si>
    <r>
      <rPr>
        <sz val="11"/>
        <color rgb="FF000000"/>
        <rFont val="Calibri"/>
      </rPr>
      <t>This policy setting specifies whether the Windows NTP Server is enabled. Disabling this setting prevents the system from acting as a NTP Server (time source) to service NTP requests from other systems (NTP Clients).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</si>
  <si>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HKLM\SOFTWARE\Policies\Microsoft\W32Time\TimeProviders\NtpServer:Enabled</t>
    </r>
    <r>
      <rPr>
        <sz val="11"/>
        <color rgb="FF006096"/>
        <rFont val="Roboto Condensed"/>
      </rPr>
      <t xml:space="preserve">
</t>
    </r>
  </si>
  <si>
    <r>
      <rPr>
        <sz val="11"/>
        <color rgb="FF000000"/>
        <rFont val="Calibri"/>
      </rPr>
      <t>Disabled. (The computer cannot service NTP requests from other computers.)</t>
    </r>
  </si>
  <si>
    <t>App runtime</t>
  </si>
  <si>
    <t>4.11.3.1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</si>
  <si>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</si>
  <si>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Components\App runtime\Allow Microsoft accounts to be optional</t>
    </r>
    <r>
      <rPr>
        <sz val="11"/>
        <color rgb="FF006096"/>
        <rFont val="Roboto Condensed"/>
      </rPr>
      <t xml:space="preserve">
</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</si>
  <si>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</si>
  <si>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Store apps that typically require a Microsoft account to sign in will allow users to sign in with an enterprise account instead.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</si>
  <si>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HKLM\SOFTWARE\Microsoft\Windows\CurrentVersion\Policies\System:MSAOptional</t>
    </r>
    <r>
      <rPr>
        <sz val="11"/>
        <color rgb="FF006096"/>
        <rFont val="Roboto Condensed"/>
      </rPr>
      <t xml:space="preserve">
</t>
    </r>
  </si>
  <si>
    <r>
      <rPr>
        <sz val="11"/>
        <color rgb="FF000000"/>
        <rFont val="Calibri"/>
      </rPr>
      <t>Disabled. (Users will need to sign in with a Microsoft account.)</t>
    </r>
  </si>
  <si>
    <t>4.11.3.2</t>
  </si>
  <si>
    <r>
      <rPr>
        <sz val="11"/>
        <rFont val="Calibri"/>
      </rPr>
      <t xml:space="preserve">Ensure </t>
    </r>
    <r>
      <rPr>
        <sz val="11"/>
        <color rgb="FF000000"/>
        <rFont val="Calibri"/>
      </rPr>
      <t>'</t>
    </r>
    <r>
      <rPr>
        <b/>
        <sz val="11"/>
        <color rgb="FF000000"/>
        <rFont val="Calibri"/>
      </rPr>
      <t>Block launching Universal Windows apps with Windows Runtime API access from hosted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</si>
  <si>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Components\App runtime\Block launching Universal Windows apps with Windows Runtime API access from hosted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 after the setting is applied.</t>
    </r>
  </si>
  <si>
    <r>
      <rPr>
        <sz val="11"/>
        <color rgb="FF000000"/>
        <rFont val="Calibri"/>
      </rPr>
      <t>This policy setting controls whether Microsoft Store apps with Windows Runtime API access directly from web content can be launched.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</si>
  <si>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Universal Windows apps which declare Windows Runtime API access in the </t>
    </r>
    <r>
      <rPr>
        <b/>
        <sz val="11"/>
        <color rgb="FF000000"/>
        <rFont val="Calibri"/>
      </rPr>
      <t>ApplicationContentUriRules</t>
    </r>
    <r>
      <rPr>
        <sz val="11"/>
        <color rgb="FF000000"/>
        <rFont val="Calibri"/>
      </rPr>
      <t xml:space="preserve"> section of the manifest cannot be launched (Universal Windows apps which have not declared Windows Runtime API access in the manifest will not be affected).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</si>
  <si>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HKLM\SOFTWARE\Microsoft\Windows\CurrentVersion\Policies\System:BlockHostedAppAccessWinRT</t>
    </r>
    <r>
      <rPr>
        <sz val="11"/>
        <color rgb="FF006096"/>
        <rFont val="Roboto Condensed"/>
      </rPr>
      <t xml:space="preserve">
</t>
    </r>
  </si>
  <si>
    <r>
      <rPr>
        <sz val="11"/>
        <color rgb="FF000000"/>
        <rFont val="Calibri"/>
      </rPr>
      <t>Disabled. (All Universal Windows apps can be launched.)</t>
    </r>
  </si>
  <si>
    <t>Attachment Manager</t>
  </si>
  <si>
    <t>4.11.5.1</t>
  </si>
  <si>
    <r>
      <rPr>
        <sz val="11"/>
        <rFont val="Calibri"/>
      </rPr>
      <t xml:space="preserve">Ensure </t>
    </r>
    <r>
      <rPr>
        <sz val="11"/>
        <color rgb="FF000000"/>
        <rFont val="Calibri"/>
      </rPr>
      <t>'</t>
    </r>
    <r>
      <rPr>
        <b/>
        <sz val="11"/>
        <color rgb="FF000000"/>
        <rFont val="Calibri"/>
      </rPr>
      <t xml:space="preserve">Do not preserve zone information in file attachments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</si>
  <si>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Components\Attachment Manager\Do not preserve zone information in file attachments (User)</t>
    </r>
    <r>
      <rPr>
        <sz val="11"/>
        <color rgb="FF006096"/>
        <rFont val="Roboto Condensed"/>
      </rPr>
      <t xml:space="preserve">
</t>
    </r>
  </si>
  <si>
    <r>
      <rPr>
        <sz val="11"/>
        <color rgb="FF000000"/>
        <rFont val="Calibri"/>
      </rPr>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Attachment Manager feature warns users when opening or executing files which are marked as being from an untrusted source, unless/until the file's zone information has been removed via the "Unblock" button on the file's properties or via a separate tool such as Microsoft Sysinternals Streams </t>
    </r>
    <r>
      <rPr>
        <sz val="11"/>
        <color rgb="FF0000FF"/>
        <rFont val="Calibri"/>
      </rPr>
      <t>(https://docs.microsoft.com/en-us/sysinternals/downloads/streams)</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</si>
  <si>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SID]\Software\Microsoft\Windows\CurrentVersion\Policies\Attachments:SaveZoneInformation</t>
    </r>
    <r>
      <rPr>
        <sz val="11"/>
        <color rgb="FF006096"/>
        <rFont val="Roboto Condensed"/>
      </rPr>
      <t xml:space="preserve">
</t>
    </r>
  </si>
  <si>
    <r>
      <rPr>
        <sz val="11"/>
        <color rgb="FF000000"/>
        <rFont val="Calibri"/>
      </rPr>
      <t>Disabled. (Windows marks file attachments with their zone information.)</t>
    </r>
  </si>
  <si>
    <t>4.11.5.2</t>
  </si>
  <si>
    <r>
      <rPr>
        <sz val="11"/>
        <rFont val="Calibri"/>
      </rPr>
      <t xml:space="preserve">Ensure </t>
    </r>
    <r>
      <rPr>
        <sz val="11"/>
        <color rgb="FF000000"/>
        <rFont val="Calibri"/>
      </rPr>
      <t>'</t>
    </r>
    <r>
      <rPr>
        <b/>
        <sz val="11"/>
        <color rgb="FF000000"/>
        <rFont val="Calibri"/>
      </rPr>
      <t xml:space="preserve">Notify antivirus programs when opening attachments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</si>
  <si>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Components\Attachment Manager\Notify antivirus programs when opening attachments (User)</t>
    </r>
    <r>
      <rPr>
        <sz val="11"/>
        <color rgb="FF006096"/>
        <rFont val="Roboto Condensed"/>
      </rPr>
      <t xml:space="preserve">
</t>
    </r>
  </si>
  <si>
    <r>
      <rPr>
        <sz val="11"/>
        <color rgb="FF000000"/>
        <rFont val="Calibri"/>
      </rPr>
      <t>This policy setting manages the behavior for notifying registered antivirus programs. If multiple programs are registered, they will all be notified.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An updated antivirus program must be installed for this policy setting to function properly.</t>
    </r>
  </si>
  <si>
    <r>
      <rPr>
        <sz val="11"/>
        <color rgb="FF000000"/>
        <rFont val="Calibri"/>
      </rPr>
      <t>Windows tells the registered antivirus program(s) to scan the file when a user opens a file attachment. If the antivirus program fails, the attachment is blocked from being opened.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</si>
  <si>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HKU\[USER SID]\Software\Microsoft\Windows\CurrentVersion\Policies\Attachments:ScanWithAntiVirus</t>
    </r>
    <r>
      <rPr>
        <sz val="11"/>
        <color rgb="FF006096"/>
        <rFont val="Roboto Condensed"/>
      </rPr>
      <t xml:space="preserve">
</t>
    </r>
  </si>
  <si>
    <r>
      <rPr>
        <sz val="11"/>
        <color rgb="FF000000"/>
        <rFont val="Calibri"/>
      </rPr>
      <t>Disabled. (Windows does not call the registered antivirus program(s) when file attachments are opened.)</t>
    </r>
  </si>
  <si>
    <t>AutoPlay Policies</t>
  </si>
  <si>
    <t>4.11.6.1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</si>
  <si>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</si>
  <si>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Components\AutoPlay Policies\Disallow Autoplay for non-volume devices</t>
    </r>
    <r>
      <rPr>
        <sz val="11"/>
        <color rgb="FF006096"/>
        <rFont val="Roboto Condensed"/>
      </rPr>
      <t xml:space="preserve">
</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</si>
  <si>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</si>
  <si>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AutoPlay will not be allowed for MTP devices like cameras or phones.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</si>
  <si>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HKLM\SOFTWARE\Policies\Microsoft\Windows\Explorer:NoAutoplayfornonVolume</t>
    </r>
    <r>
      <rPr>
        <sz val="11"/>
        <color rgb="FF006096"/>
        <rFont val="Roboto Condensed"/>
      </rPr>
      <t xml:space="preserve">
</t>
    </r>
  </si>
  <si>
    <r>
      <rPr>
        <sz val="11"/>
        <color rgb="FF000000"/>
        <rFont val="Calibri"/>
      </rPr>
      <t>Disabled. (AutoPlay is enabled for non-volume devices.)</t>
    </r>
  </si>
  <si>
    <t>4.11.6.2</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</si>
  <si>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</si>
  <si>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Settings Catalog path to </t>
    </r>
    <r>
      <rPr>
        <b/>
        <sz val="11"/>
        <color rgb="FF000000"/>
        <rFont val="Calibri"/>
      </rPr>
      <t>Enabled: Do not execute any autorun commands</t>
    </r>
    <r>
      <rPr>
        <sz val="11"/>
        <color rgb="FF000000"/>
        <rFont val="Calibri"/>
      </rPr>
      <t>.</t>
    </r>
    <r>
      <rPr>
        <sz val="11"/>
        <color rgb="FF000000"/>
        <rFont val="Calibri"/>
      </rPr>
      <t xml:space="preserve">
</t>
    </r>
    <r>
      <rPr>
        <sz val="11"/>
        <color rgb="FF006096"/>
        <rFont val="Roboto Condensed"/>
      </rPr>
      <t>Administrative Templates\Windows Components\AutoPlay Policies\Set the default behavior for AutoRun</t>
    </r>
    <r>
      <rPr>
        <sz val="11"/>
        <color rgb="FF006096"/>
        <rFont val="Roboto Condensed"/>
      </rPr>
      <t xml:space="preserve">
</t>
    </r>
  </si>
  <si>
    <r>
      <rPr>
        <sz val="11"/>
        <color rgb="FF000000"/>
        <rFont val="Calibri"/>
      </rPr>
      <t xml:space="preserve">This policy setting sets the default behavior for Autorun commands. Autorun commands are generally stored in </t>
    </r>
    <r>
      <rPr>
        <b/>
        <sz val="11"/>
        <color rgb="FF000000"/>
        <rFont val="Calibri"/>
      </rPr>
      <t>autorun.inf</t>
    </r>
    <r>
      <rPr>
        <sz val="11"/>
        <color rgb="FF000000"/>
        <rFont val="Calibri"/>
      </rPr>
      <t xml:space="preserve"> files. They often launch the installation program or other routines.</t>
    </r>
    <r>
      <rPr>
        <sz val="11"/>
        <color rgb="FF000000"/>
        <rFont val="Calibri"/>
      </rPr>
      <t xml:space="preserve">
</t>
    </r>
    <r>
      <rPr>
        <sz val="11"/>
        <color rgb="FF000000"/>
        <rFont val="Calibri"/>
      </rPr>
      <t xml:space="preserve">The recommended state for this setting is: </t>
    </r>
    <r>
      <rPr>
        <b/>
        <sz val="11"/>
        <color rgb="FF000000"/>
        <rFont val="Calibri"/>
      </rPr>
      <t>Enabled: Do not execute any autorun commands</t>
    </r>
    <r>
      <rPr>
        <sz val="11"/>
        <color rgb="FF000000"/>
        <rFont val="Calibri"/>
      </rPr>
      <t>.</t>
    </r>
  </si>
  <si>
    <r>
      <rPr>
        <sz val="11"/>
        <color rgb="FF000000"/>
        <rFont val="Calibri"/>
      </rPr>
      <t>AutoRun commands will be completely disabled.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</si>
  <si>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HKLM\SOFTWARE\Microsoft\Windows\CurrentVersion\Policies\Explorer:NoAutorun</t>
    </r>
    <r>
      <rPr>
        <sz val="11"/>
        <color rgb="FF006096"/>
        <rFont val="Roboto Condensed"/>
      </rPr>
      <t xml:space="preserve">
</t>
    </r>
  </si>
  <si>
    <r>
      <rPr>
        <sz val="11"/>
        <color rgb="FF000000"/>
        <rFont val="Calibri"/>
      </rPr>
      <t>Disabled. (Windows will prompt the user whether autorun command is to be run.)</t>
    </r>
  </si>
  <si>
    <t>4.11.6.3</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</si>
  <si>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</si>
  <si>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Settings Catalog path to </t>
    </r>
    <r>
      <rPr>
        <b/>
        <sz val="11"/>
        <color rgb="FF000000"/>
        <rFont val="Calibri"/>
      </rPr>
      <t>Enabled: All drives</t>
    </r>
    <r>
      <rPr>
        <sz val="11"/>
        <color rgb="FF000000"/>
        <rFont val="Calibri"/>
      </rPr>
      <t>.</t>
    </r>
    <r>
      <rPr>
        <sz val="11"/>
        <color rgb="FF000000"/>
        <rFont val="Calibri"/>
      </rPr>
      <t xml:space="preserve">
</t>
    </r>
    <r>
      <rPr>
        <sz val="11"/>
        <color rgb="FF006096"/>
        <rFont val="Roboto Condensed"/>
      </rPr>
      <t>Administrative Templates\Windows Components\AutoPlay Policies\Turn off Autoplay</t>
    </r>
    <r>
      <rPr>
        <sz val="11"/>
        <color rgb="FF006096"/>
        <rFont val="Roboto Condensed"/>
      </rPr>
      <t xml:space="preserve">
</t>
    </r>
  </si>
  <si>
    <r>
      <rPr>
        <sz val="11"/>
        <color rgb="FF000000"/>
        <rFont val="Calibri"/>
      </rPr>
      <t>Autoplay starts to read from a drive as soon as you insert media in the drive, which causes the setup file for programs or audio media to start immediately. An attacker could use this feature to launch a program to damage the computer or data on the computer. Autoplay is disabled by default on some removable drive types, such as floppy disk and network drives, but not on CD-ROM drives.</t>
    </r>
    <r>
      <rPr>
        <sz val="11"/>
        <color rgb="FF000000"/>
        <rFont val="Calibri"/>
      </rPr>
      <t xml:space="preserve">
</t>
    </r>
    <r>
      <rPr>
        <b/>
        <sz val="11"/>
        <color rgb="FF000000"/>
        <rFont val="Calibri"/>
      </rPr>
      <t>Note:</t>
    </r>
    <r>
      <rPr>
        <sz val="11"/>
        <color rgb="FF000000"/>
        <rFont val="Calibri"/>
      </rPr>
      <t xml:space="preserve"> You cannot use this policy setting to enable Autoplay on computer drives in which it is disabled by default, such as floppy disk and network drives.</t>
    </r>
    <r>
      <rPr>
        <sz val="11"/>
        <color rgb="FF000000"/>
        <rFont val="Calibri"/>
      </rPr>
      <t xml:space="preserve">
</t>
    </r>
    <r>
      <rPr>
        <sz val="11"/>
        <color rgb="FF000000"/>
        <rFont val="Calibri"/>
      </rPr>
      <t xml:space="preserve">The recommended state for this setting is: </t>
    </r>
    <r>
      <rPr>
        <b/>
        <sz val="11"/>
        <color rgb="FF000000"/>
        <rFont val="Calibri"/>
      </rPr>
      <t>Enabled: All drives</t>
    </r>
    <r>
      <rPr>
        <sz val="11"/>
        <color rgb="FF000000"/>
        <rFont val="Calibri"/>
      </rPr>
      <t>.</t>
    </r>
  </si>
  <si>
    <r>
      <rPr>
        <sz val="11"/>
        <color rgb="FF000000"/>
        <rFont val="Calibri"/>
      </rPr>
      <t>Autoplay will be disabled - users will have to manually launch setup or installation programs that are provided on removable media.</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</si>
  <si>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HKLM\SOFTWARE\Microsoft\Windows\CurrentVersion\Policies\Explorer:NoDriveTypeAutoRun</t>
    </r>
    <r>
      <rPr>
        <sz val="11"/>
        <color rgb="FF006096"/>
        <rFont val="Roboto Condensed"/>
      </rPr>
      <t xml:space="preserve">
</t>
    </r>
  </si>
  <si>
    <r>
      <rPr>
        <sz val="11"/>
        <color rgb="FF000000"/>
        <rFont val="Calibri"/>
      </rPr>
      <t>Disabled. (Autoplay is enabled.)</t>
    </r>
  </si>
  <si>
    <t>Fixed Data Drives</t>
  </si>
  <si>
    <t>4.11.7.1.1</t>
  </si>
  <si>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</si>
  <si>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Components\BitLocker Drive Encryption\Fixed Data Drives\Choose how BitLocker-protected fixed drives can be recovered</t>
    </r>
    <r>
      <rPr>
        <sz val="11"/>
        <color rgb="FF006096"/>
        <rFont val="Roboto Condensed"/>
      </rPr>
      <t xml:space="preserve">
</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</si>
  <si>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fixed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In "Save BitLocker recovery information to Active Directory Domain Services" choose which BitLocker recovery information to store in AD DS for fixed data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Select the "Do not enable BitLocker until recovery information is stored in AD DS for fixed data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fixed data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</si>
  <si>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To use BitLocker, a Data Recovery Agent will need to be configured for fixed drives. To recover a drive will require highly-controlled access to the Data Recovery Agent private key.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</si>
  <si>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HKLM\SOFTWARE\Policies\Microsoft\FVE:FDVRecovery</t>
    </r>
    <r>
      <rPr>
        <sz val="11"/>
        <color rgb="FF006096"/>
        <rFont val="Roboto Condensed"/>
      </rPr>
      <t xml:space="preserve">
</t>
    </r>
  </si>
  <si>
    <r>
      <rPr>
        <sz val="11"/>
        <color rgb="FF000000"/>
        <rFont val="Calibri"/>
      </rPr>
      <t>Disabled. (The default recovery options are supported for BitLocker recovery - a DRA is allowed, and the recovery options can be specified by the user including the recovery password and recovery key, and recovery information is not backed up to AD DS.)</t>
    </r>
  </si>
  <si>
    <t>4.11.7.1.2</t>
  </si>
  <si>
    <r>
      <rPr>
        <sz val="11"/>
        <rFont val="Calibri"/>
      </rPr>
      <t xml:space="preserve">Ensure </t>
    </r>
    <r>
      <rPr>
        <sz val="11"/>
        <color rgb="FF000000"/>
        <rFont val="Calibri"/>
      </rPr>
      <t>'</t>
    </r>
    <r>
      <rPr>
        <b/>
        <sz val="11"/>
        <color rgb="FF000000"/>
        <rFont val="Calibri"/>
      </rPr>
      <t>Choose how BitLocker-protected fixed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256-bit recovery key</t>
    </r>
    <r>
      <rPr>
        <sz val="11"/>
        <color rgb="FF000000"/>
        <rFont val="Calibri"/>
      </rPr>
      <t>'</t>
    </r>
  </si>
  <si>
    <r>
      <rPr>
        <sz val="11"/>
        <color rgb="FF000000"/>
        <rFont val="Calibri"/>
      </rPr>
      <t xml:space="preserve">Set the following Settings Catalog path to </t>
    </r>
    <r>
      <rPr>
        <b/>
        <sz val="11"/>
        <color rgb="FF000000"/>
        <rFont val="Calibri"/>
      </rPr>
      <t>Enabled: Allow 256-bit recovery key</t>
    </r>
    <r>
      <rPr>
        <sz val="11"/>
        <color rgb="FF000000"/>
        <rFont val="Calibri"/>
      </rPr>
      <t>.</t>
    </r>
    <r>
      <rPr>
        <sz val="11"/>
        <color rgb="FF000000"/>
        <rFont val="Calibri"/>
      </rPr>
      <t xml:space="preserve">
</t>
    </r>
    <r>
      <rPr>
        <sz val="11"/>
        <color rgb="FF006096"/>
        <rFont val="Roboto Condensed"/>
      </rPr>
      <t>Administrative Templates\Windows Components\BitLocker Drive Encryption\Fixed Data Drives\Choose how BitLocker-protected fixed drives can be recovered: Recovery Key</t>
    </r>
    <r>
      <rPr>
        <sz val="11"/>
        <color rgb="FF006096"/>
        <rFont val="Roboto Condensed"/>
      </rPr>
      <t xml:space="preserve">
</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</si>
  <si>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Allow 256-bit recovery key</t>
    </r>
    <r>
      <rPr>
        <sz val="11"/>
        <color rgb="FF000000"/>
        <rFont val="Calibri"/>
      </rPr>
      <t>.</t>
    </r>
  </si>
  <si>
    <r>
      <rPr>
        <sz val="11"/>
        <color rgb="FF000000"/>
        <rFont val="Calibri"/>
      </rPr>
      <t>A 256-bit recovery key will be permitted for fixed drives.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</si>
  <si>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HKLM\SOFTWARE\Policies\Microsoft\FVE:FDVRecoveryKey</t>
    </r>
    <r>
      <rPr>
        <sz val="11"/>
        <color rgb="FF006096"/>
        <rFont val="Roboto Condensed"/>
      </rPr>
      <t xml:space="preserve">
</t>
    </r>
  </si>
  <si>
    <r>
      <rPr>
        <sz val="11"/>
        <color rgb="FF000000"/>
        <rFont val="Calibri"/>
      </rPr>
      <t>Recovery options are specified by the user.</t>
    </r>
  </si>
  <si>
    <t>4.11.7.1.3</t>
  </si>
  <si>
    <r>
      <rPr>
        <sz val="11"/>
        <rFont val="Calibri"/>
      </rPr>
      <t xml:space="preserve">Ensure </t>
    </r>
    <r>
      <rPr>
        <sz val="11"/>
        <color rgb="FF000000"/>
        <rFont val="Calibri"/>
      </rPr>
      <t>'</t>
    </r>
    <r>
      <rPr>
        <b/>
        <sz val="11"/>
        <color rgb="FF000000"/>
        <rFont val="Calibri"/>
      </rPr>
      <t>Choose how BitLocker-protected fixed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48-digit recovery password</t>
    </r>
    <r>
      <rPr>
        <sz val="11"/>
        <color rgb="FF000000"/>
        <rFont val="Calibri"/>
      </rPr>
      <t>'</t>
    </r>
  </si>
  <si>
    <r>
      <rPr>
        <sz val="11"/>
        <color rgb="FF000000"/>
        <rFont val="Calibri"/>
      </rPr>
      <t xml:space="preserve">Set the following Settings Catalog path to </t>
    </r>
    <r>
      <rPr>
        <b/>
        <sz val="11"/>
        <color rgb="FF000000"/>
        <rFont val="Calibri"/>
      </rPr>
      <t>Enabled: Allow 48-digit recovery password</t>
    </r>
    <r>
      <rPr>
        <sz val="11"/>
        <color rgb="FF000000"/>
        <rFont val="Calibri"/>
      </rPr>
      <t>.</t>
    </r>
    <r>
      <rPr>
        <sz val="11"/>
        <color rgb="FF000000"/>
        <rFont val="Calibri"/>
      </rPr>
      <t xml:space="preserve">
</t>
    </r>
    <r>
      <rPr>
        <sz val="11"/>
        <color rgb="FF006096"/>
        <rFont val="Roboto Condensed"/>
      </rPr>
      <t>Administrative Templates\Windows Components\BitLocker Drive Encryption\Fixed Data Drives\Choose how BitLocker-protected fixed drives can be recovered: Recovery Password</t>
    </r>
    <r>
      <rPr>
        <sz val="11"/>
        <color rgb="FF006096"/>
        <rFont val="Roboto Condensed"/>
      </rPr>
      <t xml:space="preserve">
</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</si>
  <si>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Allow 48-digit recovery password</t>
    </r>
    <r>
      <rPr>
        <sz val="11"/>
        <color rgb="FF000000"/>
        <rFont val="Calibri"/>
      </rPr>
      <t>.</t>
    </r>
  </si>
  <si>
    <r>
      <rPr>
        <sz val="11"/>
        <color rgb="FF000000"/>
        <rFont val="Calibri"/>
      </rPr>
      <t>A 48-digit recovery password will be permitted for fixed drives.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</si>
  <si>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HKLM\SOFTWARE\Policies\Microsoft\FVE:FDVRecoveryPassword</t>
    </r>
    <r>
      <rPr>
        <sz val="11"/>
        <color rgb="FF006096"/>
        <rFont val="Roboto Condensed"/>
      </rPr>
      <t xml:space="preserve">
</t>
    </r>
  </si>
  <si>
    <t>4.11.7.1.4</t>
  </si>
  <si>
    <r>
      <rPr>
        <sz val="11"/>
        <rFont val="Calibri"/>
      </rPr>
      <t xml:space="preserve">Ensure </t>
    </r>
    <r>
      <rPr>
        <sz val="11"/>
        <color rgb="FF000000"/>
        <rFont val="Calibri"/>
      </rPr>
      <t>'</t>
    </r>
    <r>
      <rPr>
        <b/>
        <sz val="11"/>
        <color rgb="FF000000"/>
        <rFont val="Calibri"/>
      </rPr>
      <t>Choose how BitLocker-protected fixed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</si>
  <si>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Settings Catalog path to </t>
    </r>
    <r>
      <rPr>
        <b/>
        <sz val="11"/>
        <color rgb="FF000000"/>
        <rFont val="Calibri"/>
      </rPr>
      <t>Enabled: True</t>
    </r>
    <r>
      <rPr>
        <sz val="11"/>
        <color rgb="FF000000"/>
        <rFont val="Calibri"/>
      </rPr>
      <t>.</t>
    </r>
    <r>
      <rPr>
        <sz val="11"/>
        <color rgb="FF000000"/>
        <rFont val="Calibri"/>
      </rPr>
      <t xml:space="preserve">
</t>
    </r>
    <r>
      <rPr>
        <sz val="11"/>
        <color rgb="FF006096"/>
        <rFont val="Roboto Condensed"/>
      </rPr>
      <t>Administrative Templates\Windows Components\BitLocker Drive Encryption\Fixed Data Drives\Choose how BitLocker-protected fixed drives can be recovered: Allow data recovery agent</t>
    </r>
    <r>
      <rPr>
        <sz val="11"/>
        <color rgb="FF006096"/>
        <rFont val="Roboto Condensed"/>
      </rPr>
      <t xml:space="preserve">
</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</si>
  <si>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fixed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</si>
  <si>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HKLM\SOFTWARE\Policies\Microsoft\FVE:FDVManageDRA</t>
    </r>
    <r>
      <rPr>
        <sz val="11"/>
        <color rgb="FF006096"/>
        <rFont val="Roboto Condensed"/>
      </rPr>
      <t xml:space="preserve">
</t>
    </r>
  </si>
  <si>
    <r>
      <rPr>
        <sz val="11"/>
        <color rgb="FF000000"/>
        <rFont val="Calibri"/>
      </rPr>
      <t>Enabled: True. (A DRA is allowed.)</t>
    </r>
  </si>
  <si>
    <t>4.11.7.1.5</t>
  </si>
  <si>
    <r>
      <rPr>
        <sz val="11"/>
        <rFont val="Calibri"/>
      </rPr>
      <t xml:space="preserve">Ensure </t>
    </r>
    <r>
      <rPr>
        <sz val="11"/>
        <color rgb="FF000000"/>
        <rFont val="Calibri"/>
      </rPr>
      <t>'</t>
    </r>
    <r>
      <rPr>
        <b/>
        <sz val="11"/>
        <color rgb="FF000000"/>
        <rFont val="Calibri"/>
      </rPr>
      <t>Choose how BitLocker-protected fixed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Backup recovery passwords and key packages</t>
    </r>
    <r>
      <rPr>
        <sz val="11"/>
        <color rgb="FF000000"/>
        <rFont val="Calibri"/>
      </rPr>
      <t>'</t>
    </r>
  </si>
  <si>
    <r>
      <rPr>
        <sz val="11"/>
        <color rgb="FF000000"/>
        <rFont val="Calibri"/>
      </rPr>
      <t xml:space="preserve">Set the following Settings Catalog path to </t>
    </r>
    <r>
      <rPr>
        <b/>
        <sz val="11"/>
        <color rgb="FF000000"/>
        <rFont val="Calibri"/>
      </rPr>
      <t>Enabled: Backup recovery passwords and key packages</t>
    </r>
    <r>
      <rPr>
        <sz val="11"/>
        <color rgb="FF000000"/>
        <rFont val="Calibri"/>
      </rPr>
      <t>.</t>
    </r>
    <r>
      <rPr>
        <sz val="11"/>
        <color rgb="FF000000"/>
        <rFont val="Calibri"/>
      </rPr>
      <t xml:space="preserve">
</t>
    </r>
    <r>
      <rPr>
        <sz val="11"/>
        <color rgb="FF006096"/>
        <rFont val="Roboto Condensed"/>
      </rPr>
      <t>Administrative Templates\Windows Components\BitLocker Drive Encryption\Fixed Data Drives\Choose how BitLocker-protected fixed drives can be recovered: Configure storage of BitLocker recovery information to AD DS:</t>
    </r>
    <r>
      <rPr>
        <sz val="11"/>
        <color rgb="FF006096"/>
        <rFont val="Roboto Condensed"/>
      </rPr>
      <t xml:space="preserve">
</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</si>
  <si>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fixed data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Backup recovery passwords and key packages</t>
    </r>
    <r>
      <rPr>
        <sz val="11"/>
        <color rgb="FF000000"/>
        <rFont val="Calibri"/>
      </rPr>
      <t>.</t>
    </r>
  </si>
  <si>
    <r>
      <rPr>
        <sz val="11"/>
        <color rgb="FF000000"/>
        <rFont val="Calibri"/>
      </rPr>
      <t>None - this value is ignored when the checkbox above it (</t>
    </r>
    <r>
      <rPr>
        <i/>
        <sz val="11"/>
        <color rgb="FF000000"/>
        <rFont val="Calibri"/>
      </rPr>
      <t>Save BitLocker recovery information to AD DS for fixed data drives</t>
    </r>
    <r>
      <rPr>
        <sz val="11"/>
        <color rgb="FF000000"/>
        <rFont val="Calibri"/>
      </rPr>
      <t xml:space="preserve">) is False (unchecked). If that checkbox </t>
    </r>
    <r>
      <rPr>
        <b/>
        <sz val="11"/>
        <color rgb="FF000000"/>
        <rFont val="Calibri"/>
      </rPr>
      <t>is</t>
    </r>
    <r>
      <rPr>
        <sz val="11"/>
        <color rgb="FF000000"/>
        <rFont val="Calibri"/>
      </rPr>
      <t xml:space="preserve"> set to True (checked), both recovery passwords and key packages for fixed drives will be saved to AD DS.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</si>
  <si>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HKLM\SOFTWARE\Policies\Microsoft\FVE:FDVActiveDirectoryInfoToStore</t>
    </r>
    <r>
      <rPr>
        <sz val="11"/>
        <color rgb="FF006096"/>
        <rFont val="Roboto Condensed"/>
      </rPr>
      <t xml:space="preserve">
</t>
    </r>
  </si>
  <si>
    <r>
      <rPr>
        <sz val="11"/>
        <color rgb="FF000000"/>
        <rFont val="Calibri"/>
      </rPr>
      <t>BitLocker recovery information for fixed drives is not backed up to AD DS.</t>
    </r>
  </si>
  <si>
    <t>4.11.7.1.6</t>
  </si>
  <si>
    <r>
      <rPr>
        <sz val="11"/>
        <rFont val="Calibri"/>
      </rPr>
      <t xml:space="preserve">Ensure </t>
    </r>
    <r>
      <rPr>
        <sz val="11"/>
        <color rgb="FF000000"/>
        <rFont val="Calibri"/>
      </rPr>
      <t>'</t>
    </r>
    <r>
      <rPr>
        <b/>
        <sz val="11"/>
        <color rgb="FF000000"/>
        <rFont val="Calibri"/>
      </rPr>
      <t>Choose how BitLocker-protected fixed drives can be recovered: Do not enable BitLocker until recovery information is stored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</si>
  <si>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Settings Catalog path to </t>
    </r>
    <r>
      <rPr>
        <b/>
        <sz val="11"/>
        <color rgb="FF000000"/>
        <rFont val="Calibri"/>
      </rPr>
      <t>Enabled: False</t>
    </r>
    <r>
      <rPr>
        <sz val="11"/>
        <color rgb="FF000000"/>
        <rFont val="Calibri"/>
      </rPr>
      <t>.</t>
    </r>
    <r>
      <rPr>
        <sz val="11"/>
        <color rgb="FF000000"/>
        <rFont val="Calibri"/>
      </rPr>
      <t xml:space="preserve">
</t>
    </r>
    <r>
      <rPr>
        <sz val="11"/>
        <color rgb="FF006096"/>
        <rFont val="Roboto Condensed"/>
      </rPr>
      <t>Administrative Templates\Windows Components\BitLocker Drive Encryption\Fixed Data Drives\Choose how BitLocker-protected fixed drives can be recovered: Do not enable BitLocker until recovery information is stored to AD DS for fixed data drives</t>
    </r>
    <r>
      <rPr>
        <sz val="11"/>
        <color rgb="FF006096"/>
        <rFont val="Roboto Condensed"/>
      </rPr>
      <t xml:space="preserve">
</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</si>
  <si>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Select the "Do not enable BitLocker until recovery information is stored in AD DS for fixed data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fixed data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</si>
  <si>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HKLM\SOFTWARE\Policies\Microsoft\FVE:FDVRequireActiveDirectoryBackup</t>
    </r>
    <r>
      <rPr>
        <sz val="11"/>
        <color rgb="FF006096"/>
        <rFont val="Roboto Condensed"/>
      </rPr>
      <t xml:space="preserve">
</t>
    </r>
  </si>
  <si>
    <r>
      <rPr>
        <sz val="11"/>
        <color rgb="FF000000"/>
        <rFont val="Calibri"/>
      </rPr>
      <t>BitLocker can be enabled on fixed drives without the requirement of storing recovery information to Active Directory first.</t>
    </r>
  </si>
  <si>
    <t>4.11.7.1.7</t>
  </si>
  <si>
    <r>
      <rPr>
        <sz val="11"/>
        <rFont val="Calibri"/>
      </rPr>
      <t xml:space="preserve">Ensure </t>
    </r>
    <r>
      <rPr>
        <sz val="11"/>
        <color rgb="FF000000"/>
        <rFont val="Calibri"/>
      </rPr>
      <t>'</t>
    </r>
    <r>
      <rPr>
        <b/>
        <sz val="11"/>
        <color rgb="FF000000"/>
        <rFont val="Calibri"/>
      </rPr>
      <t>Choose how BitLocker-protected fixed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</si>
  <si>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Settings Catalog path to </t>
    </r>
    <r>
      <rPr>
        <b/>
        <sz val="11"/>
        <color rgb="FF000000"/>
        <rFont val="Calibri"/>
      </rPr>
      <t>Enabled: True</t>
    </r>
    <r>
      <rPr>
        <sz val="11"/>
        <color rgb="FF000000"/>
        <rFont val="Calibri"/>
      </rPr>
      <t>.</t>
    </r>
    <r>
      <rPr>
        <sz val="11"/>
        <color rgb="FF000000"/>
        <rFont val="Calibri"/>
      </rPr>
      <t xml:space="preserve">
</t>
    </r>
    <r>
      <rPr>
        <sz val="11"/>
        <color rgb="FF006096"/>
        <rFont val="Roboto Condensed"/>
      </rPr>
      <t>Administrative Templates\Windows Components\BitLocker Drive Encryption\Fixed Data Drives\Choose how BitLocker-protected fixed drives can be recovered: Omit recovery options from the BitLocker setup wizard</t>
    </r>
    <r>
      <rPr>
        <sz val="11"/>
        <color rgb="FF006096"/>
        <rFont val="Roboto Condensed"/>
      </rPr>
      <t xml:space="preserve">
</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</si>
  <si>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t>
    </r>
  </si>
  <si>
    <r>
      <rPr>
        <sz val="11"/>
        <color rgb="FF000000"/>
        <rFont val="Calibri"/>
      </rPr>
      <t>The ability to manually select recovery options for fixed drives will not be presented to the user in the BitLocker setup wizard.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</si>
  <si>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HKLM\SOFTWARE\Policies\Microsoft\FVE:FDVHideRecoveryPage</t>
    </r>
    <r>
      <rPr>
        <sz val="11"/>
        <color rgb="FF006096"/>
        <rFont val="Roboto Condensed"/>
      </rPr>
      <t xml:space="preserve">
</t>
    </r>
  </si>
  <si>
    <r>
      <rPr>
        <sz val="11"/>
        <color rgb="FF000000"/>
        <rFont val="Calibri"/>
      </rPr>
      <t>Recovery options for fixed drives are selectable by the user in the BitLocker setup wizard.</t>
    </r>
  </si>
  <si>
    <t>4.11.7.1.8</t>
  </si>
  <si>
    <r>
      <rPr>
        <sz val="11"/>
        <rFont val="Calibri"/>
      </rPr>
      <t xml:space="preserve">Ensure </t>
    </r>
    <r>
      <rPr>
        <sz val="11"/>
        <color rgb="FF000000"/>
        <rFont val="Calibri"/>
      </rPr>
      <t>'</t>
    </r>
    <r>
      <rPr>
        <b/>
        <sz val="11"/>
        <color rgb="FF000000"/>
        <rFont val="Calibri"/>
      </rPr>
      <t>Choose how BitLocker-protected fixed drives can be recovered: Save BitLocker recovery information to AD 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</si>
  <si>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Settings Catalog path to </t>
    </r>
    <r>
      <rPr>
        <b/>
        <sz val="11"/>
        <color rgb="FF000000"/>
        <rFont val="Calibri"/>
      </rPr>
      <t>Enabled: False</t>
    </r>
    <r>
      <rPr>
        <sz val="11"/>
        <color rgb="FF000000"/>
        <rFont val="Calibri"/>
      </rPr>
      <t>.</t>
    </r>
    <r>
      <rPr>
        <sz val="11"/>
        <color rgb="FF000000"/>
        <rFont val="Calibri"/>
      </rPr>
      <t xml:space="preserve">
</t>
    </r>
    <r>
      <rPr>
        <sz val="11"/>
        <color rgb="FF006096"/>
        <rFont val="Roboto Condensed"/>
      </rPr>
      <t>Administrative Templates\Windows Components\BitLocker Drive Encryption\Fixed Data Drives\Choose how BitLocker-protected fixed drives can be recovered: Save BitLocker recovery information to AD DS for fixed data drives</t>
    </r>
    <r>
      <rPr>
        <sz val="11"/>
        <color rgb="FF006096"/>
        <rFont val="Roboto Condensed"/>
      </rPr>
      <t xml:space="preserve">
</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</si>
  <si>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fixed data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</si>
  <si>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HKLM\SOFTWARE\Policies\Microsoft\FVE:FDVActiveDirectoryBackup</t>
    </r>
    <r>
      <rPr>
        <sz val="11"/>
        <color rgb="FF006096"/>
        <rFont val="Roboto Condensed"/>
      </rPr>
      <t xml:space="preserve">
</t>
    </r>
  </si>
  <si>
    <t>Operating System Drives</t>
  </si>
  <si>
    <t>4.11.7.2.1</t>
  </si>
  <si>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</si>
  <si>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Drives\Choose how BitLocker-protected operating system drives can be recovered</t>
    </r>
    <r>
      <rPr>
        <sz val="11"/>
        <color rgb="FF006096"/>
        <rFont val="Roboto Condensed"/>
      </rPr>
      <t xml:space="preserve">
</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</si>
  <si>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The "Allow certificate-based data recovery agent" check box is used to specify whether a Data Recovery Agent can be used with BitLocker-protected operating system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In "Save BitLocker recovery information to Active Directory Domain Services", choose which BitLocker recovery information to store in AD DS for operating system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Select the "Do not enable BitLocker until recovery information is stored in AD DS for operating system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operating system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</si>
  <si>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need to be domain connected to turn on BitLocker. This policy is not FIPS complaint.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</si>
  <si>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HKLM\SOFTWARE\Policies\Microsoft\FVE:OSRecovery</t>
    </r>
    <r>
      <rPr>
        <sz val="11"/>
        <color rgb="FF006096"/>
        <rFont val="Roboto Condensed"/>
      </rPr>
      <t xml:space="preserve">
</t>
    </r>
  </si>
  <si>
    <t>4.11.7.2.2</t>
  </si>
  <si>
    <r>
      <rPr>
        <sz val="11"/>
        <rFont val="Calibri"/>
      </rPr>
      <t xml:space="preserve">Ensure </t>
    </r>
    <r>
      <rPr>
        <sz val="11"/>
        <color rgb="FF000000"/>
        <rFont val="Calibri"/>
      </rPr>
      <t>'</t>
    </r>
    <r>
      <rPr>
        <b/>
        <sz val="11"/>
        <color rgb="FF000000"/>
        <rFont val="Calibri"/>
      </rPr>
      <t>Choose how BitLocker-protected operating system drives can be recovered: Recovery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256-bit recovery key</t>
    </r>
    <r>
      <rPr>
        <sz val="11"/>
        <color rgb="FF000000"/>
        <rFont val="Calibri"/>
      </rPr>
      <t>'</t>
    </r>
  </si>
  <si>
    <r>
      <rPr>
        <sz val="11"/>
        <color rgb="FF000000"/>
        <rFont val="Calibri"/>
      </rPr>
      <t xml:space="preserve">Set the following Settings Catalog path to </t>
    </r>
    <r>
      <rPr>
        <b/>
        <sz val="11"/>
        <color rgb="FF000000"/>
        <rFont val="Calibri"/>
      </rPr>
      <t>Enabled: Do not allow 256-bit recovery key</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Drives\Choose how BitLocker-protected operating system drives can be recovered: Recovery Key</t>
    </r>
    <r>
      <rPr>
        <sz val="11"/>
        <color rgb="FF006096"/>
        <rFont val="Roboto Condensed"/>
      </rPr>
      <t xml:space="preserve">
</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</si>
  <si>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Do not allow 256-bit recovery key</t>
    </r>
    <r>
      <rPr>
        <sz val="11"/>
        <color rgb="FF000000"/>
        <rFont val="Calibri"/>
      </rPr>
      <t>.</t>
    </r>
  </si>
  <si>
    <r>
      <rPr>
        <sz val="11"/>
        <color rgb="FF000000"/>
        <rFont val="Calibri"/>
      </rPr>
      <t>A 256-bit recovery key will not be permitted for the operating system drive.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</si>
  <si>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HKLM\SOFTWARE\Policies\Microsoft\FVE:OSRecoveryKey</t>
    </r>
    <r>
      <rPr>
        <sz val="11"/>
        <color rgb="FF006096"/>
        <rFont val="Roboto Condensed"/>
      </rPr>
      <t xml:space="preserve">
</t>
    </r>
  </si>
  <si>
    <t>4.11.7.2.3</t>
  </si>
  <si>
    <r>
      <rPr>
        <sz val="11"/>
        <rFont val="Calibri"/>
      </rPr>
      <t xml:space="preserve">Ensure </t>
    </r>
    <r>
      <rPr>
        <sz val="11"/>
        <color rgb="FF000000"/>
        <rFont val="Calibri"/>
      </rPr>
      <t>'</t>
    </r>
    <r>
      <rPr>
        <b/>
        <sz val="11"/>
        <color rgb="FF000000"/>
        <rFont val="Calibri"/>
      </rPr>
      <t>Choose how BitLocker-protected operating system drives can be recovered: Recovery Password</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48-digit recovery password</t>
    </r>
    <r>
      <rPr>
        <sz val="11"/>
        <color rgb="FF000000"/>
        <rFont val="Calibri"/>
      </rPr>
      <t>'</t>
    </r>
  </si>
  <si>
    <r>
      <rPr>
        <sz val="11"/>
        <color rgb="FF000000"/>
        <rFont val="Calibri"/>
      </rPr>
      <t xml:space="preserve">Set the following Settings Catalog path to </t>
    </r>
    <r>
      <rPr>
        <b/>
        <sz val="11"/>
        <color rgb="FF000000"/>
        <rFont val="Calibri"/>
      </rPr>
      <t>Enabled: Require 48-digit recovery password</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Drives\Choose how BitLocker-protected operating system drives can be recovered: Recovery Password</t>
    </r>
    <r>
      <rPr>
        <sz val="11"/>
        <color rgb="FF006096"/>
        <rFont val="Roboto Condensed"/>
      </rPr>
      <t xml:space="preserve">
</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</si>
  <si>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 xml:space="preserve">The recommended state for this setting is: </t>
    </r>
    <r>
      <rPr>
        <b/>
        <sz val="11"/>
        <color rgb="FF000000"/>
        <rFont val="Calibri"/>
      </rPr>
      <t>Enabled: Require 48-digit recovery password</t>
    </r>
    <r>
      <rPr>
        <sz val="11"/>
        <color rgb="FF000000"/>
        <rFont val="Calibri"/>
      </rPr>
      <t>.</t>
    </r>
  </si>
  <si>
    <r>
      <rPr>
        <sz val="11"/>
        <color rgb="FF000000"/>
        <rFont val="Calibri"/>
      </rPr>
      <t>A 48-digit recovery password will be required for the operating system drive.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</si>
  <si>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HKLM\SOFTWARE\Policies\Microsoft\FVE:OSRecoveryPassword</t>
    </r>
    <r>
      <rPr>
        <sz val="11"/>
        <color rgb="FF006096"/>
        <rFont val="Roboto Condensed"/>
      </rPr>
      <t xml:space="preserve">
</t>
    </r>
  </si>
  <si>
    <t>4.11.7.2.4</t>
  </si>
  <si>
    <r>
      <rPr>
        <sz val="11"/>
        <rFont val="Calibri"/>
      </rPr>
      <t xml:space="preserve">Ensure </t>
    </r>
    <r>
      <rPr>
        <sz val="11"/>
        <color rgb="FF000000"/>
        <rFont val="Calibri"/>
      </rPr>
      <t>'</t>
    </r>
    <r>
      <rPr>
        <b/>
        <sz val="11"/>
        <color rgb="FF000000"/>
        <rFont val="Calibri"/>
      </rPr>
      <t>Choose how BitLocker-protected operating system drives can be recovered: Allow data recovery agent</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</si>
  <si>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Settings Catalog path to </t>
    </r>
    <r>
      <rPr>
        <b/>
        <sz val="11"/>
        <color rgb="FF000000"/>
        <rFont val="Calibri"/>
      </rPr>
      <t>Enabled: False</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Drives\Choose how BitLocker-protected operating system drives can be recovered: Allow data recovery agent</t>
    </r>
    <r>
      <rPr>
        <sz val="11"/>
        <color rgb="FF006096"/>
        <rFont val="Roboto Condensed"/>
      </rPr>
      <t xml:space="preserve">
</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</si>
  <si>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The "Allow certificate-based data recovery agent" check box is used to specify whether a Data Recovery Agent can be used with BitLocker-protected operating system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t>
    </r>
  </si>
  <si>
    <r>
      <rPr>
        <sz val="11"/>
        <color rgb="FF000000"/>
        <rFont val="Calibri"/>
      </rPr>
      <t>A Data Recovery Agent will not be permitted for the operating system drive.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</si>
  <si>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HKLM\SOFTWARE\Policies\Microsoft\FVE:OSManageDRA</t>
    </r>
    <r>
      <rPr>
        <sz val="11"/>
        <color rgb="FF006096"/>
        <rFont val="Roboto Condensed"/>
      </rPr>
      <t xml:space="preserve">
</t>
    </r>
  </si>
  <si>
    <t>4.11.7.2.5</t>
  </si>
  <si>
    <r>
      <rPr>
        <sz val="11"/>
        <rFont val="Calibri"/>
      </rPr>
      <t xml:space="preserve">Ensure </t>
    </r>
    <r>
      <rPr>
        <sz val="11"/>
        <color rgb="FF000000"/>
        <rFont val="Calibri"/>
      </rPr>
      <t>'</t>
    </r>
    <r>
      <rPr>
        <b/>
        <sz val="11"/>
        <color rgb="FF000000"/>
        <rFont val="Calibri"/>
      </rPr>
      <t>Choose how BitLocker-protected operating system drives can be recovered: Configure storage of BitLocker recovery information to AD DS:</t>
    </r>
    <r>
      <rPr>
        <sz val="11"/>
        <color rgb="FF000000"/>
        <rFont val="Calibri"/>
      </rPr>
      <t>'</t>
    </r>
    <r>
      <rPr>
        <sz val="11"/>
        <color rgb="FF000000"/>
        <rFont val="Calibri"/>
      </rPr>
      <t xml:space="preserve"> is set to </t>
    </r>
    <r>
      <rPr>
        <sz val="11"/>
        <color rgb="FF000000"/>
        <rFont val="Calibri"/>
      </rPr>
      <t>'</t>
    </r>
    <r>
      <rPr>
        <b/>
        <sz val="11"/>
        <color rgb="FF000000"/>
        <rFont val="Calibri"/>
      </rPr>
      <t>Enabled: Store recovery passwords and key packages</t>
    </r>
    <r>
      <rPr>
        <sz val="11"/>
        <color rgb="FF000000"/>
        <rFont val="Calibri"/>
      </rPr>
      <t>'</t>
    </r>
  </si>
  <si>
    <r>
      <rPr>
        <sz val="11"/>
        <color rgb="FF000000"/>
        <rFont val="Calibri"/>
      </rPr>
      <t xml:space="preserve">Set the following Settings Catalog path to </t>
    </r>
    <r>
      <rPr>
        <b/>
        <sz val="11"/>
        <color rgb="FF000000"/>
        <rFont val="Calibri"/>
      </rPr>
      <t>Enabled: Store recovery passwords and key packages</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Drives\Choose how BitLocker-protected operating system drives can be recovered: Configure storage of BitLocker recovery information to AD DS:</t>
    </r>
    <r>
      <rPr>
        <sz val="11"/>
        <color rgb="FF006096"/>
        <rFont val="Roboto Condensed"/>
      </rPr>
      <t xml:space="preserve">
</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</si>
  <si>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operating system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Store recovery passwords and key packages</t>
    </r>
    <r>
      <rPr>
        <sz val="11"/>
        <color rgb="FF000000"/>
        <rFont val="Calibri"/>
      </rPr>
      <t>.</t>
    </r>
  </si>
  <si>
    <r>
      <rPr>
        <sz val="11"/>
        <color rgb="FF000000"/>
        <rFont val="Calibri"/>
      </rPr>
      <t>Both the recovery password and the key package for the operating system drive will be saved to AD DS.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</si>
  <si>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HKLM\SOFTWARE\Policies\Microsoft\FVE:OSActiveDirectoryInfoToStore</t>
    </r>
    <r>
      <rPr>
        <sz val="11"/>
        <color rgb="FF006096"/>
        <rFont val="Roboto Condensed"/>
      </rPr>
      <t xml:space="preserve">
</t>
    </r>
  </si>
  <si>
    <r>
      <rPr>
        <sz val="11"/>
        <color rgb="FF000000"/>
        <rFont val="Calibri"/>
      </rPr>
      <t>BitLocker recovery information for the operating system drive is not backed up to AD DS.</t>
    </r>
  </si>
  <si>
    <t>4.11.7.2.6</t>
  </si>
  <si>
    <r>
      <rPr>
        <sz val="11"/>
        <rFont val="Calibri"/>
      </rPr>
      <t xml:space="preserve">Ensure </t>
    </r>
    <r>
      <rPr>
        <sz val="11"/>
        <color rgb="FF000000"/>
        <rFont val="Calibri"/>
      </rPr>
      <t>'</t>
    </r>
    <r>
      <rPr>
        <b/>
        <sz val="11"/>
        <color rgb="FF000000"/>
        <rFont val="Calibri"/>
      </rPr>
      <t>Choose how BitLocker-protected operating system drives can be recovered: Do not enable BitLocker until recovery information is stored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</si>
  <si>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Settings Catalog path to </t>
    </r>
    <r>
      <rPr>
        <b/>
        <sz val="11"/>
        <color rgb="FF000000"/>
        <rFont val="Calibri"/>
      </rPr>
      <t>Enabled: True</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Drives\Choose how BitLocker-protected operating system drives can be recovered: Do not enable BitLocker until recovery information is stored to AD DS for operating system drives</t>
    </r>
    <r>
      <rPr>
        <sz val="11"/>
        <color rgb="FF006096"/>
        <rFont val="Roboto Condensed"/>
      </rPr>
      <t xml:space="preserve">
</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</si>
  <si>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Select the "Do not enable BitLocker until recovery information is stored in AD DS for operating system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operating system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t>
    </r>
  </si>
  <si>
    <r>
      <rPr>
        <sz val="11"/>
        <color rgb="FF000000"/>
        <rFont val="Calibri"/>
      </rPr>
      <t>Users will need to be domain connected and the back up of BitLocker recovery information for the operating system drive must succeed in order to turn on BitLocker. This policy is not FIPS complaint.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</si>
  <si>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HKLM\SOFTWARE\Policies\Microsoft\FVE:OSRequireActiveDirectoryBackup</t>
    </r>
    <r>
      <rPr>
        <sz val="11"/>
        <color rgb="FF006096"/>
        <rFont val="Roboto Condensed"/>
      </rPr>
      <t xml:space="preserve">
</t>
    </r>
  </si>
  <si>
    <r>
      <rPr>
        <sz val="11"/>
        <color rgb="FF000000"/>
        <rFont val="Calibri"/>
      </rPr>
      <t>BitLocker can be enabled on the operating system drive without the requirement of storing recovery information to Active Directory first.</t>
    </r>
  </si>
  <si>
    <t>4.11.7.2.7</t>
  </si>
  <si>
    <r>
      <rPr>
        <sz val="11"/>
        <rFont val="Calibri"/>
      </rPr>
      <t xml:space="preserve">Ensure </t>
    </r>
    <r>
      <rPr>
        <sz val="11"/>
        <color rgb="FF000000"/>
        <rFont val="Calibri"/>
      </rPr>
      <t>'</t>
    </r>
    <r>
      <rPr>
        <b/>
        <sz val="11"/>
        <color rgb="FF000000"/>
        <rFont val="Calibri"/>
      </rPr>
      <t>Choose how BitLocker-protected operating system drives can be recovered: Omit recovery options from the BitLocker setup wizard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</si>
  <si>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Settings Catalog path to </t>
    </r>
    <r>
      <rPr>
        <b/>
        <sz val="11"/>
        <color rgb="FF000000"/>
        <rFont val="Calibri"/>
      </rPr>
      <t>Enabled: True</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Drives\Choose how BitLocker-protected operating system drives can be recovered: Omit recovery options from the BitLocker setup wizard</t>
    </r>
    <r>
      <rPr>
        <sz val="11"/>
        <color rgb="FF006096"/>
        <rFont val="Roboto Condensed"/>
      </rPr>
      <t xml:space="preserve">
</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</si>
  <si>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t>
    </r>
  </si>
  <si>
    <r>
      <rPr>
        <sz val="11"/>
        <color rgb="FF000000"/>
        <rFont val="Calibri"/>
      </rPr>
      <t>The ability to manually select recovery options for the operating drive will not be presented to the user in the BitLocker setup wizard.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</si>
  <si>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HKLM\SOFTWARE\Policies\Microsoft\FVE:OSHideRecoveryPage</t>
    </r>
    <r>
      <rPr>
        <sz val="11"/>
        <color rgb="FF006096"/>
        <rFont val="Roboto Condensed"/>
      </rPr>
      <t xml:space="preserve">
</t>
    </r>
  </si>
  <si>
    <r>
      <rPr>
        <sz val="11"/>
        <color rgb="FF000000"/>
        <rFont val="Calibri"/>
      </rPr>
      <t>Recovery options for the operating system drive are selectable by the user in the BitLocker setup wizard.</t>
    </r>
  </si>
  <si>
    <t>4.11.7.2.8</t>
  </si>
  <si>
    <r>
      <rPr>
        <sz val="11"/>
        <rFont val="Calibri"/>
      </rPr>
      <t xml:space="preserve">Ensure </t>
    </r>
    <r>
      <rPr>
        <sz val="11"/>
        <color rgb="FF000000"/>
        <rFont val="Calibri"/>
      </rPr>
      <t>'</t>
    </r>
    <r>
      <rPr>
        <b/>
        <sz val="11"/>
        <color rgb="FF000000"/>
        <rFont val="Calibri"/>
      </rPr>
      <t>Choose how BitLocker-protected operating system drives can be recovered: Save BitLocker recovery information to AD 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</si>
  <si>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In "Save BitLocker recovery information to Active Directory Domain Services", choose which BitLocker recovery information to store in AD DS for operating system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t>
    </r>
  </si>
  <si>
    <r>
      <rPr>
        <sz val="11"/>
        <color rgb="FF000000"/>
        <rFont val="Calibri"/>
      </rPr>
      <t>BitLocker recovery information for the operating system drive will be backed up to AD DS. Users will need to be domain connected to turn on BitLocker. This policy is not FIPS complaint.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</si>
  <si>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HKLM\SOFTWARE\Policies\Microsoft\FVE:OSActiveDirectoryBackup</t>
    </r>
    <r>
      <rPr>
        <sz val="11"/>
        <color rgb="FF006096"/>
        <rFont val="Roboto Condensed"/>
      </rPr>
      <t xml:space="preserve">
</t>
    </r>
  </si>
  <si>
    <t>4.11.7.2.9</t>
  </si>
  <si>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</si>
  <si>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Drives\Require additional authentication at startup</t>
    </r>
    <r>
      <rPr>
        <sz val="11"/>
        <color rgb="FF006096"/>
        <rFont val="Roboto Condensed"/>
      </rPr>
      <t xml:space="preserve">
</t>
    </r>
  </si>
  <si>
    <r>
      <rPr>
        <sz val="11"/>
        <color rgb="FF000000"/>
        <rFont val="Calibri"/>
      </rPr>
      <t>This policy setting allows you to configure whether BitLocker requires additional authentication each time the computer starts and whether you are using BitLocker with or without a Trusted Platform Module (TPM). This policy setting is applied when you turn on BitLocker.</t>
    </r>
    <r>
      <rPr>
        <sz val="11"/>
        <color rgb="FF000000"/>
        <rFont val="Calibri"/>
      </rPr>
      <t xml:space="preserve">
</t>
    </r>
    <r>
      <rPr>
        <b/>
        <sz val="11"/>
        <color rgb="FF000000"/>
        <rFont val="Calibri"/>
      </rPr>
      <t>Note:</t>
    </r>
    <r>
      <rPr>
        <sz val="11"/>
        <color rgb="FF000000"/>
        <rFont val="Calibri"/>
      </rPr>
      <t xml:space="preserve"> Only one of the additional authentication options can be required at startup, otherwise a policy error occurs.</t>
    </r>
    <r>
      <rPr>
        <sz val="11"/>
        <color rgb="FF000000"/>
        <rFont val="Calibri"/>
      </rPr>
      <t xml:space="preserve">
</t>
    </r>
    <r>
      <rPr>
        <sz val="11"/>
        <color rgb="FF000000"/>
        <rFont val="Calibri"/>
      </rPr>
      <t>If you want to use BitLocker on a computer without a TPM, select the "Allow BitLocker without a compatible TPM" check box. In this mode a USB drive is required for start-up and the key information used to encrypt the drive is stored on the USB drive, creating a USB key. When the USB key is inserted the access to the drive is authenticated and the drive is accessible. If the USB key is lost or unavailable you will need to use one of the BitLocker recovery options to access the drive.</t>
    </r>
    <r>
      <rPr>
        <sz val="11"/>
        <color rgb="FF000000"/>
        <rFont val="Calibri"/>
      </rPr>
      <t xml:space="preserve">
</t>
    </r>
    <r>
      <rPr>
        <sz val="11"/>
        <color rgb="FF000000"/>
        <rFont val="Calibri"/>
      </rPr>
      <t>On a computer with a compatible TPM, four types of authentication methods can be used at startup to provide added protection for encrypted data. When the computer starts, it can use only the TPM for authentication, or it can also require insertion of a USB flash drive containing a startup key, the entry of a 4-digit to 20-digit personal identification number (PIN), or both.</t>
    </r>
    <r>
      <rPr>
        <sz val="11"/>
        <color rgb="FF000000"/>
        <rFont val="Calibri"/>
      </rPr>
      <t xml:space="preserve">
</t>
    </r>
    <r>
      <rPr>
        <sz val="11"/>
        <color rgb="FF000000"/>
        <rFont val="Calibri"/>
      </rPr>
      <t>Users can configure advanced startup options in the BitLocker setup wizard.</t>
    </r>
    <r>
      <rPr>
        <sz val="11"/>
        <color rgb="FF000000"/>
        <rFont val="Calibri"/>
      </rPr>
      <t xml:space="preserve">
</t>
    </r>
    <r>
      <rPr>
        <b/>
        <sz val="11"/>
        <color rgb="FF000000"/>
        <rFont val="Calibri"/>
      </rPr>
      <t>Note #2:</t>
    </r>
    <r>
      <rPr>
        <sz val="11"/>
        <color rgb="FF000000"/>
        <rFont val="Calibri"/>
      </rPr>
      <t xml:space="preserve"> If you want to require the use of a startup PIN and a USB flash drive, you must configure BitLocker settings using the command-line tool </t>
    </r>
    <r>
      <rPr>
        <b/>
        <sz val="11"/>
        <color rgb="FF000000"/>
        <rFont val="Calibri"/>
      </rPr>
      <t>manage-bde</t>
    </r>
    <r>
      <rPr>
        <sz val="11"/>
        <color rgb="FF000000"/>
        <rFont val="Calibri"/>
      </rPr>
      <t xml:space="preserve"> instead of the BitLocker Drive Encryption setup wizard.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</si>
  <si>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 PIN requires physical presence to restart the computer. This functionality is not compatible with Wake on LAN solutions.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</si>
  <si>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HKLM\SOFTWARE\Policies\Microsoft\FVE:UseAdvancedStartup</t>
    </r>
    <r>
      <rPr>
        <sz val="11"/>
        <color rgb="FF006096"/>
        <rFont val="Roboto Condensed"/>
      </rPr>
      <t xml:space="preserve">
</t>
    </r>
  </si>
  <si>
    <r>
      <rPr>
        <sz val="11"/>
        <color rgb="FF000000"/>
        <rFont val="Calibri"/>
      </rPr>
      <t>Disabled. (Users can configure only basic options on computers with a TPM.)</t>
    </r>
  </si>
  <si>
    <t>4.11.7.2.10</t>
  </si>
  <si>
    <r>
      <rPr>
        <sz val="11"/>
        <rFont val="Calibri"/>
      </rPr>
      <t xml:space="preserve">Ensure </t>
    </r>
    <r>
      <rPr>
        <sz val="11"/>
        <color rgb="FF000000"/>
        <rFont val="Calibri"/>
      </rPr>
      <t>'</t>
    </r>
    <r>
      <rPr>
        <b/>
        <sz val="11"/>
        <color rgb="FF000000"/>
        <rFont val="Calibri"/>
      </rPr>
      <t>Require additional authentication at startup: Configure TPM startup key and PIN: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and PIN with TPM</t>
    </r>
    <r>
      <rPr>
        <sz val="11"/>
        <color rgb="FF000000"/>
        <rFont val="Calibri"/>
      </rPr>
      <t>'</t>
    </r>
  </si>
  <si>
    <r>
      <rPr>
        <sz val="11"/>
        <color rgb="FF000000"/>
        <rFont val="Calibri"/>
      </rPr>
      <t xml:space="preserve">Set the following Settings Catalog path to </t>
    </r>
    <r>
      <rPr>
        <b/>
        <sz val="11"/>
        <color rgb="FF000000"/>
        <rFont val="Calibri"/>
      </rPr>
      <t>Enabled: Do not allow startup key and PIN with TPM</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Drives\Require additional authentication at startup: Configure TPM startup key and PIN:</t>
    </r>
    <r>
      <rPr>
        <sz val="11"/>
        <color rgb="FF006096"/>
        <rFont val="Roboto Condensed"/>
      </rPr>
      <t xml:space="preserve">
</t>
    </r>
  </si>
  <si>
    <r>
      <rPr>
        <sz val="11"/>
        <color rgb="FF000000"/>
        <rFont val="Calibri"/>
      </rPr>
      <t>This policy setting allows you to configure whether BitLocker requires additional authentication each time the computer starts. This policy setting is applied when you turn on BitLocker.</t>
    </r>
    <r>
      <rPr>
        <sz val="11"/>
        <color rgb="FF000000"/>
        <rFont val="Calibri"/>
      </rPr>
      <t xml:space="preserve">
</t>
    </r>
    <r>
      <rPr>
        <b/>
        <sz val="11"/>
        <color rgb="FF000000"/>
        <rFont val="Calibri"/>
      </rPr>
      <t>Note:</t>
    </r>
    <r>
      <rPr>
        <sz val="11"/>
        <color rgb="FF000000"/>
        <rFont val="Calibri"/>
      </rPr>
      <t xml:space="preserve"> Only one of the additional authentication options can be </t>
    </r>
    <r>
      <rPr>
        <i/>
        <sz val="11"/>
        <color rgb="FF000000"/>
        <rFont val="Calibri"/>
      </rPr>
      <t>required</t>
    </r>
    <r>
      <rPr>
        <sz val="11"/>
        <color rgb="FF000000"/>
        <rFont val="Calibri"/>
      </rPr>
      <t xml:space="preserve"> at startup, otherwise a policy error occurs.</t>
    </r>
    <r>
      <rPr>
        <sz val="11"/>
        <color rgb="FF000000"/>
        <rFont val="Calibri"/>
      </rPr>
      <t xml:space="preserve">
</t>
    </r>
    <r>
      <rPr>
        <sz val="11"/>
        <color rgb="FF000000"/>
        <rFont val="Calibri"/>
      </rPr>
      <t>On a computer with a compatible TPM, four types of authentication methods can be used at startup to provide added protection for encrypted data. When the computer starts, it can use only the TPM for authentication, or it can also require insertion of a USB flash drive containing a startup key, the entry of a 4-digit to 20-digit personal identification number (PIN), or both.</t>
    </r>
    <r>
      <rPr>
        <sz val="11"/>
        <color rgb="FF000000"/>
        <rFont val="Calibri"/>
      </rPr>
      <t xml:space="preserve">
</t>
    </r>
    <r>
      <rPr>
        <b/>
        <sz val="11"/>
        <color rgb="FF000000"/>
        <rFont val="Calibri"/>
      </rPr>
      <t>Note #2:</t>
    </r>
    <r>
      <rPr>
        <sz val="11"/>
        <color rgb="FF000000"/>
        <rFont val="Calibri"/>
      </rPr>
      <t xml:space="preserve"> If you want to require the use of a startup PIN and a USB flash drive, you must configure BitLocker settings using the command-line tool </t>
    </r>
    <r>
      <rPr>
        <b/>
        <sz val="11"/>
        <color rgb="FF000000"/>
        <rFont val="Calibri"/>
      </rPr>
      <t>manage-bde</t>
    </r>
    <r>
      <rPr>
        <sz val="11"/>
        <color rgb="FF000000"/>
        <rFont val="Calibri"/>
      </rPr>
      <t xml:space="preserve"> instead of the BitLocker Drive Encryption setup wizard.</t>
    </r>
    <r>
      <rPr>
        <sz val="11"/>
        <color rgb="FF000000"/>
        <rFont val="Calibri"/>
      </rPr>
      <t xml:space="preserve">
</t>
    </r>
    <r>
      <rPr>
        <sz val="11"/>
        <color rgb="FF000000"/>
        <rFont val="Calibri"/>
      </rPr>
      <t xml:space="preserve">The recommended state for this setting is: </t>
    </r>
    <r>
      <rPr>
        <b/>
        <sz val="11"/>
        <color rgb="FF000000"/>
        <rFont val="Calibri"/>
      </rPr>
      <t>Enabled: Do not allow startup key and PIN with TPM</t>
    </r>
    <r>
      <rPr>
        <sz val="11"/>
        <color rgb="FF000000"/>
        <rFont val="Calibri"/>
      </rPr>
      <t>.</t>
    </r>
  </si>
  <si>
    <r>
      <rPr>
        <sz val="11"/>
        <color rgb="FF000000"/>
        <rFont val="Calibri"/>
      </rPr>
      <t xml:space="preserve">A TPM, PIN </t>
    </r>
    <r>
      <rPr>
        <i/>
        <sz val="11"/>
        <color rgb="FF000000"/>
        <rFont val="Calibri"/>
      </rPr>
      <t>and</t>
    </r>
    <r>
      <rPr>
        <sz val="11"/>
        <color rgb="FF000000"/>
        <rFont val="Calibri"/>
      </rPr>
      <t xml:space="preserve"> startup key will not be a permitted combination for BitLocker authentication. A PIN requires physical presence to restart the computer. This functionality is not compatible with Wake on LAN solutions.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</si>
  <si>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HKLM\SOFTWARE\Policies\Microsoft\FVE:UseTPMKeyPIN</t>
    </r>
    <r>
      <rPr>
        <sz val="11"/>
        <color rgb="FF006096"/>
        <rFont val="Roboto Condensed"/>
      </rPr>
      <t xml:space="preserve">
</t>
    </r>
  </si>
  <si>
    <r>
      <rPr>
        <sz val="11"/>
        <color rgb="FF000000"/>
        <rFont val="Calibri"/>
      </rPr>
      <t xml:space="preserve">Allow startup key and PIN with TPM. (A TPM can be used in conjunction with both a PIN </t>
    </r>
    <r>
      <rPr>
        <i/>
        <sz val="11"/>
        <color rgb="FF000000"/>
        <rFont val="Calibri"/>
      </rPr>
      <t>and</t>
    </r>
    <r>
      <rPr>
        <sz val="11"/>
        <color rgb="FF000000"/>
        <rFont val="Calibri"/>
      </rPr>
      <t xml:space="preserve"> startup key.)</t>
    </r>
  </si>
  <si>
    <t>4.11.7.2.11</t>
  </si>
  <si>
    <r>
      <rPr>
        <sz val="11"/>
        <rFont val="Calibri"/>
      </rPr>
      <t xml:space="preserve">Ensure </t>
    </r>
    <r>
      <rPr>
        <sz val="11"/>
        <color rgb="FF000000"/>
        <rFont val="Calibri"/>
      </rPr>
      <t>'</t>
    </r>
    <r>
      <rPr>
        <b/>
        <sz val="11"/>
        <color rgb="FF000000"/>
        <rFont val="Calibri"/>
      </rPr>
      <t>Require additional authentication at startup: Configure TPM startup key:</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startup key with TPM</t>
    </r>
    <r>
      <rPr>
        <sz val="11"/>
        <color rgb="FF000000"/>
        <rFont val="Calibri"/>
      </rPr>
      <t>'</t>
    </r>
  </si>
  <si>
    <r>
      <rPr>
        <sz val="11"/>
        <color rgb="FF000000"/>
        <rFont val="Calibri"/>
      </rPr>
      <t xml:space="preserve">Set the following Settings Catalog path to </t>
    </r>
    <r>
      <rPr>
        <b/>
        <sz val="11"/>
        <color rgb="FF000000"/>
        <rFont val="Calibri"/>
      </rPr>
      <t>Enabled: Do not allow startup key with TPM</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Drives\Require additional authentication at startup: Configure TPM startup key:</t>
    </r>
    <r>
      <rPr>
        <sz val="11"/>
        <color rgb="FF006096"/>
        <rFont val="Roboto Condensed"/>
      </rPr>
      <t xml:space="preserve">
</t>
    </r>
  </si>
  <si>
    <r>
      <rPr>
        <sz val="11"/>
        <color rgb="FF000000"/>
        <rFont val="Calibri"/>
      </rPr>
      <t>This policy setting allows you to configure whether BitLocker requires additional authentication each time the computer starts. This policy setting is applied when you turn on BitLocker.</t>
    </r>
    <r>
      <rPr>
        <sz val="11"/>
        <color rgb="FF000000"/>
        <rFont val="Calibri"/>
      </rPr>
      <t xml:space="preserve">
</t>
    </r>
    <r>
      <rPr>
        <b/>
        <sz val="11"/>
        <color rgb="FF000000"/>
        <rFont val="Calibri"/>
      </rPr>
      <t>Note:</t>
    </r>
    <r>
      <rPr>
        <sz val="11"/>
        <color rgb="FF000000"/>
        <rFont val="Calibri"/>
      </rPr>
      <t xml:space="preserve"> Only one of the additional authentication options can be </t>
    </r>
    <r>
      <rPr>
        <i/>
        <sz val="11"/>
        <color rgb="FF000000"/>
        <rFont val="Calibri"/>
      </rPr>
      <t>required</t>
    </r>
    <r>
      <rPr>
        <sz val="11"/>
        <color rgb="FF000000"/>
        <rFont val="Calibri"/>
      </rPr>
      <t xml:space="preserve"> at startup, otherwise a policy error occurs.</t>
    </r>
    <r>
      <rPr>
        <sz val="11"/>
        <color rgb="FF000000"/>
        <rFont val="Calibri"/>
      </rPr>
      <t xml:space="preserve">
</t>
    </r>
    <r>
      <rPr>
        <sz val="11"/>
        <color rgb="FF000000"/>
        <rFont val="Calibri"/>
      </rPr>
      <t>On a computer with a compatible TPM, four types of authentication methods can be used at startup to provide added protection for encrypted data. When the computer starts, it can use only the TPM for authentication, or it can also require insertion of a USB flash drive containing a startup key, the entry of a 4-digit to 20-digit personal identification number (PIN), or both.</t>
    </r>
    <r>
      <rPr>
        <sz val="11"/>
        <color rgb="FF000000"/>
        <rFont val="Calibri"/>
      </rPr>
      <t xml:space="preserve">
</t>
    </r>
    <r>
      <rPr>
        <b/>
        <sz val="11"/>
        <color rgb="FF000000"/>
        <rFont val="Calibri"/>
      </rPr>
      <t>Note #2:</t>
    </r>
    <r>
      <rPr>
        <sz val="11"/>
        <color rgb="FF000000"/>
        <rFont val="Calibri"/>
      </rPr>
      <t xml:space="preserve"> If you want to require the use of a startup PIN and a USB flash drive, you must configure BitLocker settings using the command-line tool </t>
    </r>
    <r>
      <rPr>
        <b/>
        <sz val="11"/>
        <color rgb="FF000000"/>
        <rFont val="Calibri"/>
      </rPr>
      <t>manage-bde</t>
    </r>
    <r>
      <rPr>
        <sz val="11"/>
        <color rgb="FF000000"/>
        <rFont val="Calibri"/>
      </rPr>
      <t xml:space="preserve"> instead of the BitLocker Drive Encryption setup wizard.</t>
    </r>
    <r>
      <rPr>
        <sz val="11"/>
        <color rgb="FF000000"/>
        <rFont val="Calibri"/>
      </rPr>
      <t xml:space="preserve">
</t>
    </r>
    <r>
      <rPr>
        <sz val="11"/>
        <color rgb="FF000000"/>
        <rFont val="Calibri"/>
      </rPr>
      <t xml:space="preserve">The recommended state for this setting is: </t>
    </r>
    <r>
      <rPr>
        <b/>
        <sz val="11"/>
        <color rgb="FF000000"/>
        <rFont val="Calibri"/>
      </rPr>
      <t>Enabled: Do not allow startup key with TPM</t>
    </r>
    <r>
      <rPr>
        <sz val="11"/>
        <color rgb="FF000000"/>
        <rFont val="Calibri"/>
      </rPr>
      <t>.</t>
    </r>
  </si>
  <si>
    <r>
      <rPr>
        <sz val="11"/>
        <color rgb="FF000000"/>
        <rFont val="Calibri"/>
      </rPr>
      <t>A TPM and a startup key will not be a permitted combination for BitLocker authentication.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</si>
  <si>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HKLM\SOFTWARE\Policies\Microsoft\FVE:UseTPMKey</t>
    </r>
    <r>
      <rPr>
        <sz val="11"/>
        <color rgb="FF006096"/>
        <rFont val="Roboto Condensed"/>
      </rPr>
      <t xml:space="preserve">
</t>
    </r>
  </si>
  <si>
    <r>
      <rPr>
        <sz val="11"/>
        <color rgb="FF000000"/>
        <rFont val="Calibri"/>
      </rPr>
      <t>Allow startup key with TPM. (A TPM can be used in conjunction with a startup key.)</t>
    </r>
  </si>
  <si>
    <t>4.11.7.2.12</t>
  </si>
  <si>
    <r>
      <rPr>
        <sz val="11"/>
        <rFont val="Calibri"/>
      </rPr>
      <t xml:space="preserve">Ensure </t>
    </r>
    <r>
      <rPr>
        <sz val="11"/>
        <color rgb="FF000000"/>
        <rFont val="Calibri"/>
      </rPr>
      <t>'</t>
    </r>
    <r>
      <rPr>
        <b/>
        <sz val="11"/>
        <color rgb="FF000000"/>
        <rFont val="Calibri"/>
      </rPr>
      <t>Require additional authentication at startup: Configure TPM startup PIN:</t>
    </r>
    <r>
      <rPr>
        <sz val="11"/>
        <color rgb="FF000000"/>
        <rFont val="Calibri"/>
      </rPr>
      <t>'</t>
    </r>
    <r>
      <rPr>
        <sz val="11"/>
        <color rgb="FF000000"/>
        <rFont val="Calibri"/>
      </rPr>
      <t xml:space="preserve"> is set to </t>
    </r>
    <r>
      <rPr>
        <sz val="11"/>
        <color rgb="FF000000"/>
        <rFont val="Calibri"/>
      </rPr>
      <t>'</t>
    </r>
    <r>
      <rPr>
        <b/>
        <sz val="11"/>
        <color rgb="FF000000"/>
        <rFont val="Calibri"/>
      </rPr>
      <t>Enabled: Require startup PIN with TPM</t>
    </r>
    <r>
      <rPr>
        <sz val="11"/>
        <color rgb="FF000000"/>
        <rFont val="Calibri"/>
      </rPr>
      <t>'</t>
    </r>
  </si>
  <si>
    <r>
      <rPr>
        <sz val="11"/>
        <color rgb="FF000000"/>
        <rFont val="Calibri"/>
      </rPr>
      <t xml:space="preserve">Set the following Settings Catalog path to </t>
    </r>
    <r>
      <rPr>
        <b/>
        <sz val="11"/>
        <color rgb="FF000000"/>
        <rFont val="Calibri"/>
      </rPr>
      <t>Enabled: Require startup PIN with TPM</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Drives\Require additional authentication at startup: Configure TPM startup PIN:</t>
    </r>
    <r>
      <rPr>
        <sz val="11"/>
        <color rgb="FF006096"/>
        <rFont val="Roboto Condensed"/>
      </rPr>
      <t xml:space="preserve">
</t>
    </r>
  </si>
  <si>
    <r>
      <rPr>
        <sz val="11"/>
        <color rgb="FF000000"/>
        <rFont val="Calibri"/>
      </rPr>
      <t>This policy setting allows you to configure whether BitLocker requires additional authentication each time the computer starts. This policy setting is applied when you turn on BitLocker.</t>
    </r>
    <r>
      <rPr>
        <sz val="11"/>
        <color rgb="FF000000"/>
        <rFont val="Calibri"/>
      </rPr>
      <t xml:space="preserve">
</t>
    </r>
    <r>
      <rPr>
        <b/>
        <sz val="11"/>
        <color rgb="FF000000"/>
        <rFont val="Calibri"/>
      </rPr>
      <t>Note:</t>
    </r>
    <r>
      <rPr>
        <sz val="11"/>
        <color rgb="FF000000"/>
        <rFont val="Calibri"/>
      </rPr>
      <t xml:space="preserve"> Only one of the additional authentication options can be </t>
    </r>
    <r>
      <rPr>
        <i/>
        <sz val="11"/>
        <color rgb="FF000000"/>
        <rFont val="Calibri"/>
      </rPr>
      <t>required</t>
    </r>
    <r>
      <rPr>
        <sz val="11"/>
        <color rgb="FF000000"/>
        <rFont val="Calibri"/>
      </rPr>
      <t xml:space="preserve"> at startup, otherwise a policy error occurs.</t>
    </r>
    <r>
      <rPr>
        <sz val="11"/>
        <color rgb="FF000000"/>
        <rFont val="Calibri"/>
      </rPr>
      <t xml:space="preserve">
</t>
    </r>
    <r>
      <rPr>
        <sz val="11"/>
        <color rgb="FF000000"/>
        <rFont val="Calibri"/>
      </rPr>
      <t>On a computer with a compatible TPM, four types of authentication methods can be used at startup to provide added protection for encrypted data. When the computer starts, it can use only the TPM for authentication, or it can also require insertion of a USB flash drive containing a startup key, the entry of a 4-digit to 20-digit personal identification number (PIN), or both.</t>
    </r>
    <r>
      <rPr>
        <sz val="11"/>
        <color rgb="FF000000"/>
        <rFont val="Calibri"/>
      </rPr>
      <t xml:space="preserve">
</t>
    </r>
    <r>
      <rPr>
        <sz val="11"/>
        <color rgb="FF000000"/>
        <rFont val="Calibri"/>
      </rPr>
      <t xml:space="preserve">The recommended state for this setting is: </t>
    </r>
    <r>
      <rPr>
        <b/>
        <sz val="11"/>
        <color rgb="FF000000"/>
        <rFont val="Calibri"/>
      </rPr>
      <t>Enabled: Require startup PIN with TPM</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If </t>
    </r>
    <r>
      <rPr>
        <b/>
        <sz val="11"/>
        <color rgb="FF000000"/>
        <rFont val="Calibri"/>
      </rPr>
      <t>silent encryption</t>
    </r>
    <r>
      <rPr>
        <sz val="11"/>
        <color rgb="FF000000"/>
        <rFont val="Calibri"/>
      </rPr>
      <t xml:space="preserve"> is desired, this setting must be configured to </t>
    </r>
    <r>
      <rPr>
        <b/>
        <sz val="11"/>
        <color rgb="FF000000"/>
        <rFont val="Calibri"/>
      </rPr>
      <t>Do not allow startup PIN with TPM</t>
    </r>
    <r>
      <rPr>
        <sz val="11"/>
        <color rgb="FF000000"/>
        <rFont val="Calibri"/>
      </rPr>
      <t xml:space="preserve"> and an exception to this recommendation will be needed. Please also see recommendation </t>
    </r>
    <r>
      <rPr>
        <i/>
        <sz val="11"/>
        <color rgb="FF000000"/>
        <rFont val="Calibri"/>
      </rPr>
      <t>Require additional authentication at startup: Configure TPM startup:' is set to 'Enabled: Do not allow TPM'</t>
    </r>
    <r>
      <rPr>
        <sz val="11"/>
        <color rgb="FF000000"/>
        <rFont val="Calibri"/>
      </rPr>
      <t xml:space="preserve"> for needed configuration change for silent encryption.</t>
    </r>
  </si>
  <si>
    <r>
      <rPr>
        <sz val="11"/>
        <color rgb="FF000000"/>
        <rFont val="Calibri"/>
      </rPr>
      <t>A startup PIN will be required in addition to a TPM for BitLocker authentication. A PIN requires physical presence to restart the computer. This functionality is not compatible with Wake on LAN solutions.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</si>
  <si>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HKLM\SOFTWARE\Policies\Microsoft\FVE:UseTPMPIN</t>
    </r>
    <r>
      <rPr>
        <sz val="11"/>
        <color rgb="FF006096"/>
        <rFont val="Roboto Condensed"/>
      </rPr>
      <t xml:space="preserve">
</t>
    </r>
  </si>
  <si>
    <r>
      <rPr>
        <sz val="11"/>
        <color rgb="FF000000"/>
        <rFont val="Calibri"/>
      </rPr>
      <t>Allow (but not require) a startup PIN with TPM.</t>
    </r>
  </si>
  <si>
    <t>4.11.7.2.13</t>
  </si>
  <si>
    <r>
      <rPr>
        <sz val="11"/>
        <rFont val="Calibri"/>
      </rPr>
      <t xml:space="preserve">Ensure </t>
    </r>
    <r>
      <rPr>
        <sz val="11"/>
        <color rgb="FF000000"/>
        <rFont val="Calibri"/>
      </rPr>
      <t>'</t>
    </r>
    <r>
      <rPr>
        <b/>
        <sz val="11"/>
        <color rgb="FF000000"/>
        <rFont val="Calibri"/>
      </rPr>
      <t>Require additional authentication at startup: Configure TPM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TPM</t>
    </r>
    <r>
      <rPr>
        <sz val="11"/>
        <color rgb="FF000000"/>
        <rFont val="Calibri"/>
      </rPr>
      <t>'</t>
    </r>
  </si>
  <si>
    <r>
      <rPr>
        <sz val="11"/>
        <color rgb="FF000000"/>
        <rFont val="Calibri"/>
      </rPr>
      <t xml:space="preserve">Set the following Settings Catalog path to </t>
    </r>
    <r>
      <rPr>
        <b/>
        <sz val="11"/>
        <color rgb="FF000000"/>
        <rFont val="Calibri"/>
      </rPr>
      <t>Enabled: Do not allow TPM</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Drives\Require additional authentication at startup: Configure TPM startup:</t>
    </r>
    <r>
      <rPr>
        <sz val="11"/>
        <color rgb="FF006096"/>
        <rFont val="Roboto Condensed"/>
      </rPr>
      <t xml:space="preserve">
</t>
    </r>
  </si>
  <si>
    <r>
      <rPr>
        <sz val="11"/>
        <color rgb="FF000000"/>
        <rFont val="Calibri"/>
      </rPr>
      <t>This policy setting allows you to configure whether BitLocker requires additional authentication each time the computer starts. This policy setting is applied when you turn on BitLocker.</t>
    </r>
    <r>
      <rPr>
        <sz val="11"/>
        <color rgb="FF000000"/>
        <rFont val="Calibri"/>
      </rPr>
      <t xml:space="preserve">
</t>
    </r>
    <r>
      <rPr>
        <b/>
        <sz val="11"/>
        <color rgb="FF000000"/>
        <rFont val="Calibri"/>
      </rPr>
      <t>Note:</t>
    </r>
    <r>
      <rPr>
        <sz val="11"/>
        <color rgb="FF000000"/>
        <rFont val="Calibri"/>
      </rPr>
      <t xml:space="preserve"> Only one of the additional authentication options can be </t>
    </r>
    <r>
      <rPr>
        <i/>
        <sz val="11"/>
        <color rgb="FF000000"/>
        <rFont val="Calibri"/>
      </rPr>
      <t>required</t>
    </r>
    <r>
      <rPr>
        <sz val="11"/>
        <color rgb="FF000000"/>
        <rFont val="Calibri"/>
      </rPr>
      <t xml:space="preserve"> at startup, otherwise a policy error occurs.</t>
    </r>
    <r>
      <rPr>
        <sz val="11"/>
        <color rgb="FF000000"/>
        <rFont val="Calibri"/>
      </rPr>
      <t xml:space="preserve">
</t>
    </r>
    <r>
      <rPr>
        <sz val="11"/>
        <color rgb="FF000000"/>
        <rFont val="Calibri"/>
      </rPr>
      <t>On a computer with a compatible TPM, four types of authentication methods can be used at startup to provide added protection for encrypted data. When the computer starts, it can use only the TPM for authentication, or it can also require insertion of a USB flash drive containing a startup key, the entry of a 4-digit to 20-digit personal identification number (PIN), or both.</t>
    </r>
    <r>
      <rPr>
        <sz val="11"/>
        <color rgb="FF000000"/>
        <rFont val="Calibri"/>
      </rPr>
      <t xml:space="preserve">
</t>
    </r>
    <r>
      <rPr>
        <sz val="11"/>
        <color rgb="FF000000"/>
        <rFont val="Calibri"/>
      </rPr>
      <t xml:space="preserve">The recommended state for this setting is: </t>
    </r>
    <r>
      <rPr>
        <b/>
        <sz val="11"/>
        <color rgb="FF000000"/>
        <rFont val="Calibri"/>
      </rPr>
      <t>Enabled: Do not allow TPM</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If </t>
    </r>
    <r>
      <rPr>
        <b/>
        <sz val="11"/>
        <color rgb="FF000000"/>
        <rFont val="Calibri"/>
      </rPr>
      <t>silent encryption</t>
    </r>
    <r>
      <rPr>
        <sz val="11"/>
        <color rgb="FF000000"/>
        <rFont val="Calibri"/>
      </rPr>
      <t xml:space="preserve"> is desired, this setting must be configured to </t>
    </r>
    <r>
      <rPr>
        <b/>
        <sz val="11"/>
        <color rgb="FF000000"/>
        <rFont val="Calibri"/>
      </rPr>
      <t>Require TPM</t>
    </r>
    <r>
      <rPr>
        <sz val="11"/>
        <color rgb="FF000000"/>
        <rFont val="Calibri"/>
      </rPr>
      <t xml:space="preserve"> and an exception to this recommendation will be needed. Please also see recommendation </t>
    </r>
    <r>
      <rPr>
        <i/>
        <sz val="11"/>
        <color rgb="FF000000"/>
        <rFont val="Calibri"/>
      </rPr>
      <t>'Require additional authentication at startup: Configure TPM startup PIN:' is set to 'Enabled: Require startup PIN with TPM'</t>
    </r>
    <r>
      <rPr>
        <sz val="11"/>
        <color rgb="FF000000"/>
        <rFont val="Calibri"/>
      </rPr>
      <t xml:space="preserve"> for needed configuration change for silent encryption.</t>
    </r>
  </si>
  <si>
    <r>
      <rPr>
        <sz val="11"/>
        <color rgb="FF000000"/>
        <rFont val="Calibri"/>
      </rPr>
      <t>A TPM alone will be insufficient authentication for use with BitLocker.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</si>
  <si>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HKLM\SOFTWARE\Policies\Microsoft\FVE:UseTPM</t>
    </r>
    <r>
      <rPr>
        <sz val="11"/>
        <color rgb="FF006096"/>
        <rFont val="Roboto Condensed"/>
      </rPr>
      <t xml:space="preserve">
</t>
    </r>
  </si>
  <si>
    <r>
      <rPr>
        <sz val="11"/>
        <color rgb="FF000000"/>
        <rFont val="Calibri"/>
      </rPr>
      <t>Allow TPM. (A TPM can be used without also requiring a startup PIN or key.)</t>
    </r>
  </si>
  <si>
    <t>4.11.7.2.14</t>
  </si>
  <si>
    <r>
      <rPr>
        <sz val="11"/>
        <rFont val="Calibri"/>
      </rPr>
      <t xml:space="preserve">Ensure </t>
    </r>
    <r>
      <rPr>
        <sz val="11"/>
        <color rgb="FF000000"/>
        <rFont val="Calibri"/>
      </rPr>
      <t>'</t>
    </r>
    <r>
      <rPr>
        <b/>
        <sz val="11"/>
        <color rgb="FF000000"/>
        <rFont val="Calibri"/>
      </rPr>
      <t>Enforce drive encryption type on operating system drives: Select the encryption type: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 Used Space Only encryption</t>
    </r>
    <r>
      <rPr>
        <sz val="11"/>
        <color rgb="FF000000"/>
        <rFont val="Calibri"/>
      </rPr>
      <t>'</t>
    </r>
    <r>
      <rPr>
        <sz val="11"/>
        <color rgb="FF000000"/>
        <rFont val="Calibri"/>
      </rPr>
      <t xml:space="preserve"> or </t>
    </r>
    <r>
      <rPr>
        <sz val="11"/>
        <color rgb="FF000000"/>
        <rFont val="Calibri"/>
      </rPr>
      <t>'</t>
    </r>
    <r>
      <rPr>
        <b/>
        <sz val="11"/>
        <color rgb="FF000000"/>
        <rFont val="Calibri"/>
      </rPr>
      <t>Enabled: Full encryption</t>
    </r>
    <r>
      <rPr>
        <sz val="11"/>
        <color rgb="FF000000"/>
        <rFont val="Calibri"/>
      </rPr>
      <t>'</t>
    </r>
  </si>
  <si>
    <r>
      <rPr>
        <sz val="11"/>
        <color rgb="FF000000"/>
        <rFont val="Calibri"/>
      </rPr>
      <t xml:space="preserve">Set the following Settings Catalog path to </t>
    </r>
    <r>
      <rPr>
        <b/>
        <sz val="11"/>
        <color rgb="FF000000"/>
        <rFont val="Calibri"/>
      </rPr>
      <t>Used Space Only encryption</t>
    </r>
    <r>
      <rPr>
        <sz val="11"/>
        <color rgb="FF000000"/>
        <rFont val="Calibri"/>
      </rPr>
      <t xml:space="preserve"> or </t>
    </r>
    <r>
      <rPr>
        <b/>
        <sz val="11"/>
        <color rgb="FF000000"/>
        <rFont val="Calibri"/>
      </rPr>
      <t>Full encryption</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Drives\Enforce drive encryption type on operating system drives: Select the encryption type: (Device)</t>
    </r>
    <r>
      <rPr>
        <sz val="11"/>
        <color rgb="FF006096"/>
        <rFont val="Roboto Condensed"/>
      </rPr>
      <t xml:space="preserve">
</t>
    </r>
  </si>
  <si>
    <r>
      <rPr>
        <sz val="11"/>
        <color rgb="FF000000"/>
        <rFont val="Calibri"/>
      </rPr>
      <t>This policy setting configures the encryption type (space only and whole) used by BitLocker Drive Encryption.</t>
    </r>
    <r>
      <rPr>
        <sz val="11"/>
        <color rgb="FF000000"/>
        <rFont val="Calibri"/>
      </rPr>
      <t xml:space="preserve">
</t>
    </r>
    <r>
      <rPr>
        <sz val="11"/>
        <color rgb="FF000000"/>
        <rFont val="Calibri"/>
      </rPr>
      <t xml:space="preserve">The recommended state for this setting is: </t>
    </r>
    <r>
      <rPr>
        <b/>
        <sz val="11"/>
        <color rgb="FF000000"/>
        <rFont val="Calibri"/>
      </rPr>
      <t>Enabled: Used Space Only encryption</t>
    </r>
    <r>
      <rPr>
        <sz val="11"/>
        <color rgb="FF000000"/>
        <rFont val="Calibri"/>
      </rPr>
      <t xml:space="preserve"> or </t>
    </r>
    <r>
      <rPr>
        <b/>
        <sz val="11"/>
        <color rgb="FF000000"/>
        <rFont val="Calibri"/>
      </rPr>
      <t>Enabled: Full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Changing the encryption type does not affect drives that are already encrypted or if encryption is in progress.</t>
    </r>
    <r>
      <rPr>
        <sz val="11"/>
        <color rgb="FF000000"/>
        <rFont val="Calibri"/>
      </rPr>
      <t xml:space="preserve">
</t>
    </r>
    <r>
      <rPr>
        <b/>
        <sz val="11"/>
        <color rgb="FF000000"/>
        <rFont val="Calibri"/>
      </rPr>
      <t>Note #2:</t>
    </r>
    <r>
      <rPr>
        <sz val="11"/>
        <color rgb="FF000000"/>
        <rFont val="Calibri"/>
      </rPr>
      <t xml:space="preserve"> If the option </t>
    </r>
    <r>
      <rPr>
        <i/>
        <sz val="11"/>
        <color rgb="FF000000"/>
        <rFont val="Calibri"/>
      </rPr>
      <t>full encryption</t>
    </r>
    <r>
      <rPr>
        <sz val="11"/>
        <color rgb="FF000000"/>
        <rFont val="Calibri"/>
      </rPr>
      <t xml:space="preserve"> is selected, the entire drive be encrypted. If the option </t>
    </r>
    <r>
      <rPr>
        <i/>
        <sz val="11"/>
        <color rgb="FF000000"/>
        <rFont val="Calibri"/>
      </rPr>
      <t>used space only encryption</t>
    </r>
    <r>
      <rPr>
        <sz val="11"/>
        <color rgb="FF000000"/>
        <rFont val="Calibri"/>
      </rPr>
      <t xml:space="preserve"> is selected, only the portion of the drive used to store data will be encrypted.</t>
    </r>
  </si>
  <si>
    <r>
      <rPr>
        <sz val="11"/>
        <color rgb="FF000000"/>
        <rFont val="Calibri"/>
      </rPr>
      <t>An organization will have to choose which method is used when BitLocker is enabled. The end user will not be able to choose the encryption type.</t>
    </r>
    <r>
      <rPr>
        <sz val="11"/>
        <color rgb="FF000000"/>
        <rFont val="Calibri"/>
      </rPr>
      <t xml:space="preserve">
</t>
    </r>
    <r>
      <rPr>
        <b/>
        <sz val="11"/>
        <color rgb="FF000000"/>
        <rFont val="Calibri"/>
      </rPr>
      <t>Note:</t>
    </r>
    <r>
      <rPr>
        <sz val="11"/>
        <color rgb="FF000000"/>
        <rFont val="Calibri"/>
      </rPr>
      <t xml:space="preserve"> This policy is ignored when shrinking or expanding a volume, and BitLocker uses the current encryption method. Example: When a drive uses </t>
    </r>
    <r>
      <rPr>
        <i/>
        <sz val="11"/>
        <color rgb="FF000000"/>
        <rFont val="Calibri"/>
      </rPr>
      <t>Space Only encryption</t>
    </r>
    <r>
      <rPr>
        <sz val="11"/>
        <color rgb="FF000000"/>
        <rFont val="Calibri"/>
      </rPr>
      <t xml:space="preserve"> and is expanded, the new free space isn't wiped as it is for a drive that uses </t>
    </r>
    <r>
      <rPr>
        <i/>
        <sz val="11"/>
        <color rgb="FF000000"/>
        <rFont val="Calibri"/>
      </rPr>
      <t>Full encryption</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</si>
  <si>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HKLM\SOFTWARE\Policies\Microsoft\FVE:OSEncryptionType</t>
    </r>
    <r>
      <rPr>
        <sz val="11"/>
        <color rgb="FF006096"/>
        <rFont val="Roboto Condensed"/>
      </rPr>
      <t xml:space="preserve">
</t>
    </r>
  </si>
  <si>
    <r>
      <rPr>
        <sz val="11"/>
        <color rgb="FF000000"/>
        <rFont val="Calibri"/>
      </rPr>
      <t>Disabled. (The BitLocker setup wizard will ask the user to select the encryption type before turning on BitLocker.)</t>
    </r>
  </si>
  <si>
    <t>Removable Data Drives</t>
  </si>
  <si>
    <t>4.11.7.3.1</t>
  </si>
  <si>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</si>
  <si>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Components\BitLocker Drive Encryption\Removable Data Drives\Deny write access to removable drives not protected by BitLocker</t>
    </r>
    <r>
      <rPr>
        <sz val="11"/>
        <color rgb="FF006096"/>
        <rFont val="Roboto Condensed"/>
      </rPr>
      <t xml:space="preserve">
</t>
    </r>
  </si>
  <si>
    <r>
      <rPr>
        <sz val="11"/>
        <color rgb="FF000000"/>
        <rFont val="Calibri"/>
      </rPr>
      <t>This policy setting configures whether BitLocker protection is required for a computer to be able to write data to a removable data drive.</t>
    </r>
    <r>
      <rPr>
        <sz val="11"/>
        <color rgb="FF000000"/>
        <rFont val="Calibri"/>
      </rPr>
      <t xml:space="preserve">
</t>
    </r>
    <r>
      <rPr>
        <sz val="11"/>
        <color rgb="FF000000"/>
        <rFont val="Calibri"/>
      </rPr>
      <t>All removable data drives that are not BitLocker-protected will be mounted as read-only. If the drive is protected by BitLocker, it will be mounted with read and write access.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</si>
  <si>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removable data drives that are not BitLocker-protected will be mounted as read-only. If the drive is protected by BitLocker, it will be mounted with read and write access.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</si>
  <si>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HKLM\SYSTEM\CurrentControlSet\Policies\Microsoft\FVE:RDVDenyWriteAccess</t>
    </r>
    <r>
      <rPr>
        <sz val="11"/>
        <color rgb="FF006096"/>
        <rFont val="Roboto Condensed"/>
      </rPr>
      <t xml:space="preserve">
</t>
    </r>
  </si>
  <si>
    <r>
      <rPr>
        <sz val="11"/>
        <color rgb="FF000000"/>
        <rFont val="Calibri"/>
      </rPr>
      <t>Disabled. (All removable data drives on the computer will be mounted with read and write access.)</t>
    </r>
  </si>
  <si>
    <t>4.11.7.3.2</t>
  </si>
  <si>
    <r>
      <rPr>
        <sz val="11"/>
        <rFont val="Calibri"/>
      </rPr>
      <t xml:space="preserve">Ensure </t>
    </r>
    <r>
      <rPr>
        <sz val="11"/>
        <color rgb="FF000000"/>
        <rFont val="Calibri"/>
      </rPr>
      <t>'</t>
    </r>
    <r>
      <rPr>
        <b/>
        <sz val="11"/>
        <color rgb="FF000000"/>
        <rFont val="Calibri"/>
      </rPr>
      <t>Deny write access to removable drives not protected by BitLocker: Do not allow write access to devices configured in another organization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</si>
  <si>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Settings Catalog path to </t>
    </r>
    <r>
      <rPr>
        <b/>
        <sz val="11"/>
        <color rgb="FF000000"/>
        <rFont val="Calibri"/>
      </rPr>
      <t>Enabled: False</t>
    </r>
    <r>
      <rPr>
        <sz val="11"/>
        <color rgb="FF000000"/>
        <rFont val="Calibri"/>
      </rPr>
      <t>.</t>
    </r>
    <r>
      <rPr>
        <sz val="11"/>
        <color rgb="FF000000"/>
        <rFont val="Calibri"/>
      </rPr>
      <t xml:space="preserve">
</t>
    </r>
    <r>
      <rPr>
        <sz val="11"/>
        <color rgb="FF006096"/>
        <rFont val="Roboto Condensed"/>
      </rPr>
      <t>Administrative Templates\Windows Components\BitLocker Drive Encryption\Removable Data Drives\Deny write access to removable drives not protected by BitLocker: Do not allow write access to devices configured in another organization</t>
    </r>
    <r>
      <rPr>
        <sz val="11"/>
        <color rgb="FF006096"/>
        <rFont val="Roboto Condensed"/>
      </rPr>
      <t xml:space="preserve">
</t>
    </r>
  </si>
  <si>
    <r>
      <rPr>
        <sz val="11"/>
        <color rgb="FF000000"/>
        <rFont val="Calibri"/>
      </rPr>
      <t>This policy setting configures whether the computer will be able to write data to BitLocker-protected removable drives that were configured in another organization.</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</si>
  <si>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HKLM\SOFTWARE\Policies\Microsoft\FVE:RDVDenyCrossOrg</t>
    </r>
    <r>
      <rPr>
        <sz val="11"/>
        <color rgb="FF006096"/>
        <rFont val="Roboto Condensed"/>
      </rPr>
      <t xml:space="preserve">
</t>
    </r>
  </si>
  <si>
    <r>
      <rPr>
        <sz val="11"/>
        <color rgb="FF000000"/>
        <rFont val="Calibri"/>
      </rPr>
      <t>Enabled: False (unchecked). (Write access will be permitted to BitLocker-protected removable drives that were configured in another organization.)</t>
    </r>
  </si>
  <si>
    <t>BitLocker Drive Encryption</t>
  </si>
  <si>
    <t>4.11.7.4</t>
  </si>
  <si>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</si>
  <si>
    <r>
      <rPr>
        <sz val="11"/>
        <color rgb="FF000000"/>
        <rFont val="Calibri"/>
      </rPr>
      <t xml:space="preserve">Set the following Settings Catalog path to </t>
    </r>
    <r>
      <rPr>
        <b/>
        <sz val="11"/>
        <color rgb="FF000000"/>
        <rFont val="Calibri"/>
      </rPr>
      <t>XTS-AES 128-bit (default)</t>
    </r>
    <r>
      <rPr>
        <sz val="11"/>
        <color rgb="FF000000"/>
        <rFont val="Calibri"/>
      </rPr>
      <t xml:space="preserve"> or </t>
    </r>
    <r>
      <rPr>
        <b/>
        <sz val="11"/>
        <color rgb="FF000000"/>
        <rFont val="Calibri"/>
      </rPr>
      <t>XTS-AES 256-bit</t>
    </r>
    <r>
      <rPr>
        <sz val="11"/>
        <color rgb="FF000000"/>
        <rFont val="Calibri"/>
      </rPr>
      <t>.</t>
    </r>
    <r>
      <rPr>
        <sz val="11"/>
        <color rgb="FF000000"/>
        <rFont val="Calibri"/>
      </rPr>
      <t xml:space="preserve">
</t>
    </r>
    <r>
      <rPr>
        <sz val="11"/>
        <color rgb="FF006096"/>
        <rFont val="Roboto Condensed"/>
      </rPr>
      <t>Administrative Templates\Windows Components\BitLocker Drive Encryption\Choose drive encryption method and cipher strength (Windows 10 [Version 1511] and later)\Select the encryption method for fixed data drives</t>
    </r>
    <r>
      <rPr>
        <sz val="11"/>
        <color rgb="FF006096"/>
        <rFont val="Roboto Condensed"/>
      </rPr>
      <t xml:space="preserve">
</t>
    </r>
  </si>
  <si>
    <r>
      <rPr>
        <sz val="11"/>
        <color rgb="FF000000"/>
        <rFont val="Calibri"/>
      </rPr>
      <t>This policy setting determines which encryption method should be used for fixed data drives.</t>
    </r>
    <r>
      <rPr>
        <sz val="11"/>
        <color rgb="FF000000"/>
        <rFont val="Calibri"/>
      </rPr>
      <t xml:space="preserve">
</t>
    </r>
    <r>
      <rPr>
        <sz val="11"/>
        <color rgb="FF000000"/>
        <rFont val="Calibri"/>
      </rPr>
      <t xml:space="preserve">The recommended state for this setting is: </t>
    </r>
    <r>
      <rPr>
        <b/>
        <sz val="11"/>
        <color rgb="FF000000"/>
        <rFont val="Calibri"/>
      </rPr>
      <t>XTS-AES 128-bit (default)</t>
    </r>
    <r>
      <rPr>
        <sz val="11"/>
        <color rgb="FF000000"/>
        <rFont val="Calibri"/>
      </rPr>
      <t xml:space="preserve"> or </t>
    </r>
    <r>
      <rPr>
        <b/>
        <sz val="11"/>
        <color rgb="FF000000"/>
        <rFont val="Calibri"/>
      </rPr>
      <t>XTS-AES 256-bit</t>
    </r>
  </si>
  <si>
    <r>
      <rPr>
        <sz val="11"/>
        <color rgb="FF000000"/>
        <rFont val="Calibri"/>
      </rPr>
      <t>None - this setting enforces the default value or higher.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</si>
  <si>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t>
    </r>
    <r>
      <rPr>
        <sz val="11"/>
        <color rgb="FF000000"/>
        <rFont val="Calibri"/>
      </rPr>
      <t xml:space="preserve"> or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HKLM\SOFTWARE\Policies\Microsoft\FVE:EncryptionMethodWithXtsFdv</t>
    </r>
    <r>
      <rPr>
        <sz val="11"/>
        <color rgb="FF006096"/>
        <rFont val="Roboto Condensed"/>
      </rPr>
      <t xml:space="preserve">
</t>
    </r>
  </si>
  <si>
    <r>
      <rPr>
        <sz val="11"/>
        <color rgb="FF000000"/>
        <rFont val="Calibri"/>
      </rPr>
      <t>XTS-AES 128-bit (default)</t>
    </r>
  </si>
  <si>
    <t>4.11.7.5</t>
  </si>
  <si>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r>
      <rPr>
        <sz val="11"/>
        <color rgb="FF000000"/>
        <rFont val="Calibri"/>
      </rPr>
      <t xml:space="preserve"> or </t>
    </r>
    <r>
      <rPr>
        <sz val="11"/>
        <color rgb="FF000000"/>
        <rFont val="Calibri"/>
      </rPr>
      <t>'</t>
    </r>
    <r>
      <rPr>
        <b/>
        <sz val="11"/>
        <color rgb="FF000000"/>
        <rFont val="Calibri"/>
      </rPr>
      <t>XTS-AES 256-bit</t>
    </r>
    <r>
      <rPr>
        <sz val="11"/>
        <color rgb="FF000000"/>
        <rFont val="Calibri"/>
      </rPr>
      <t>'</t>
    </r>
  </si>
  <si>
    <r>
      <rPr>
        <sz val="11"/>
        <color rgb="FF000000"/>
        <rFont val="Calibri"/>
      </rPr>
      <t xml:space="preserve">Set the following Settings Catalog path to </t>
    </r>
    <r>
      <rPr>
        <b/>
        <sz val="11"/>
        <color rgb="FF000000"/>
        <rFont val="Calibri"/>
      </rPr>
      <t>XTS-AES 128-bit (default)</t>
    </r>
    <r>
      <rPr>
        <sz val="11"/>
        <color rgb="FF000000"/>
        <rFont val="Calibri"/>
      </rPr>
      <t xml:space="preserve"> or </t>
    </r>
    <r>
      <rPr>
        <b/>
        <sz val="11"/>
        <color rgb="FF000000"/>
        <rFont val="Calibri"/>
      </rPr>
      <t>XTS-AES 256-bit</t>
    </r>
    <r>
      <rPr>
        <sz val="11"/>
        <color rgb="FF000000"/>
        <rFont val="Calibri"/>
      </rPr>
      <t>.</t>
    </r>
    <r>
      <rPr>
        <sz val="11"/>
        <color rgb="FF000000"/>
        <rFont val="Calibri"/>
      </rPr>
      <t xml:space="preserve">
</t>
    </r>
    <r>
      <rPr>
        <sz val="11"/>
        <color rgb="FF006096"/>
        <rFont val="Roboto Condensed"/>
      </rPr>
      <t>Administrative Templates\Windows Components\BitLocker Drive Encryption\Choose drive encryption method and cipher strength (Windows 10 [Version 1511] and later)\Select the encryption method for operating system drives:</t>
    </r>
    <r>
      <rPr>
        <sz val="11"/>
        <color rgb="FF006096"/>
        <rFont val="Roboto Condensed"/>
      </rPr>
      <t xml:space="preserve">
</t>
    </r>
  </si>
  <si>
    <r>
      <rPr>
        <sz val="11"/>
        <color rgb="FF000000"/>
        <rFont val="Calibri"/>
      </rPr>
      <t>This policy setting determines which encryption method should be used for operating system drives.</t>
    </r>
    <r>
      <rPr>
        <sz val="11"/>
        <color rgb="FF000000"/>
        <rFont val="Calibri"/>
      </rPr>
      <t xml:space="preserve">
</t>
    </r>
    <r>
      <rPr>
        <sz val="11"/>
        <color rgb="FF000000"/>
        <rFont val="Calibri"/>
      </rPr>
      <t xml:space="preserve">The recommended state for this setting is: </t>
    </r>
    <r>
      <rPr>
        <b/>
        <sz val="11"/>
        <color rgb="FF000000"/>
        <rFont val="Calibri"/>
      </rPr>
      <t>XTS-AES 128-bit (default)</t>
    </r>
    <r>
      <rPr>
        <sz val="11"/>
        <color rgb="FF000000"/>
        <rFont val="Calibri"/>
      </rPr>
      <t xml:space="preserve"> or </t>
    </r>
    <r>
      <rPr>
        <b/>
        <sz val="11"/>
        <color rgb="FF000000"/>
        <rFont val="Calibri"/>
      </rPr>
      <t>XTS-AES 256-bit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</si>
  <si>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t>
    </r>
    <r>
      <rPr>
        <sz val="11"/>
        <color rgb="FF000000"/>
        <rFont val="Calibri"/>
      </rPr>
      <t xml:space="preserve"> or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HKLM\SOFTWARE\Policies\Microsoft\FVE:EncryptionMethodWithXtsOs</t>
    </r>
    <r>
      <rPr>
        <sz val="11"/>
        <color rgb="FF006096"/>
        <rFont val="Roboto Condensed"/>
      </rPr>
      <t xml:space="preserve">
</t>
    </r>
  </si>
  <si>
    <t>4.11.7.6</t>
  </si>
  <si>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</si>
  <si>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XTS-AES 128-bit</t>
    </r>
    <r>
      <rPr>
        <sz val="11"/>
        <color rgb="FF000000"/>
        <rFont val="Calibri"/>
      </rPr>
      <t xml:space="preserve"> or </t>
    </r>
    <r>
      <rPr>
        <b/>
        <sz val="11"/>
        <color rgb="FF000000"/>
        <rFont val="Calibri"/>
      </rPr>
      <t>XTS-AES 256-bit</t>
    </r>
    <r>
      <rPr>
        <sz val="11"/>
        <color rgb="FF000000"/>
        <rFont val="Calibri"/>
      </rPr>
      <t>.</t>
    </r>
    <r>
      <rPr>
        <sz val="11"/>
        <color rgb="FF000000"/>
        <rFont val="Calibri"/>
      </rPr>
      <t xml:space="preserve">
</t>
    </r>
    <r>
      <rPr>
        <sz val="11"/>
        <color rgb="FF006096"/>
        <rFont val="Roboto Condensed"/>
      </rPr>
      <t>Administrative Templates\Windows Components\BitLocker Drive Encryption\Choose drive encryption method and cipher strength (Windows 10 [Version 1511] and later)\Select the encryption method for removable data drives:</t>
    </r>
    <r>
      <rPr>
        <sz val="11"/>
        <color rgb="FF006096"/>
        <rFont val="Roboto Condensed"/>
      </rPr>
      <t xml:space="preserve">
</t>
    </r>
  </si>
  <si>
    <r>
      <rPr>
        <sz val="11"/>
        <color rgb="FF000000"/>
        <rFont val="Calibri"/>
      </rPr>
      <t>This policy setting determines which encryption method should be used for operating system drives.</t>
    </r>
    <r>
      <rPr>
        <sz val="11"/>
        <color rgb="FF000000"/>
        <rFont val="Calibri"/>
      </rPr>
      <t xml:space="preserve">
</t>
    </r>
    <r>
      <rPr>
        <sz val="11"/>
        <color rgb="FF000000"/>
        <rFont val="Calibri"/>
      </rPr>
      <t xml:space="preserve">The recommended state for this setting is: </t>
    </r>
    <r>
      <rPr>
        <b/>
        <sz val="11"/>
        <color rgb="FF000000"/>
        <rFont val="Calibri"/>
      </rPr>
      <t>XTS-AES 128-bit</t>
    </r>
    <r>
      <rPr>
        <sz val="11"/>
        <color rgb="FF000000"/>
        <rFont val="Calibri"/>
      </rPr>
      <t xml:space="preserve"> or </t>
    </r>
    <r>
      <rPr>
        <b/>
        <sz val="11"/>
        <color rgb="FF000000"/>
        <rFont val="Calibri"/>
      </rPr>
      <t>XTS-AES 256-bit</t>
    </r>
  </si>
  <si>
    <r>
      <rPr>
        <sz val="11"/>
        <color rgb="FF000000"/>
        <rFont val="Calibri"/>
      </rPr>
      <t>Using settings beyond the default value of AES-CBC 128-bit may decrease the backwards compatibility of encrypted removable drives when used in other systems.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</si>
  <si>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t>
    </r>
    <r>
      <rPr>
        <sz val="11"/>
        <color rgb="FF000000"/>
        <rFont val="Calibri"/>
      </rPr>
      <t xml:space="preserve"> or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HKLM\SOFTWARE\Policies\Microsoft\FVE:EncryptionMethodWithXtsRdv</t>
    </r>
    <r>
      <rPr>
        <sz val="11"/>
        <color rgb="FF006096"/>
        <rFont val="Roboto Condensed"/>
      </rPr>
      <t xml:space="preserve">
</t>
    </r>
  </si>
  <si>
    <t>Credential User Interface</t>
  </si>
  <si>
    <t>4.11.8.1</t>
  </si>
  <si>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</si>
  <si>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Components\Credential User Interface\Do not display the password reveal button</t>
    </r>
    <r>
      <rPr>
        <sz val="11"/>
        <color rgb="FF006096"/>
        <rFont val="Roboto Condensed"/>
      </rPr>
      <t xml:space="preserve">
</t>
    </r>
  </si>
  <si>
    <r>
      <rPr>
        <sz val="11"/>
        <color rgb="FF000000"/>
        <rFont val="Calibri"/>
      </rPr>
      <t>This policy setting allows you to configure the display of the password reveal button in password entry user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</si>
  <si>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password reveal button will not be displayed after a user types a password in the password entry text box.</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</si>
  <si>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HKLM\SOFTWARE\Policies\Microsoft\Windows\CredUI:DisablePasswordReveal</t>
    </r>
    <r>
      <rPr>
        <sz val="11"/>
        <color rgb="FF006096"/>
        <rFont val="Roboto Condensed"/>
      </rPr>
      <t xml:space="preserve">
</t>
    </r>
  </si>
  <si>
    <r>
      <rPr>
        <sz val="11"/>
        <color rgb="FF000000"/>
        <rFont val="Calibri"/>
      </rPr>
      <t>Disabled. (The password reveal button is displayed after a user types a password in the password entry text box. If the user clicks on the button, the typed password is displayed on-screen in plain text.)</t>
    </r>
  </si>
  <si>
    <t>4.11.8.2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</si>
  <si>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</si>
  <si>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Components\Credential User Interface\Enumerate administrator accounts on elevation</t>
    </r>
    <r>
      <rPr>
        <sz val="11"/>
        <color rgb="FF006096"/>
        <rFont val="Roboto Condensed"/>
      </rPr>
      <t xml:space="preserve">
</t>
    </r>
  </si>
  <si>
    <r>
      <rPr>
        <sz val="11"/>
        <color rgb="FF000000"/>
        <rFont val="Calibri"/>
      </rPr>
      <t>This policy setting controls whether administrator accounts are displayed when a user attempts to elevate a running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</si>
  <si>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HKLM\SOFTWARE\Microsoft\Windows\CurrentVersion\Policies\CredUI:EnumerateAdministrators</t>
    </r>
    <r>
      <rPr>
        <sz val="11"/>
        <color rgb="FF006096"/>
        <rFont val="Roboto Condensed"/>
      </rPr>
      <t xml:space="preserve">
</t>
    </r>
  </si>
  <si>
    <r>
      <rPr>
        <sz val="11"/>
        <color rgb="FF000000"/>
        <rFont val="Calibri"/>
      </rPr>
      <t>Disabled. (Users will be required to always type in a username and password to elevate.)</t>
    </r>
  </si>
  <si>
    <t>4.11.8.3</t>
  </si>
  <si>
    <r>
      <rPr>
        <sz val="11"/>
        <rFont val="Calibri"/>
      </rPr>
      <t xml:space="preserve">Ensure </t>
    </r>
    <r>
      <rPr>
        <sz val="11"/>
        <color rgb="FF000000"/>
        <rFont val="Calibri"/>
      </rPr>
      <t>'</t>
    </r>
    <r>
      <rPr>
        <b/>
        <sz val="11"/>
        <color rgb="FF000000"/>
        <rFont val="Calibri"/>
      </rPr>
      <t>Prevent the use of security questions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</si>
  <si>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Components\Credential User Interface\Prevent the use of security questions for local accounts</t>
    </r>
    <r>
      <rPr>
        <sz val="11"/>
        <color rgb="FF006096"/>
        <rFont val="Roboto Condensed"/>
      </rPr>
      <t xml:space="preserve">
</t>
    </r>
  </si>
  <si>
    <r>
      <rPr>
        <sz val="11"/>
        <color rgb="FF000000"/>
        <rFont val="Calibri"/>
      </rPr>
      <t>This policy setting controls whether security questions can be used to reset local account passwords. The security question feature does not apply to domain accounts, only local accounts on the workstation.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</si>
  <si>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 accounts will not be able to set up and use security questions to reset their passwords.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</si>
  <si>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HKLM\SOFTWARE\Policies\Microsoft\Windows\System:NoLocalPasswordResetQuestions</t>
    </r>
    <r>
      <rPr>
        <sz val="11"/>
        <color rgb="FF006096"/>
        <rFont val="Roboto Condensed"/>
      </rPr>
      <t xml:space="preserve">
</t>
    </r>
  </si>
  <si>
    <r>
      <rPr>
        <sz val="11"/>
        <color rgb="FF000000"/>
        <rFont val="Calibri"/>
      </rPr>
      <t>Not Configured. (Local user accounts are able to set up and use security questions to reset their passwords.)</t>
    </r>
  </si>
  <si>
    <t>Desktop App Installer</t>
  </si>
  <si>
    <t>4.11.10.1</t>
  </si>
  <si>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</si>
  <si>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Components\Desktop App Installer\Enable App Installer Experimental Features</t>
    </r>
    <r>
      <rPr>
        <sz val="11"/>
        <color rgb="FF006096"/>
        <rFont val="Roboto Condensed"/>
      </rPr>
      <t xml:space="preserve">
</t>
    </r>
  </si>
  <si>
    <r>
      <rPr>
        <sz val="11"/>
        <color rgb="FF000000"/>
        <rFont val="Calibri"/>
      </rPr>
      <t>This policy setting controls whether users can enable experimental features in the Windows Package Manager.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</si>
  <si>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access to experimental features in the command line tool, winget to discover, install, upgrade, remove, configure, or distribute applications.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</si>
  <si>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HKLM\SOFTWARE\Policies\Microsoft\Windows\AppInstaller:EnableExperimentalFeatures</t>
    </r>
    <r>
      <rPr>
        <sz val="11"/>
        <color rgb="FF006096"/>
        <rFont val="Roboto Condensed"/>
      </rPr>
      <t xml:space="preserve">
</t>
    </r>
  </si>
  <si>
    <r>
      <rPr>
        <sz val="11"/>
        <color rgb="FF000000"/>
        <rFont val="Calibri"/>
      </rPr>
      <t>Enabled. (Users have access to experimental features for the Windows Package Manager.)</t>
    </r>
  </si>
  <si>
    <t>4.11.10.2</t>
  </si>
  <si>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</si>
  <si>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Components\Desktop App Installer\Enable App Installer Hash Override</t>
    </r>
    <r>
      <rPr>
        <sz val="11"/>
        <color rgb="FF006096"/>
        <rFont val="Roboto Condensed"/>
      </rPr>
      <t xml:space="preserve">
</t>
    </r>
  </si>
  <si>
    <r>
      <rPr>
        <sz val="11"/>
        <color rgb="FF000000"/>
        <rFont val="Calibri"/>
      </rPr>
      <t>This policy setting controls whether or not users can override the SHA256 security validation in the Windows Package Manager settings.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</si>
  <si>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the SHA256 security validation.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</si>
  <si>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HKLM\SOFTWARE\Policies\Microsoft\Windows\AppInstaller:EnableHashOverride</t>
    </r>
    <r>
      <rPr>
        <sz val="11"/>
        <color rgb="FF006096"/>
        <rFont val="Roboto Condensed"/>
      </rPr>
      <t xml:space="preserve">
</t>
    </r>
  </si>
  <si>
    <r>
      <rPr>
        <sz val="11"/>
        <color rgb="FF000000"/>
        <rFont val="Calibri"/>
      </rPr>
      <t>Enabled. (Users can override the SHA256 security validation in the Windows Package Manager settings.)</t>
    </r>
  </si>
  <si>
    <t>4.11.10.3</t>
  </si>
  <si>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</si>
  <si>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Components\Desktop App Installer\Enable App Installer ms-appinstaller protocol</t>
    </r>
    <r>
      <rPr>
        <sz val="11"/>
        <color rgb="FF006096"/>
        <rFont val="Roboto Condensed"/>
      </rPr>
      <t xml:space="preserve">
</t>
    </r>
  </si>
  <si>
    <r>
      <rPr>
        <sz val="11"/>
        <color rgb="FF000000"/>
        <rFont val="Calibri"/>
      </rPr>
      <t xml:space="preserve">This policy setting controls whether users can install packages from a website that is using the </t>
    </r>
    <r>
      <rPr>
        <b/>
        <sz val="11"/>
        <color rgb="FF000000"/>
        <rFont val="Calibri"/>
      </rPr>
      <t>ms-appinstaller</t>
    </r>
    <r>
      <rPr>
        <sz val="11"/>
        <color rgb="FF000000"/>
        <rFont val="Calibri"/>
      </rPr>
      <t xml:space="preserve"> protocol. The </t>
    </r>
    <r>
      <rPr>
        <b/>
        <sz val="11"/>
        <color rgb="FF000000"/>
        <rFont val="Calibri"/>
      </rPr>
      <t>ms-appinstaller</t>
    </r>
    <r>
      <rPr>
        <sz val="11"/>
        <color rgb="FF000000"/>
        <rFont val="Calibri"/>
      </rPr>
      <t xml:space="preserve"> protocol allows users to install an application by clicking a link on a website.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</si>
  <si>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the ability to use the </t>
    </r>
    <r>
      <rPr>
        <b/>
        <sz val="11"/>
        <color rgb="FF000000"/>
        <rFont val="Calibri"/>
      </rPr>
      <t>ms-appinstaller</t>
    </r>
    <r>
      <rPr>
        <sz val="11"/>
        <color rgb="FF000000"/>
        <rFont val="Calibri"/>
      </rPr>
      <t xml:space="preserve"> protocol to install applications by clicking a link on a website.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</si>
  <si>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HKLM\SOFTWARE\Policies\Microsoft\Windows\AppInstaller:EnableMSAppInstallerProtocol</t>
    </r>
    <r>
      <rPr>
        <sz val="11"/>
        <color rgb="FF006096"/>
        <rFont val="Roboto Condensed"/>
      </rPr>
      <t xml:space="preserve">
</t>
    </r>
  </si>
  <si>
    <r>
      <rPr>
        <sz val="11"/>
        <color rgb="FF000000"/>
        <rFont val="Calibri"/>
      </rPr>
      <t xml:space="preserve">Enabled. (Users can install packages from websites that use the </t>
    </r>
    <r>
      <rPr>
        <b/>
        <sz val="11"/>
        <color rgb="FF000000"/>
        <rFont val="Calibri"/>
      </rPr>
      <t>ms-appinstaller</t>
    </r>
    <r>
      <rPr>
        <sz val="11"/>
        <color rgb="FF000000"/>
        <rFont val="Calibri"/>
      </rPr>
      <t xml:space="preserve"> protocol.)</t>
    </r>
  </si>
  <si>
    <t>Application</t>
  </si>
  <si>
    <t>4.11.15.1.1</t>
  </si>
  <si>
    <r>
      <rPr>
        <sz val="11"/>
        <rFont val="Calibri"/>
      </rPr>
      <t xml:space="preserve">Ensure </t>
    </r>
    <r>
      <rPr>
        <sz val="11"/>
        <color rgb="FF000000"/>
        <rFont val="Calibri"/>
      </rPr>
      <t>'</t>
    </r>
    <r>
      <rPr>
        <b/>
        <sz val="11"/>
        <color rgb="FF000000"/>
        <rFont val="Calibri"/>
      </rPr>
      <t>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</si>
  <si>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Components\Event Log Service\Application\Control Event Log behavior when the log file reaches its maximum size</t>
    </r>
    <r>
      <rPr>
        <sz val="11"/>
        <color rgb="FF006096"/>
        <rFont val="Roboto Condensed"/>
      </rPr>
      <t xml:space="preserve">
</t>
    </r>
  </si>
  <si>
    <r>
      <rPr>
        <sz val="11"/>
        <color rgb="FF000000"/>
        <rFont val="Calibri"/>
      </rPr>
      <t>This policy setting controls Event Log behavior when the log file reaches its maximum size.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Old events may or may not be retained according to the </t>
    </r>
    <r>
      <rPr>
        <i/>
        <sz val="11"/>
        <color rgb="FF000000"/>
        <rFont val="Calibri"/>
      </rPr>
      <t>Backup log automatically when full</t>
    </r>
    <r>
      <rPr>
        <sz val="11"/>
        <color rgb="FF000000"/>
        <rFont val="Calibri"/>
      </rPr>
      <t xml:space="preserve"> policy setting.</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</si>
  <si>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HKLM\SOFTWARE\Policies\Microsoft\Windows\EventLog\Application:Retention</t>
    </r>
    <r>
      <rPr>
        <sz val="11"/>
        <color rgb="FF006096"/>
        <rFont val="Roboto Condensed"/>
      </rPr>
      <t xml:space="preserve">
</t>
    </r>
  </si>
  <si>
    <r>
      <rPr>
        <sz val="11"/>
        <color rgb="FF000000"/>
        <rFont val="Calibri"/>
      </rPr>
      <t>Disabled. (When a log file reaches its maximum size, new events overwrite old events.)</t>
    </r>
  </si>
  <si>
    <t>4.11.15.1.2</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</si>
  <si>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</si>
  <si>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Settings Catalog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Administrative Templates\Windows Components\Event Log Service\Application\Specify the maximum log file size (KB)</t>
    </r>
    <r>
      <rPr>
        <sz val="11"/>
        <color rgb="FF006096"/>
        <rFont val="Roboto Condensed"/>
      </rPr>
      <t xml:space="preserve">
</t>
    </r>
  </si>
  <si>
    <r>
      <rPr>
        <sz val="11"/>
        <color rgb="FF000000"/>
        <rFont val="Calibri"/>
      </rPr>
      <t>This policy setting specifies the maximum size of the log file in kilobytes. The maximum log file size can be configured between 1 megabyte (1,024 kilobytes) and 4 terabytes (4,194,240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32,768 or greater</t>
    </r>
    <r>
      <rPr>
        <sz val="11"/>
        <color rgb="FF000000"/>
        <rFont val="Calibri"/>
      </rPr>
      <t>.</t>
    </r>
  </si>
  <si>
    <r>
      <rPr>
        <sz val="11"/>
        <color rgb="FF000000"/>
        <rFont val="Calibri"/>
      </rPr>
      <t>When event logs fill to capacity, they will stop recording information unless the retention method for each is set so that the computer will overwrite the oldest entries with the most recent ones. To mitigate the risk of loss of recent data, you can configure the retention method so that older events are overwritten as needed.</t>
    </r>
    <r>
      <rPr>
        <sz val="11"/>
        <color rgb="FF000000"/>
        <rFont val="Calibri"/>
      </rPr>
      <t xml:space="preserve">
</t>
    </r>
    <r>
      <rPr>
        <sz val="11"/>
        <color rgb="FF000000"/>
        <rFont val="Calibri"/>
      </rPr>
      <t>The consequence of this configuration is that older events will be removed from the logs. Attackers can take advantage of such a configuration, because they can generate a large number of extraneous events to overwrite any evidence of their attack. These risks can be somewhat reduced if you automate the archival and backup of event log data.</t>
    </r>
    <r>
      <rPr>
        <sz val="11"/>
        <color rgb="FF000000"/>
        <rFont val="Calibri"/>
      </rPr>
      <t xml:space="preserve">
</t>
    </r>
    <r>
      <rPr>
        <sz val="11"/>
        <color rgb="FF000000"/>
        <rFont val="Calibri"/>
      </rPr>
      <t>Ideally, all specifically monitored events should be sent to a server that uses Microsoft System Center Operations Manager (SCOM) or some other automated monitoring tool. Such a configuration is particularly important because an attacker who successfully compromises a server could clear the Security log. If all events are sent to a monitoring server, then you will be able to gather forensic information about the attacker's activities.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</si>
  <si>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 xml:space="preserve"> or greater.</t>
    </r>
    <r>
      <rPr>
        <sz val="11"/>
        <color rgb="FF000000"/>
        <rFont val="Calibri"/>
      </rPr>
      <t xml:space="preserve">
</t>
    </r>
    <r>
      <rPr>
        <sz val="11"/>
        <color rgb="FF006096"/>
        <rFont val="Roboto Condensed"/>
      </rPr>
      <t>HKLM\SOFTWARE\Policies\Microsoft\Windows\EventLog\Application:MaxSize</t>
    </r>
    <r>
      <rPr>
        <sz val="11"/>
        <color rgb="FF006096"/>
        <rFont val="Roboto Condensed"/>
      </rPr>
      <t xml:space="preserve">
</t>
    </r>
  </si>
  <si>
    <r>
      <rPr>
        <sz val="11"/>
        <color rgb="FF000000"/>
        <rFont val="Calibri"/>
      </rPr>
      <t>Disabled. (The default log size is 20,480 KB - this value can be changed by the local administrator using the Log Properties dialog.)</t>
    </r>
  </si>
  <si>
    <t>Security</t>
  </si>
  <si>
    <t>4.11.15.2.1</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</si>
  <si>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Components\Event Log Service\Security\Control Event Log behavior when the log file reaches its maximum size</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</si>
  <si>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HKLM\SOFTWARE\Policies\Microsoft\Windows\EventLog\Security:Retention</t>
    </r>
    <r>
      <rPr>
        <sz val="11"/>
        <color rgb="FF006096"/>
        <rFont val="Roboto Condensed"/>
      </rPr>
      <t xml:space="preserve">
</t>
    </r>
  </si>
  <si>
    <t>4.11.15.2.2</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</si>
  <si>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</si>
  <si>
    <r>
      <rPr>
        <sz val="11"/>
        <color rgb="FF000000"/>
        <rFont val="Calibri"/>
      </rPr>
      <t xml:space="preserve">Set the following Settings Catalog path to </t>
    </r>
    <r>
      <rPr>
        <b/>
        <sz val="11"/>
        <color rgb="FF000000"/>
        <rFont val="Calibri"/>
      </rPr>
      <t>Enabled: 196,608 or greater</t>
    </r>
    <r>
      <rPr>
        <sz val="11"/>
        <color rgb="FF000000"/>
        <rFont val="Calibri"/>
      </rPr>
      <t>.</t>
    </r>
    <r>
      <rPr>
        <sz val="11"/>
        <color rgb="FF000000"/>
        <rFont val="Calibri"/>
      </rPr>
      <t xml:space="preserve">
</t>
    </r>
    <r>
      <rPr>
        <sz val="11"/>
        <color rgb="FF006096"/>
        <rFont val="Roboto Condensed"/>
      </rPr>
      <t>Administrative Templates\Windows Components\Event Log Service\Security\Specify the maximum log file size (KB)</t>
    </r>
    <r>
      <rPr>
        <sz val="11"/>
        <color rgb="FF006096"/>
        <rFont val="Roboto Condensed"/>
      </rPr>
      <t xml:space="preserve">
</t>
    </r>
  </si>
  <si>
    <r>
      <rPr>
        <sz val="11"/>
        <color rgb="FF000000"/>
        <rFont val="Calibri"/>
      </rPr>
      <t>This policy setting specifies the maximum size of the log file in kilobytes. The maximum log file size can be configured between 1 megabyte (1,024 kilobytes) and 4 terabytes (4,194,240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196,608 or greater</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</si>
  <si>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196608</t>
    </r>
    <r>
      <rPr>
        <sz val="11"/>
        <color rgb="FF000000"/>
        <rFont val="Calibri"/>
      </rPr>
      <t xml:space="preserve"> or greater.</t>
    </r>
    <r>
      <rPr>
        <sz val="11"/>
        <color rgb="FF000000"/>
        <rFont val="Calibri"/>
      </rPr>
      <t xml:space="preserve">
</t>
    </r>
    <r>
      <rPr>
        <sz val="11"/>
        <color rgb="FF006096"/>
        <rFont val="Roboto Condensed"/>
      </rPr>
      <t>HKLM\SOFTWARE\Policies\Microsoft\Windows\EventLog\Security:MaxSize</t>
    </r>
    <r>
      <rPr>
        <sz val="11"/>
        <color rgb="FF006096"/>
        <rFont val="Roboto Condensed"/>
      </rPr>
      <t xml:space="preserve">
</t>
    </r>
  </si>
  <si>
    <t>Setup</t>
  </si>
  <si>
    <t>4.11.15.3.1</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</si>
  <si>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Components\Event Log Service\Setup\Control Event Log behavior when the log file reaches its maximum size</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</si>
  <si>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HKLM\SOFTWARE\Policies\Microsoft\Windows\EventLog\Setup:Retention</t>
    </r>
    <r>
      <rPr>
        <sz val="11"/>
        <color rgb="FF006096"/>
        <rFont val="Roboto Condensed"/>
      </rPr>
      <t xml:space="preserve">
</t>
    </r>
  </si>
  <si>
    <t>4.11.15.3.2</t>
  </si>
  <si>
    <r>
      <rPr>
        <sz val="11"/>
        <color rgb="FF000000"/>
        <rFont val="Calibri"/>
      </rPr>
      <t xml:space="preserve">Set the following Settings Catalog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Administrative Templates\Windows Components\Event Log Service\Setup\Specify the maximum log file size (KB)</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</si>
  <si>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 xml:space="preserve"> or greater.</t>
    </r>
    <r>
      <rPr>
        <sz val="11"/>
        <color rgb="FF000000"/>
        <rFont val="Calibri"/>
      </rPr>
      <t xml:space="preserve">
</t>
    </r>
    <r>
      <rPr>
        <sz val="11"/>
        <color rgb="FF006096"/>
        <rFont val="Roboto Condensed"/>
      </rPr>
      <t>HKLM\SOFTWARE\Policies\Microsoft\Windows\EventLog\Setup:MaxSize</t>
    </r>
    <r>
      <rPr>
        <sz val="11"/>
        <color rgb="FF006096"/>
        <rFont val="Roboto Condensed"/>
      </rPr>
      <t xml:space="preserve">
</t>
    </r>
  </si>
  <si>
    <t>System</t>
  </si>
  <si>
    <t>4.11.15.4.1</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</si>
  <si>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Components\Event Log Service\System\Control Event Log behavior when the log file reaches its maximum size</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</si>
  <si>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HKLM\SOFTWARE\Policies\Microsoft\Windows\EventLog\System:Retention</t>
    </r>
    <r>
      <rPr>
        <sz val="11"/>
        <color rgb="FF006096"/>
        <rFont val="Roboto Condensed"/>
      </rPr>
      <t xml:space="preserve">
</t>
    </r>
  </si>
  <si>
    <t>4.11.15.4.2</t>
  </si>
  <si>
    <r>
      <rPr>
        <sz val="11"/>
        <color rgb="FF000000"/>
        <rFont val="Calibri"/>
      </rPr>
      <t xml:space="preserve">Set the following Settings Catalog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Administrative Templates\Windows Components\Event Log Service\System\Specify the maximum log file size (KB)</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</si>
  <si>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 xml:space="preserve"> or greater.</t>
    </r>
    <r>
      <rPr>
        <sz val="11"/>
        <color rgb="FF000000"/>
        <rFont val="Calibri"/>
      </rPr>
      <t xml:space="preserve">
</t>
    </r>
    <r>
      <rPr>
        <sz val="11"/>
        <color rgb="FF006096"/>
        <rFont val="Roboto Condensed"/>
      </rPr>
      <t>HKLM\SOFTWARE\Policies\Microsoft\Windows\EventLog\System:MaxSize</t>
    </r>
    <r>
      <rPr>
        <sz val="11"/>
        <color rgb="FF006096"/>
        <rFont val="Roboto Condensed"/>
      </rPr>
      <t xml:space="preserve">
</t>
    </r>
  </si>
  <si>
    <t>File Explorer</t>
  </si>
  <si>
    <t>4.11.18.1</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</si>
  <si>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</si>
  <si>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Settings Catalog path to </t>
    </r>
    <r>
      <rPr>
        <b/>
        <sz val="11"/>
        <color rgb="FF000000"/>
        <rFont val="Calibri"/>
      </rPr>
      <t>Enabled: Warn and prevent bypass</t>
    </r>
    <r>
      <rPr>
        <sz val="11"/>
        <color rgb="FF000000"/>
        <rFont val="Calibri"/>
      </rPr>
      <t>.</t>
    </r>
    <r>
      <rPr>
        <sz val="11"/>
        <color rgb="FF000000"/>
        <rFont val="Calibri"/>
      </rPr>
      <t xml:space="preserve">
</t>
    </r>
    <r>
      <rPr>
        <sz val="11"/>
        <color rgb="FF006096"/>
        <rFont val="Roboto Condensed"/>
      </rPr>
      <t>Administrative Templates\Windows Components\File Explorer\Configure Windows Defender SmartScreen</t>
    </r>
    <r>
      <rPr>
        <sz val="11"/>
        <color rgb="FF006096"/>
        <rFont val="Roboto Condensed"/>
      </rPr>
      <t xml:space="preserve">
</t>
    </r>
  </si>
  <si>
    <r>
      <rPr>
        <sz val="11"/>
        <color rgb="FF000000"/>
        <rFont val="Calibri"/>
      </rPr>
      <t>This policy setting allows you to manage the behavior of Windows Defender SmartScreen. Windows Defender SmartScreen helps keep PCs safer by warning users before running unrecognized programs downloaded from the Internet. Some information is sent to Microsoft about files and programs run on PCs with this feature enabled.</t>
    </r>
    <r>
      <rPr>
        <sz val="11"/>
        <color rgb="FF000000"/>
        <rFont val="Calibri"/>
      </rPr>
      <t xml:space="preserve">
</t>
    </r>
    <r>
      <rPr>
        <sz val="11"/>
        <color rgb="FF000000"/>
        <rFont val="Calibri"/>
      </rPr>
      <t xml:space="preserve">The recommended state for this setting is: </t>
    </r>
    <r>
      <rPr>
        <b/>
        <sz val="11"/>
        <color rgb="FF000000"/>
        <rFont val="Calibri"/>
      </rPr>
      <t>Enabled: Warn and prevent bypass</t>
    </r>
    <r>
      <rPr>
        <sz val="11"/>
        <color rgb="FF000000"/>
        <rFont val="Calibri"/>
      </rPr>
      <t>.</t>
    </r>
  </si>
  <si>
    <r>
      <rPr>
        <sz val="11"/>
        <color rgb="FF000000"/>
        <rFont val="Calibri"/>
      </rPr>
      <t>Users will be warned and prevented from running unrecognized programs downloaded from the Internet.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</si>
  <si>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HKLM\SOFTWARE\Microsoft\PolicyManager\current\device\ADMX_WindowsExplorer:EnableSmartScreen_WinningProvider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&lt;enabled/&gt;&lt;data id="EnableSmartScreenDropdown" value="Block" /&gt;</t>
    </r>
    <r>
      <rPr>
        <sz val="11"/>
        <color rgb="FF000000"/>
        <rFont val="Calibri"/>
      </rPr>
      <t>.</t>
    </r>
    <r>
      <rPr>
        <sz val="11"/>
        <color rgb="FF000000"/>
        <rFont val="Calibri"/>
      </rPr>
      <t xml:space="preserve">
</t>
    </r>
    <r>
      <rPr>
        <sz val="11"/>
        <color rgb="FF006096"/>
        <rFont val="Roboto Condensed"/>
      </rPr>
      <t>HKLM\SOFTWARE\Microsoft\PolicyManager\Providers\{GUID}\Default\Device\ADMX_WindowsExplorer:EnableSmartScreen</t>
    </r>
    <r>
      <rPr>
        <sz val="11"/>
        <color rgb="FF006096"/>
        <rFont val="Roboto Condensed"/>
      </rPr>
      <t xml:space="preserve">
</t>
    </r>
  </si>
  <si>
    <r>
      <rPr>
        <sz val="11"/>
        <color rgb="FF000000"/>
        <rFont val="Calibri"/>
      </rPr>
      <t>Disabled. (Windows Defender SmartScreen behavior is managed by administrators on the PC by using Windows Defender SmartScreen Settings in Action Center.)</t>
    </r>
  </si>
  <si>
    <t>4.11.18.2</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</si>
  <si>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</si>
  <si>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Components\File Explorer\Turn off Data Execution Prevention for Explorer</t>
    </r>
    <r>
      <rPr>
        <sz val="11"/>
        <color rgb="FF006096"/>
        <rFont val="Roboto Condensed"/>
      </rPr>
      <t xml:space="preserve">
</t>
    </r>
  </si>
  <si>
    <r>
      <rPr>
        <sz val="11"/>
        <color rgb="FF000000"/>
        <rFont val="Calibri"/>
      </rPr>
      <t>Disabling Data Execution Prevention can allow certain legacy plug-in applications to function without terminating Explorer.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plug-in applications and other software may not function with Data Execution Prevention and will require an exception to be defined for that specific plug-in/software.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</si>
  <si>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HKLM\SOFTWARE\Policies\Microsoft\Windows\Explorer:NoDataExecutionPrevention</t>
    </r>
    <r>
      <rPr>
        <sz val="11"/>
        <color rgb="FF006096"/>
        <rFont val="Roboto Condensed"/>
      </rPr>
      <t xml:space="preserve">
</t>
    </r>
  </si>
  <si>
    <r>
      <rPr>
        <sz val="11"/>
        <color rgb="FF000000"/>
        <rFont val="Calibri"/>
      </rPr>
      <t>Disabled. (Data Execution Prevention will block certain types of malware from exploiting Explorer.)</t>
    </r>
  </si>
  <si>
    <t>4.11.18.3</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</si>
  <si>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</si>
  <si>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Components\File Explorer\Turn off heap termination on corruption</t>
    </r>
    <r>
      <rPr>
        <sz val="11"/>
        <color rgb="FF006096"/>
        <rFont val="Roboto Condensed"/>
      </rPr>
      <t xml:space="preserve">
</t>
    </r>
  </si>
  <si>
    <r>
      <rPr>
        <sz val="11"/>
        <color rgb="FF000000"/>
        <rFont val="Calibri"/>
      </rPr>
      <t>Without heap termination on corruption, legacy plug-in applications may continue to function when a File Explorer session has become corrupt. Ensuring that heap termination on corruption is active will prevent this.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</si>
  <si>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HKLM\SOFTWARE\Policies\Microsoft\Windows\Explorer:NoHeapTerminationOnCorruption</t>
    </r>
    <r>
      <rPr>
        <sz val="11"/>
        <color rgb="FF006096"/>
        <rFont val="Roboto Condensed"/>
      </rPr>
      <t xml:space="preserve">
</t>
    </r>
  </si>
  <si>
    <r>
      <rPr>
        <sz val="11"/>
        <color rgb="FF000000"/>
        <rFont val="Calibri"/>
      </rPr>
      <t>Disabled. (Heap termination on corruption is enabled.)</t>
    </r>
  </si>
  <si>
    <t>4.11.18.4</t>
  </si>
  <si>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</si>
  <si>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Components\File Explorer\Turn off shell protocol protected mode</t>
    </r>
    <r>
      <rPr>
        <sz val="11"/>
        <color rgb="FF006096"/>
        <rFont val="Roboto Condensed"/>
      </rPr>
      <t xml:space="preserve">
</t>
    </r>
  </si>
  <si>
    <r>
      <rPr>
        <sz val="11"/>
        <color rgb="FF000000"/>
        <rFont val="Calibri"/>
      </rPr>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</si>
  <si>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HKLM\SOFTWARE\Microsoft\Windows\CurrentVersion\Policies\Explorer:PreXPSP2ShellProtocolBehavior</t>
    </r>
    <r>
      <rPr>
        <sz val="11"/>
        <color rgb="FF006096"/>
        <rFont val="Roboto Condensed"/>
      </rPr>
      <t xml:space="preserve">
</t>
    </r>
  </si>
  <si>
    <r>
      <rPr>
        <sz val="11"/>
        <color rgb="FF000000"/>
        <rFont val="Calibri"/>
      </rPr>
      <t>Disabled. (The protocol is in the protected mode, allowing applications to only open a limited set of folders.)</t>
    </r>
  </si>
  <si>
    <t>Microsoft Account</t>
  </si>
  <si>
    <t>4.11.27.1</t>
  </si>
  <si>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</si>
  <si>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Components\Microsoft accounts\Block all consumer Microsoft account user authentication</t>
    </r>
    <r>
      <rPr>
        <sz val="11"/>
        <color rgb="FF006096"/>
        <rFont val="Roboto Condensed"/>
      </rPr>
      <t xml:space="preserve">
</t>
    </r>
  </si>
  <si>
    <r>
      <rPr>
        <sz val="11"/>
        <color rgb="FF000000"/>
        <rFont val="Calibri"/>
      </rPr>
      <t xml:space="preserve">This setting determines whether applications and services on the device can utilize new consumer Microsoft account authentication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</si>
  <si>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All applications and services on the device will be prevented from </t>
    </r>
    <r>
      <rPr>
        <i/>
        <sz val="11"/>
        <color rgb="FF000000"/>
        <rFont val="Calibri"/>
      </rPr>
      <t>new</t>
    </r>
    <r>
      <rPr>
        <sz val="11"/>
        <color rgb="FF000000"/>
        <rFont val="Calibri"/>
      </rPr>
      <t xml:space="preserve"> authentications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 Authentications performed directly by the user in web browsers or in apps that use </t>
    </r>
    <r>
      <rPr>
        <b/>
        <sz val="11"/>
        <color rgb="FF000000"/>
        <rFont val="Calibri"/>
      </rPr>
      <t>OAuth</t>
    </r>
    <r>
      <rPr>
        <sz val="11"/>
        <color rgb="FF000000"/>
        <rFont val="Calibri"/>
      </rPr>
      <t xml:space="preserve"> will remain unaffected.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</si>
  <si>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HKLM\SOFTWARE\Policies\Microsoft\MicrosoftAccount:DisableUserAuth</t>
    </r>
    <r>
      <rPr>
        <sz val="11"/>
        <color rgb="FF006096"/>
        <rFont val="Roboto Condensed"/>
      </rPr>
      <t xml:space="preserve">
</t>
    </r>
  </si>
  <si>
    <r>
      <rPr>
        <sz val="11"/>
        <color rgb="FF000000"/>
        <rFont val="Calibri"/>
      </rPr>
      <t xml:space="preserve">Disabled. (Applications and services on the device will be permitted to authenticate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</si>
  <si>
    <t>MAPS</t>
  </si>
  <si>
    <t>4.11.28.3.1</t>
  </si>
  <si>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</si>
  <si>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Components\Microsoft Defender Antivirus\MAPS\Configure local setting override for reporting to Microsoft MAPS</t>
    </r>
    <r>
      <rPr>
        <sz val="11"/>
        <color rgb="FF006096"/>
        <rFont val="Roboto Condensed"/>
      </rPr>
      <t xml:space="preserve">
</t>
    </r>
  </si>
  <si>
    <r>
      <rPr>
        <sz val="11"/>
        <color rgb="FF000000"/>
        <rFont val="Calibri"/>
      </rPr>
      <t xml:space="preserve">This policy setting configures a local override for the configuration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</si>
  <si>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Defender\Spynet:LocalSettingOverrideSpynetReporting</t>
    </r>
    <r>
      <rPr>
        <sz val="11"/>
        <color rgb="FF006096"/>
        <rFont val="Roboto Condensed"/>
      </rPr>
      <t xml:space="preserve">
</t>
    </r>
  </si>
  <si>
    <r>
      <rPr>
        <sz val="11"/>
        <color rgb="FF000000"/>
        <rFont val="Calibri"/>
      </rPr>
      <t>Disabled. (Group Policy will take priority over the local preference setting.)</t>
    </r>
  </si>
  <si>
    <t>4.11.28.3.2</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</si>
  <si>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</si>
  <si>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Components\Microsoft Defender Antivirus\MAPS\Join Microsoft MAPS</t>
    </r>
    <r>
      <rPr>
        <sz val="11"/>
        <color rgb="FF006096"/>
        <rFont val="Roboto Condensed"/>
      </rPr>
      <t xml:space="preserve">
</t>
    </r>
  </si>
  <si>
    <r>
      <rPr>
        <sz val="11"/>
        <color rgb="FF000000"/>
        <rFont val="Calibri"/>
      </rPr>
      <t xml:space="preserve">This policy setting allows you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 Microsoft MAPS / Microsoft Defender Antivirus Cloud Protection Service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definitions and help it to protect your computer.</t>
    </r>
    <r>
      <rPr>
        <sz val="11"/>
        <color rgb="FF000000"/>
        <rFont val="Calibri"/>
      </rPr>
      <t xml:space="preserve">
</t>
    </r>
    <r>
      <rPr>
        <sz val="11"/>
        <color rgb="FF000000"/>
        <rFont val="Calibri"/>
      </rPr>
      <t>Possible options are:</t>
    </r>
    <r>
      <rPr>
        <sz val="11"/>
        <color rgb="FF000000"/>
        <rFont val="Calibri"/>
      </rPr>
      <t xml:space="preserve">
</t>
    </r>
    <r>
      <rPr>
        <sz val="11"/>
        <color rgb="FF000000"/>
        <rFont val="Calibri"/>
      </rPr>
      <t>- (0x0) Disabled (default)</t>
    </r>
    <r>
      <rPr>
        <sz val="11"/>
        <color rgb="FF000000"/>
        <rFont val="Calibri"/>
      </rPr>
      <t xml:space="preserve">
</t>
    </r>
    <r>
      <rPr>
        <sz val="11"/>
        <color rgb="FF000000"/>
        <rFont val="Calibri"/>
      </rPr>
      <t>- (0x1) Basic membership</t>
    </r>
    <r>
      <rPr>
        <sz val="11"/>
        <color rgb="FF000000"/>
        <rFont val="Calibri"/>
      </rPr>
      <t xml:space="preserve">
</t>
    </r>
    <r>
      <rPr>
        <sz val="11"/>
        <color rgb="FF000000"/>
        <rFont val="Calibri"/>
      </rPr>
      <t>- (0x2) Advanced membership</t>
    </r>
    <r>
      <rPr>
        <sz val="11"/>
        <color rgb="FF000000"/>
        <rFont val="Calibri"/>
      </rPr>
      <t xml:space="preserve">
</t>
    </r>
    <r>
      <rPr>
        <b/>
        <sz val="11"/>
        <color rgb="FF000000"/>
        <rFont val="Calibri"/>
      </rPr>
      <t>Basic membership</t>
    </r>
    <r>
      <rPr>
        <sz val="11"/>
        <color rgb="FF000000"/>
        <rFont val="Calibri"/>
      </rPr>
      <t xml:space="preserve">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b/>
        <sz val="11"/>
        <color rgb="FF000000"/>
        <rFont val="Calibri"/>
      </rPr>
      <t>Advanced membership</t>
    </r>
    <r>
      <rPr>
        <sz val="11"/>
        <color rgb="FF000000"/>
        <rFont val="Calibri"/>
      </rPr>
      <t xml:space="preserve">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10 and above, Basic membership is no longer available, so setting the value to </t>
    </r>
    <r>
      <rPr>
        <b/>
        <sz val="11"/>
        <color rgb="FF000000"/>
        <rFont val="Calibri"/>
      </rPr>
      <t>1</t>
    </r>
    <r>
      <rPr>
        <sz val="11"/>
        <color rgb="FF000000"/>
        <rFont val="Calibri"/>
      </rPr>
      <t xml:space="preserve"> Basic, or </t>
    </r>
    <r>
      <rPr>
        <b/>
        <sz val="11"/>
        <color rgb="FF000000"/>
        <rFont val="Calibri"/>
      </rPr>
      <t>2</t>
    </r>
    <r>
      <rPr>
        <sz val="11"/>
        <color rgb="FF000000"/>
        <rFont val="Calibri"/>
      </rPr>
      <t xml:space="preserve"> Advanced, enrolls the device into Advanced membership. For more information, please visit: Turn on cloud protection in Microsoft Defender Antivirus - Microsoft Defender for Endpoint | Microsoft Learn </t>
    </r>
    <r>
      <rPr>
        <sz val="11"/>
        <color rgb="FF0000FF"/>
        <rFont val="Calibri"/>
      </rPr>
      <t>(https://learn.microsoft.com/en-us/defender-endpoint/enable-cloud-protection-microsoft-defender-antivirus#methods-to-configure-cloud-protection)</t>
    </r>
    <r>
      <rPr>
        <sz val="11"/>
        <color rgb="FF000000"/>
        <rFont val="Calibri"/>
      </rPr>
      <t>.</t>
    </r>
  </si>
  <si>
    <r>
      <rPr>
        <sz val="11"/>
        <color rgb="FF000000"/>
        <rFont val="Calibri"/>
      </rPr>
      <t xml:space="preserve">Navigate to the UI Path articulated in the Remediation section and confirm it is set as prescribed. This policy setting is in effect when the following registry value </t>
    </r>
    <r>
      <rPr>
        <b/>
        <sz val="11"/>
        <color rgb="FF000000"/>
        <rFont val="Calibri"/>
      </rPr>
      <t>does not exist</t>
    </r>
    <r>
      <rPr>
        <sz val="11"/>
        <color rgb="FF000000"/>
        <rFont val="Calibri"/>
      </rPr>
      <t xml:space="preserve">, or when it exists with a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Defender\Spynet:SpynetReporting</t>
    </r>
    <r>
      <rPr>
        <sz val="11"/>
        <color rgb="FF006096"/>
        <rFont val="Roboto Condensed"/>
      </rPr>
      <t xml:space="preserve">
</t>
    </r>
  </si>
  <si>
    <r>
      <rPr>
        <sz val="11"/>
        <color rgb="FF000000"/>
        <rFont val="Calibri"/>
      </rPr>
      <t>Disabled. (Microsoft MAPS / Microsoft Defender Antivirus Cloud Protection Service will not be joined.)</t>
    </r>
  </si>
  <si>
    <t>Reporting</t>
  </si>
  <si>
    <t>4.11.28.10.1</t>
  </si>
  <si>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</si>
  <si>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Components\Microsoft Defender Antivirus\Reporting\Configure Watson events</t>
    </r>
    <r>
      <rPr>
        <sz val="11"/>
        <color rgb="FF006096"/>
        <rFont val="Roboto Condensed"/>
      </rPr>
      <t xml:space="preserve">
</t>
    </r>
  </si>
  <si>
    <r>
      <rPr>
        <sz val="11"/>
        <color rgb="FF000000"/>
        <rFont val="Calibri"/>
      </rPr>
      <t>This policy setting allows you to configure whether or not Watson events are sent.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</si>
  <si>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Watson events will not be sent to Microsoft automatically when a program or service crashes or fails.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</si>
  <si>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Defender\Reporting:DisableGenericRePorts</t>
    </r>
    <r>
      <rPr>
        <sz val="11"/>
        <color rgb="FF006096"/>
        <rFont val="Roboto Condensed"/>
      </rPr>
      <t xml:space="preserve">
</t>
    </r>
  </si>
  <si>
    <r>
      <rPr>
        <sz val="11"/>
        <color rgb="FF000000"/>
        <rFont val="Calibri"/>
      </rPr>
      <t xml:space="preserve">Enabled. (Watson events </t>
    </r>
    <r>
      <rPr>
        <i/>
        <sz val="11"/>
        <color rgb="FF000000"/>
        <rFont val="Calibri"/>
      </rPr>
      <t>will</t>
    </r>
    <r>
      <rPr>
        <sz val="11"/>
        <color rgb="FF000000"/>
        <rFont val="Calibri"/>
      </rPr>
      <t xml:space="preserve"> be sent to Microsoft automatically when a program or service crashes or fails.)</t>
    </r>
  </si>
  <si>
    <t>Network Sharing</t>
  </si>
  <si>
    <t>4.11.31.1</t>
  </si>
  <si>
    <r>
      <rPr>
        <sz val="11"/>
        <rFont val="Calibri"/>
      </rPr>
      <t xml:space="preserve">Ensure </t>
    </r>
    <r>
      <rPr>
        <sz val="11"/>
        <color rgb="FF000000"/>
        <rFont val="Calibri"/>
      </rPr>
      <t>'</t>
    </r>
    <r>
      <rPr>
        <b/>
        <sz val="11"/>
        <color rgb="FF000000"/>
        <rFont val="Calibri"/>
      </rPr>
      <t xml:space="preserve">Prevent users from sharing files within their profile.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</si>
  <si>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Components\Network Sharing\Prevent users from sharing files within their profile. (User)</t>
    </r>
    <r>
      <rPr>
        <sz val="11"/>
        <color rgb="FF006096"/>
        <rFont val="Roboto Condensed"/>
      </rPr>
      <t xml:space="preserve">
</t>
    </r>
  </si>
  <si>
    <r>
      <rPr>
        <sz val="11"/>
        <color rgb="FF000000"/>
        <rFont val="Calibri"/>
      </rPr>
      <t>This policy setting determines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</si>
  <si>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cannot share files within their profile using the sharing wizard. Also, the sharing wizard cannot create a share at </t>
    </r>
    <r>
      <rPr>
        <b/>
        <sz val="11"/>
        <color rgb="FF000000"/>
        <rFont val="Calibri"/>
      </rPr>
      <t>%root%\Users</t>
    </r>
    <r>
      <rPr>
        <sz val="11"/>
        <color rgb="FF000000"/>
        <rFont val="Calibri"/>
      </rPr>
      <t xml:space="preserve"> and can only be used to create SMB shares on folders.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</si>
  <si>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SID]\SOFTWARE\Microsoft\Windows\CurrentVersion\Policies\Explorer:NoInplaceSharing</t>
    </r>
    <r>
      <rPr>
        <sz val="11"/>
        <color rgb="FF006096"/>
        <rFont val="Roboto Condensed"/>
      </rPr>
      <t xml:space="preserve">
</t>
    </r>
  </si>
  <si>
    <r>
      <rPr>
        <sz val="11"/>
        <color rgb="FF000000"/>
        <rFont val="Calibri"/>
      </rPr>
      <t>Disabled. (Users can share files out of their user profile after an administrator has opted in the computer.)</t>
    </r>
  </si>
  <si>
    <t>Push To Install</t>
  </si>
  <si>
    <t>4.11.35.1</t>
  </si>
  <si>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</si>
  <si>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Components\Push to Install\Turn off Push To Install service</t>
    </r>
    <r>
      <rPr>
        <sz val="11"/>
        <color rgb="FF006096"/>
        <rFont val="Roboto Condensed"/>
      </rPr>
      <t xml:space="preserve">
</t>
    </r>
  </si>
  <si>
    <r>
      <rPr>
        <sz val="11"/>
        <color rgb="FF000000"/>
        <rFont val="Calibri"/>
      </rPr>
      <t>This policy setting controls whether users can push Apps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</si>
  <si>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push Apps to this device from the Microsoft Store running on other devices or the web.</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</si>
  <si>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HKLM\SOFTWARE\Policies\Microsoft\PushToInstall:DisablePushToInstall</t>
    </r>
    <r>
      <rPr>
        <sz val="11"/>
        <color rgb="FF006096"/>
        <rFont val="Roboto Condensed"/>
      </rPr>
      <t xml:space="preserve">
</t>
    </r>
  </si>
  <si>
    <r>
      <rPr>
        <sz val="11"/>
        <color rgb="FF000000"/>
        <rFont val="Calibri"/>
      </rPr>
      <t>Disabled. (Users are able to push Apps to this device from the Microsoft Store running on other devices or the web.)</t>
    </r>
  </si>
  <si>
    <t>Remote Desktop Connection Client</t>
  </si>
  <si>
    <t>4.11.36.3.2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</si>
  <si>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</si>
  <si>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Connection Client\Do not allow passwords to be saved</t>
    </r>
    <r>
      <rPr>
        <sz val="11"/>
        <color rgb="FF006096"/>
        <rFont val="Roboto Condensed"/>
      </rPr>
      <t xml:space="preserve">
</t>
    </r>
  </si>
  <si>
    <r>
      <rPr>
        <sz val="11"/>
        <color rgb="FF000000"/>
        <rFont val="Calibri"/>
      </rPr>
      <t>This policy setting helps prevent Remote Desktop clients from saving passwords on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was previously configured as Disabled or Not configured, any previously saved passwords will be deleted the first time a Remote Desktop client disconnects from any server.</t>
    </r>
  </si>
  <si>
    <r>
      <rPr>
        <sz val="11"/>
        <color rgb="FF000000"/>
        <rFont val="Calibri"/>
      </rPr>
      <t>The password saving checkbox will be disabled for Remote Desktop clients and users will not be able to save passwords.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</si>
  <si>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Services:DisablePasswordSaving</t>
    </r>
    <r>
      <rPr>
        <sz val="11"/>
        <color rgb="FF006096"/>
        <rFont val="Roboto Condensed"/>
      </rPr>
      <t xml:space="preserve">
</t>
    </r>
  </si>
  <si>
    <r>
      <rPr>
        <sz val="11"/>
        <color rgb="FF000000"/>
        <rFont val="Calibri"/>
      </rPr>
      <t>Disabled. (Users will be able to save passwords using Remote Desktop Connection.)</t>
    </r>
  </si>
  <si>
    <t>Connections</t>
  </si>
  <si>
    <t>4.11.36.4.2.1</t>
  </si>
  <si>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</si>
  <si>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Host\Connections\Allow users to connect remotely by using Remote Desktop Services</t>
    </r>
    <r>
      <rPr>
        <sz val="11"/>
        <color rgb="FF006096"/>
        <rFont val="Roboto Condensed"/>
      </rPr>
      <t xml:space="preserve">
</t>
    </r>
  </si>
  <si>
    <r>
      <rPr>
        <sz val="11"/>
        <color rgb="FF000000"/>
        <rFont val="Calibri"/>
      </rPr>
      <t>This policy setting allows you to configure remote access to computers by using Remote Desktop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</si>
  <si>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configuration, unless Remote Desktop Services has been manually enabled on the Remote tab in the System Properties sheet.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</si>
  <si>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Services:fDenyTSConnections</t>
    </r>
    <r>
      <rPr>
        <sz val="11"/>
        <color rgb="FF006096"/>
        <rFont val="Roboto Condensed"/>
      </rPr>
      <t xml:space="preserve">
</t>
    </r>
  </si>
  <si>
    <r>
      <rPr>
        <sz val="11"/>
        <color rgb="FF000000"/>
        <rFont val="Calibri"/>
      </rPr>
      <t>Disabled. (Users cannot connect remotely to the target computer by using Remote Desktop Services, unless it has been manually enabled from the Remote tab in the System Properties sheet.)</t>
    </r>
  </si>
  <si>
    <t>Device and Resource Redirection</t>
  </si>
  <si>
    <t>4.11.36.4.3.1</t>
  </si>
  <si>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</si>
  <si>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Host\Device and Resource Redirection\Do not allow COM port redirection</t>
    </r>
    <r>
      <rPr>
        <sz val="11"/>
        <color rgb="FF006096"/>
        <rFont val="Roboto Condensed"/>
      </rPr>
      <t xml:space="preserve">
</t>
    </r>
  </si>
  <si>
    <r>
      <rPr>
        <sz val="11"/>
        <color rgb="FF000000"/>
        <rFont val="Calibri"/>
      </rPr>
      <t>This policy setting specifies whether to prevent the redirection of data to client COM ports from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</si>
  <si>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COM ports.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</si>
  <si>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Services:fDisableCcm</t>
    </r>
    <r>
      <rPr>
        <sz val="11"/>
        <color rgb="FF006096"/>
        <rFont val="Roboto Condensed"/>
      </rPr>
      <t xml:space="preserve">
</t>
    </r>
  </si>
  <si>
    <r>
      <rPr>
        <sz val="11"/>
        <color rgb="FF000000"/>
        <rFont val="Calibri"/>
      </rPr>
      <t>Disabled. (Remote Desktop Services allows COM port redirection.)</t>
    </r>
  </si>
  <si>
    <t>4.11.36.4.3.2</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</si>
  <si>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</si>
  <si>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Host\Device and Resource Redirection\Do not allow drive redirection</t>
    </r>
    <r>
      <rPr>
        <sz val="11"/>
        <color rgb="FF006096"/>
        <rFont val="Roboto Condensed"/>
      </rPr>
      <t xml:space="preserve">
</t>
    </r>
  </si>
  <si>
    <r>
      <rPr>
        <sz val="11"/>
        <color rgb="FF000000"/>
        <rFont val="Calibri"/>
      </rPr>
      <t>This policy setting prevents users from sharing the local drives on their client computers to Remote Desktop Servers that they access. Mapped drives appear in the session folder tree in Windows Explorer in the following format:</t>
    </r>
    <r>
      <rPr>
        <sz val="11"/>
        <color rgb="FF000000"/>
        <rFont val="Calibri"/>
      </rPr>
      <t xml:space="preserve">
</t>
    </r>
    <r>
      <rPr>
        <b/>
        <sz val="11"/>
        <color rgb="FF000000"/>
        <rFont val="Calibri"/>
      </rPr>
      <t>\\TSClient\&lt;driveletter&gt;$</t>
    </r>
    <r>
      <rPr>
        <sz val="11"/>
        <color rgb="FF000000"/>
        <rFont val="Calibri"/>
      </rPr>
      <t xml:space="preserve">
</t>
    </r>
    <r>
      <rPr>
        <sz val="11"/>
        <color rgb="FF000000"/>
        <rFont val="Calibri"/>
      </rPr>
      <t>If local drives are shared they are left vulnerable to intruders who want to exploit the data that is stored on them.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</si>
  <si>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Drive redirection will not be possible. In most situations, traditional network drive mapping to file shares (including administrative shares) performed manually by the connected user will serve as a capable substitute to still allow file transfers when needed.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</si>
  <si>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Services:fDisableCdm</t>
    </r>
    <r>
      <rPr>
        <sz val="11"/>
        <color rgb="FF006096"/>
        <rFont val="Roboto Condensed"/>
      </rPr>
      <t xml:space="preserve">
</t>
    </r>
  </si>
  <si>
    <r>
      <rPr>
        <sz val="11"/>
        <color rgb="FF000000"/>
        <rFont val="Calibri"/>
      </rPr>
      <t>Disabled. (An RD Session Host maps client drives automatically upon connection.)</t>
    </r>
  </si>
  <si>
    <t>4.11.36.4.3.3</t>
  </si>
  <si>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</si>
  <si>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Host\Device and Resource Redirection\Do not allow LPT port redirection</t>
    </r>
    <r>
      <rPr>
        <sz val="11"/>
        <color rgb="FF006096"/>
        <rFont val="Roboto Condensed"/>
      </rPr>
      <t xml:space="preserve">
</t>
    </r>
  </si>
  <si>
    <r>
      <rPr>
        <sz val="11"/>
        <color rgb="FF000000"/>
        <rFont val="Calibri"/>
      </rPr>
      <t>This policy setting specifies whether to prevent the redirection of data to client LPT ports during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</si>
  <si>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LPT ports.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</si>
  <si>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Services:fDisableLPT</t>
    </r>
    <r>
      <rPr>
        <sz val="11"/>
        <color rgb="FF006096"/>
        <rFont val="Roboto Condensed"/>
      </rPr>
      <t xml:space="preserve">
</t>
    </r>
  </si>
  <si>
    <r>
      <rPr>
        <sz val="11"/>
        <color rgb="FF000000"/>
        <rFont val="Calibri"/>
      </rPr>
      <t>Disabled. (Remote Desktop Services allows LPT port redirection.)</t>
    </r>
  </si>
  <si>
    <t>4.11.36.4.3.4</t>
  </si>
  <si>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</si>
  <si>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Host\Device and Resource Redirection\Do not allow supported Plug and Play device redirection</t>
    </r>
    <r>
      <rPr>
        <sz val="11"/>
        <color rgb="FF006096"/>
        <rFont val="Roboto Condensed"/>
      </rPr>
      <t xml:space="preserve">
</t>
    </r>
  </si>
  <si>
    <r>
      <rPr>
        <sz val="11"/>
        <color rgb="FF000000"/>
        <rFont val="Calibri"/>
      </rPr>
      <t>This policy setting allows you to control the redirection of supported Plug and Play devices, such as Windows Portable Devices,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</si>
  <si>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their supported (local client) Plug and Play devices to the remote computer.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</si>
  <si>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Services:fDisablePNPRedir</t>
    </r>
    <r>
      <rPr>
        <sz val="11"/>
        <color rgb="FF006096"/>
        <rFont val="Roboto Condensed"/>
      </rPr>
      <t xml:space="preserve">
</t>
    </r>
  </si>
  <si>
    <r>
      <rPr>
        <sz val="11"/>
        <color rgb="FF000000"/>
        <rFont val="Calibri"/>
      </rPr>
      <t>Disabled. (Remote Desktop Services allows redirection of supported Plug and Play devices.)</t>
    </r>
  </si>
  <si>
    <t>4.11.36.4.3.5</t>
  </si>
  <si>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</si>
  <si>
    <r>
      <rPr>
        <sz val="11"/>
        <color rgb="FF000000"/>
        <rFont val="Calibri"/>
      </rPr>
      <t xml:space="preserve">Set the following Settings Catalog path to </t>
    </r>
    <r>
      <rPr>
        <b/>
        <sz val="11"/>
        <color rgb="FF000000"/>
        <rFont val="Calibri"/>
      </rPr>
      <t>Enabled: Disable clipboard transfers from server to client</t>
    </r>
    <r>
      <rPr>
        <sz val="11"/>
        <color rgb="FF000000"/>
        <rFont val="Calibri"/>
      </rPr>
      <t>.</t>
    </r>
    <r>
      <rPr>
        <sz val="11"/>
        <color rgb="FF000000"/>
        <rFont val="Calibri"/>
      </rPr>
      <t xml:space="preserve">
</t>
    </r>
    <r>
      <rPr>
        <sz val="11"/>
        <color rgb="FF006096"/>
        <rFont val="Roboto Condensed"/>
      </rPr>
      <t>Administrative Templates\Windows Components\Remote Desktop Session Host\Device and Resource Redirection\Restrict clipboard transfer from server to client</t>
    </r>
    <r>
      <rPr>
        <sz val="11"/>
        <color rgb="FF006096"/>
        <rFont val="Roboto Condensed"/>
      </rPr>
      <t xml:space="preserve">
</t>
    </r>
  </si>
  <si>
    <r>
      <rPr>
        <sz val="11"/>
        <color rgb="FF000000"/>
        <rFont val="Calibri"/>
      </rPr>
      <t>This policy setting controls whether the clipboard can be used to transfer data from the Remote Desktop session to the client.</t>
    </r>
    <r>
      <rPr>
        <sz val="11"/>
        <color rgb="FF000000"/>
        <rFont val="Calibri"/>
      </rPr>
      <t xml:space="preserve">
</t>
    </r>
    <r>
      <rPr>
        <sz val="11"/>
        <color rgb="FF000000"/>
        <rFont val="Calibri"/>
      </rPr>
      <t xml:space="preserve">The recommended state for this setting is: </t>
    </r>
    <r>
      <rPr>
        <b/>
        <sz val="11"/>
        <color rgb="FF000000"/>
        <rFont val="Calibri"/>
      </rPr>
      <t>Enabled: Disable clipboard transfers from server to client</t>
    </r>
    <r>
      <rPr>
        <sz val="11"/>
        <color rgb="FF000000"/>
        <rFont val="Calibri"/>
      </rPr>
      <t>.</t>
    </r>
  </si>
  <si>
    <r>
      <rPr>
        <sz val="11"/>
        <color rgb="FF000000"/>
        <rFont val="Calibri"/>
      </rPr>
      <t>Users will not be able to transfer clipboard data from the Remote Desktop session to the client.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</si>
  <si>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Services:SCClipLevel</t>
    </r>
    <r>
      <rPr>
        <sz val="11"/>
        <color rgb="FF006096"/>
        <rFont val="Roboto Condensed"/>
      </rPr>
      <t xml:space="preserve">
</t>
    </r>
  </si>
  <si>
    <r>
      <rPr>
        <sz val="11"/>
        <color rgb="FF000000"/>
        <rFont val="Calibri"/>
      </rPr>
      <t>Disabled. (Users can copy arbitrary contents from the server to the client.)</t>
    </r>
  </si>
  <si>
    <t>4.11.36.4.9.1</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</si>
  <si>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</si>
  <si>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Host\Security\Always prompt for password upon connection</t>
    </r>
    <r>
      <rPr>
        <sz val="11"/>
        <color rgb="FF006096"/>
        <rFont val="Roboto Condensed"/>
      </rPr>
      <t xml:space="preserve">
</t>
    </r>
  </si>
  <si>
    <r>
      <rPr>
        <sz val="11"/>
        <color rgb="FF000000"/>
        <rFont val="Calibri"/>
      </rPr>
      <t>This policy setting specifies whether Remote Desktop Services always prompts the client computer for a password upon connection. You can use this policy setting to enforce a password prompt for users who log on to Remote Desktop Services, even if they already provided the password in the Remote Desktop Connection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</si>
  <si>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automatically log on to Remote Desktop Services by supplying their passwords in the Remote Desktop Connection client. They will be prompted for a password to log 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</si>
  <si>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Services:fPromptForPassword</t>
    </r>
    <r>
      <rPr>
        <sz val="11"/>
        <color rgb="FF006096"/>
        <rFont val="Roboto Condensed"/>
      </rPr>
      <t xml:space="preserve">
</t>
    </r>
  </si>
  <si>
    <r>
      <rPr>
        <sz val="11"/>
        <color rgb="FF000000"/>
        <rFont val="Calibri"/>
      </rPr>
      <t>Disabled. (Remote Desktop Services allows users to automatically log on if they enter a password in the Remote Desktop Connection client.)</t>
    </r>
  </si>
  <si>
    <t>4.11.36.4.9.2</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</si>
  <si>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</si>
  <si>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Host\Security\Require secure RPC communication</t>
    </r>
    <r>
      <rPr>
        <sz val="11"/>
        <color rgb="FF006096"/>
        <rFont val="Roboto Condensed"/>
      </rPr>
      <t xml:space="preserve">
</t>
    </r>
  </si>
  <si>
    <r>
      <rPr>
        <sz val="11"/>
        <color rgb="FF000000"/>
        <rFont val="Calibri"/>
      </rPr>
      <t>This policy setting allows you to specify whether Remote Desktop Services requires secure Remote Procedure Call (RPC) communication with all clients or allows unsecured communication.</t>
    </r>
    <r>
      <rPr>
        <sz val="11"/>
        <color rgb="FF000000"/>
        <rFont val="Calibri"/>
      </rPr>
      <t xml:space="preserve">
</t>
    </r>
    <r>
      <rPr>
        <sz val="11"/>
        <color rgb="FF000000"/>
        <rFont val="Calibri"/>
      </rPr>
      <t>You can use this policy setting to strengthen the security of RPC communication with clients by allowing only authenticated and encrypted requests.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</si>
  <si>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Remote Desktop Services accepts requests from RPC clients that support secure requests, and does not allow unsecured communication with untrusted clients.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</si>
  <si>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Services:fEncryptRPCTraffic</t>
    </r>
    <r>
      <rPr>
        <sz val="11"/>
        <color rgb="FF006096"/>
        <rFont val="Roboto Condensed"/>
      </rPr>
      <t xml:space="preserve">
</t>
    </r>
  </si>
  <si>
    <r>
      <rPr>
        <sz val="11"/>
        <color rgb="FF000000"/>
        <rFont val="Calibri"/>
      </rPr>
      <t>Disabled. (Remote Desktop Services always requests security for all RPC traffic. However, unsecured communication is allowed for RPC clients that do not respond to the request.)</t>
    </r>
  </si>
  <si>
    <t>4.11.36.4.9.3</t>
  </si>
  <si>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</si>
  <si>
    <r>
      <rPr>
        <sz val="11"/>
        <color rgb="FF000000"/>
        <rFont val="Calibri"/>
      </rPr>
      <t xml:space="preserve">Set the following Settings Catalog path to </t>
    </r>
    <r>
      <rPr>
        <b/>
        <sz val="11"/>
        <color rgb="FF000000"/>
        <rFont val="Calibri"/>
      </rPr>
      <t>Enabled: SSL</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Host\Security\Require use of specific security layer for remote (RDP) connections</t>
    </r>
    <r>
      <rPr>
        <sz val="11"/>
        <color rgb="FF006096"/>
        <rFont val="Roboto Condensed"/>
      </rPr>
      <t xml:space="preserve">
</t>
    </r>
  </si>
  <si>
    <r>
      <rPr>
        <sz val="11"/>
        <color rgb="FF000000"/>
        <rFont val="Calibri"/>
      </rPr>
      <t>This policy setting specifies whether to require the use of a specific security layer to secure communications between clients and RD Session Host servers during Remote Desktop Protocol (RDP) connections.</t>
    </r>
    <r>
      <rPr>
        <sz val="11"/>
        <color rgb="FF000000"/>
        <rFont val="Calibri"/>
      </rPr>
      <t xml:space="preserve">
</t>
    </r>
    <r>
      <rPr>
        <sz val="11"/>
        <color rgb="FF000000"/>
        <rFont val="Calibri"/>
      </rPr>
      <t xml:space="preserve">The recommended state for this setting is: </t>
    </r>
    <r>
      <rPr>
        <b/>
        <sz val="11"/>
        <color rgb="FF000000"/>
        <rFont val="Calibri"/>
      </rPr>
      <t>Enabled: SSL</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spite of this setting being labeled </t>
    </r>
    <r>
      <rPr>
        <i/>
        <sz val="11"/>
        <color rgb="FF000000"/>
        <rFont val="Calibri"/>
      </rPr>
      <t>SSL</t>
    </r>
    <r>
      <rPr>
        <sz val="11"/>
        <color rgb="FF000000"/>
        <rFont val="Calibri"/>
      </rPr>
      <t>, it is actually enforcing Transport Layer Security (TLS), not the older and less secure, Secure Socket Layer (SSL) protocol.</t>
    </r>
  </si>
  <si>
    <r>
      <rPr>
        <sz val="11"/>
        <color rgb="FF000000"/>
        <rFont val="Calibri"/>
      </rPr>
      <t>TLS will be required to authenticate to the RD Session Host server. If TLS is not supported, the connection fails.</t>
    </r>
    <r>
      <rPr>
        <sz val="11"/>
        <color rgb="FF000000"/>
        <rFont val="Calibri"/>
      </rPr>
      <t xml:space="preserve">
</t>
    </r>
    <r>
      <rPr>
        <b/>
        <sz val="11"/>
        <color rgb="FF000000"/>
        <rFont val="Calibri"/>
      </rPr>
      <t>Note:</t>
    </r>
    <r>
      <rPr>
        <sz val="11"/>
        <color rgb="FF000000"/>
        <rFont val="Calibri"/>
      </rPr>
      <t xml:space="preserve"> By default, this setting will use a self-signed certificate for RDP connections. If your organization has established the use of a Public Key Infrastructure (PKI) for SSL/TLS encryption, then we recommend that you also configure the </t>
    </r>
    <r>
      <rPr>
        <i/>
        <sz val="11"/>
        <color rgb="FF000000"/>
        <rFont val="Calibri"/>
      </rPr>
      <t>Server authentication certificate template</t>
    </r>
    <r>
      <rPr>
        <sz val="11"/>
        <color rgb="FF000000"/>
        <rFont val="Calibri"/>
      </rPr>
      <t xml:space="preserve"> setting to instruct RDP to use a certificate from your PKI instead of a self-signed one. Note that the certificate template used for this purpose must have “Client Authentication” configured as an Intended Purpose. Note also that a valid, non-expired certificate using the specified template must already be installed on the workstation for it to work.</t>
    </r>
    <r>
      <rPr>
        <sz val="11"/>
        <color rgb="FF000000"/>
        <rFont val="Calibri"/>
      </rPr>
      <t xml:space="preserve">
</t>
    </r>
    <r>
      <rPr>
        <b/>
        <sz val="11"/>
        <color rgb="FF000000"/>
        <rFont val="Calibri"/>
      </rPr>
      <t>Note #2:</t>
    </r>
    <r>
      <rPr>
        <sz val="11"/>
        <color rgb="FF000000"/>
        <rFont val="Calibri"/>
      </rPr>
      <t xml:space="preserve"> Some third party two-factor authentication solutions (e.g. RSA Authentication Agent) can be negatively affected by this setting, as the SSL/TLS security layer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</si>
  <si>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NT\Terminal Services:SecurityLayer</t>
    </r>
    <r>
      <rPr>
        <sz val="11"/>
        <color rgb="FF006096"/>
        <rFont val="Roboto Condensed"/>
      </rPr>
      <t xml:space="preserve">
</t>
    </r>
  </si>
  <si>
    <r>
      <rPr>
        <sz val="11"/>
        <color rgb="FF000000"/>
        <rFont val="Calibri"/>
      </rPr>
      <t>Negotiate. (The most secure method that is supported by the client is enforced. If TLS is supported, it is used to authenticate the RD Session Host server. If TLS is not supported, native RDP encryption is used, but the RD Session Host server is not authenticated.)</t>
    </r>
  </si>
  <si>
    <t>4.11.36.4.9.4</t>
  </si>
  <si>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</si>
  <si>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Host\Security\Require user authentication for remote connections by using Network Level Authentication</t>
    </r>
    <r>
      <rPr>
        <sz val="11"/>
        <color rgb="FF006096"/>
        <rFont val="Roboto Condensed"/>
      </rPr>
      <t xml:space="preserve">
</t>
    </r>
  </si>
  <si>
    <r>
      <rPr>
        <sz val="11"/>
        <color rgb="FF000000"/>
        <rFont val="Calibri"/>
      </rPr>
      <t>This policy setting allows you to specify whether to require user authentication for remote connections to the RD Session Host server by using Network Level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</si>
  <si>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client computers that support Network Level Authentication can connect to the RD Session Host server.</t>
    </r>
    <r>
      <rPr>
        <sz val="11"/>
        <color rgb="FF000000"/>
        <rFont val="Calibri"/>
      </rPr>
      <t xml:space="preserve">
</t>
    </r>
    <r>
      <rPr>
        <b/>
        <sz val="11"/>
        <color rgb="FF000000"/>
        <rFont val="Calibri"/>
      </rPr>
      <t>Note:</t>
    </r>
    <r>
      <rPr>
        <sz val="11"/>
        <color rgb="FF000000"/>
        <rFont val="Calibri"/>
      </rPr>
      <t xml:space="preserve"> Some third party two-factor authentication solutions (e.g. RSA Authentication Agent) can be negatively affected by this setting, as Network Level Authentication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</si>
  <si>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Services:UserAuthentication</t>
    </r>
    <r>
      <rPr>
        <sz val="11"/>
        <color rgb="FF006096"/>
        <rFont val="Roboto Condensed"/>
      </rPr>
      <t xml:space="preserve">
</t>
    </r>
  </si>
  <si>
    <r>
      <rPr>
        <sz val="11"/>
        <color rgb="FF000000"/>
        <rFont val="Calibri"/>
      </rPr>
      <t>Windows 7 or older: Disabled.</t>
    </r>
    <r>
      <rPr>
        <sz val="11"/>
        <color rgb="FF000000"/>
        <rFont val="Calibri"/>
      </rPr>
      <t xml:space="preserve">
</t>
    </r>
    <r>
      <rPr>
        <sz val="11"/>
        <color rgb="FF000000"/>
        <rFont val="Calibri"/>
      </rPr>
      <t>Windows 8.0 or newer: Enabled.</t>
    </r>
  </si>
  <si>
    <t>4.11.36.4.9.5</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</si>
  <si>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</si>
  <si>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Settings Catalog path to </t>
    </r>
    <r>
      <rPr>
        <b/>
        <sz val="11"/>
        <color rgb="FF000000"/>
        <rFont val="Calibri"/>
      </rPr>
      <t>Enabled: High Level</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Host\Security\Set client connection encryption level</t>
    </r>
    <r>
      <rPr>
        <sz val="11"/>
        <color rgb="FF006096"/>
        <rFont val="Roboto Condensed"/>
      </rPr>
      <t xml:space="preserve">
</t>
    </r>
  </si>
  <si>
    <r>
      <rPr>
        <sz val="11"/>
        <color rgb="FF000000"/>
        <rFont val="Calibri"/>
      </rPr>
      <t>This policy setting 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 xml:space="preserve">The recommended state for this setting is: </t>
    </r>
    <r>
      <rPr>
        <b/>
        <sz val="11"/>
        <color rgb="FF000000"/>
        <rFont val="Calibri"/>
      </rPr>
      <t>Enabled: High Level</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</si>
  <si>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 NT\Terminal Services:MinEncryptionLevel</t>
    </r>
    <r>
      <rPr>
        <sz val="11"/>
        <color rgb="FF006096"/>
        <rFont val="Roboto Condensed"/>
      </rPr>
      <t xml:space="preserve">
</t>
    </r>
  </si>
  <si>
    <r>
      <rPr>
        <sz val="11"/>
        <color rgb="FF000000"/>
        <rFont val="Calibri"/>
      </rPr>
      <t>Enabled: High Level. (All communications between clients and RD Session Host servers during remote connections using native RDP encryption must be 128-bit strength. Clients that do not support 128-bit encryption will be unable to establish Remote Desktop Server sessions.)</t>
    </r>
  </si>
  <si>
    <t>Session Time Limits</t>
  </si>
  <si>
    <t>4.11.36.4.10.1</t>
  </si>
  <si>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</si>
  <si>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 xml:space="preserve"> </t>
    </r>
    <r>
      <rPr>
        <b/>
        <sz val="11"/>
        <color rgb="FF000000"/>
        <rFont val="Calibri"/>
      </rPr>
      <t>15 minutes or less, but not Never (0)</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Host\Session Time Limits\Set time limit for active but idle Remote Desktop Services sessions</t>
    </r>
    <r>
      <rPr>
        <sz val="11"/>
        <color rgb="FF006096"/>
        <rFont val="Roboto Condensed"/>
      </rPr>
      <t xml:space="preserve">
</t>
    </r>
  </si>
  <si>
    <r>
      <rPr>
        <sz val="11"/>
        <color rgb="FF000000"/>
        <rFont val="Calibri"/>
      </rPr>
      <t>This policy setting allows you to specify the maximum amount of time that an active Remote Desktop Services session can be idle (without user input) before it is automatically disconnected.</t>
    </r>
    <r>
      <rPr>
        <sz val="11"/>
        <color rgb="FF000000"/>
        <rFont val="Calibri"/>
      </rPr>
      <t xml:space="preserve">
</t>
    </r>
    <r>
      <rPr>
        <sz val="11"/>
        <color rgb="FF000000"/>
        <rFont val="Calibri"/>
      </rPr>
      <t xml:space="preserve">The recommended state for this setting is: </t>
    </r>
    <r>
      <rPr>
        <b/>
        <sz val="11"/>
        <color rgb="FF000000"/>
        <rFont val="Calibri"/>
      </rPr>
      <t>Enabled: 15 minutes or less, but not Never (0)</t>
    </r>
    <r>
      <rPr>
        <sz val="11"/>
        <color rgb="FF000000"/>
        <rFont val="Calibri"/>
      </rPr>
      <t>.</t>
    </r>
  </si>
  <si>
    <r>
      <rPr>
        <sz val="11"/>
        <color rgb="FF000000"/>
        <rFont val="Calibri"/>
      </rPr>
      <t>Remote Desktop Services will automatically disconnect active but idle sessions after 15 minutes (or the specified amount of time). The user receives a warning two minutes before the session disconnects, which allows the user to press a key or move the mouse to keep the session active. Note that idle session time limits do not apply to console sessions.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</si>
  <si>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900000</t>
    </r>
    <r>
      <rPr>
        <sz val="11"/>
        <color rgb="FF000000"/>
        <rFont val="Calibri"/>
      </rPr>
      <t xml:space="preserve"> or less but not</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Services:MaxIdleTime</t>
    </r>
    <r>
      <rPr>
        <sz val="11"/>
        <color rgb="FF006096"/>
        <rFont val="Roboto Condensed"/>
      </rPr>
      <t xml:space="preserve">
</t>
    </r>
  </si>
  <si>
    <r>
      <rPr>
        <sz val="11"/>
        <color rgb="FF000000"/>
        <rFont val="Calibri"/>
      </rPr>
      <t>Disabled. (Remote Desktop Services allows sessions to remain active but idle for an unlimited amount of time.)</t>
    </r>
  </si>
  <si>
    <t>4.11.36.4.10.2</t>
  </si>
  <si>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</si>
  <si>
    <r>
      <rPr>
        <sz val="11"/>
        <color rgb="FF000000"/>
        <rFont val="Calibri"/>
      </rPr>
      <t xml:space="preserve">Set the following Settings Catalog path to </t>
    </r>
    <r>
      <rPr>
        <b/>
        <sz val="11"/>
        <color rgb="FF000000"/>
        <rFont val="Calibri"/>
      </rPr>
      <t>Enabled: 1 minute</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Host\Session Time Limits\Set time limit for disconnected sessions</t>
    </r>
    <r>
      <rPr>
        <sz val="11"/>
        <color rgb="FF006096"/>
        <rFont val="Roboto Condensed"/>
      </rPr>
      <t xml:space="preserve">
</t>
    </r>
  </si>
  <si>
    <r>
      <rPr>
        <sz val="11"/>
        <color rgb="FF000000"/>
        <rFont val="Calibri"/>
      </rPr>
      <t>This policy setting allows you to configure a time limit for disconnected Remote Desktop Services sessions.</t>
    </r>
    <r>
      <rPr>
        <sz val="11"/>
        <color rgb="FF000000"/>
        <rFont val="Calibri"/>
      </rPr>
      <t xml:space="preserve">
</t>
    </r>
    <r>
      <rPr>
        <sz val="11"/>
        <color rgb="FF000000"/>
        <rFont val="Calibri"/>
      </rPr>
      <t xml:space="preserve">The recommended state for this setting is: </t>
    </r>
    <r>
      <rPr>
        <b/>
        <sz val="11"/>
        <color rgb="FF000000"/>
        <rFont val="Calibri"/>
      </rPr>
      <t>Enabled: 1 minute</t>
    </r>
    <r>
      <rPr>
        <sz val="11"/>
        <color rgb="FF000000"/>
        <rFont val="Calibri"/>
      </rPr>
      <t>.</t>
    </r>
  </si>
  <si>
    <r>
      <rPr>
        <sz val="11"/>
        <color rgb="FF000000"/>
        <rFont val="Calibri"/>
      </rPr>
      <t>Disconnected Remote Desktop sessions are deleted from the server after 1 minute. Note that disconnected session time limits do not apply to console sessions.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</si>
  <si>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60000</t>
    </r>
    <r>
      <rPr>
        <sz val="11"/>
        <color rgb="FF000000"/>
        <rFont val="Calibri"/>
      </rPr>
      <t>.</t>
    </r>
    <r>
      <rPr>
        <sz val="11"/>
        <color rgb="FF000000"/>
        <rFont val="Calibri"/>
      </rPr>
      <t xml:space="preserve">
</t>
    </r>
    <r>
      <rPr>
        <sz val="11"/>
        <color rgb="FF006096"/>
        <rFont val="Roboto Condensed"/>
      </rPr>
      <t>HKLM\SOFTWARE\Policies\Microsoft\Windows NT\Terminal Services:MaxDisconnectionTime</t>
    </r>
    <r>
      <rPr>
        <sz val="11"/>
        <color rgb="FF006096"/>
        <rFont val="Roboto Condensed"/>
      </rPr>
      <t xml:space="preserve">
</t>
    </r>
  </si>
  <si>
    <r>
      <rPr>
        <sz val="11"/>
        <color rgb="FF000000"/>
        <rFont val="Calibri"/>
      </rPr>
      <t>Disabled. (Disconnected Remote Desktop sessions are maintained for an unlimited time on the server.)</t>
    </r>
  </si>
  <si>
    <t>Temporary folders</t>
  </si>
  <si>
    <t>4.11.36.4.11.1</t>
  </si>
  <si>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</si>
  <si>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Components\Remote Desktop Services\Remote Desktop Session Host\Temporary Folders\Do not delete temp folders upon exit</t>
    </r>
    <r>
      <rPr>
        <sz val="11"/>
        <color rgb="FF006096"/>
        <rFont val="Roboto Condensed"/>
      </rPr>
      <t xml:space="preserve">
</t>
    </r>
  </si>
  <si>
    <r>
      <rPr>
        <sz val="11"/>
        <color rgb="FF000000"/>
        <rFont val="Calibri"/>
      </rPr>
      <t>This policy setting specifies whether Remote Desktop Services retains a user's per-session temporary folders at logoff.</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</si>
  <si>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Services:DeleteTempDirsOnExit</t>
    </r>
    <r>
      <rPr>
        <sz val="11"/>
        <color rgb="FF006096"/>
        <rFont val="Roboto Condensed"/>
      </rPr>
      <t xml:space="preserve">
</t>
    </r>
  </si>
  <si>
    <r>
      <rPr>
        <sz val="11"/>
        <color rgb="FF000000"/>
        <rFont val="Calibri"/>
      </rPr>
      <t>Disabled. (Temporary folders are deleted when a user logs off.)</t>
    </r>
  </si>
  <si>
    <t>RSS Feeds</t>
  </si>
  <si>
    <t>4.11.37.1</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</si>
  <si>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</si>
  <si>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Components\RSS Feeds\Prevent downloading of enclosures</t>
    </r>
    <r>
      <rPr>
        <sz val="11"/>
        <color rgb="FF006096"/>
        <rFont val="Roboto Condensed"/>
      </rPr>
      <t xml:space="preserve">
</t>
    </r>
  </si>
  <si>
    <r>
      <rPr>
        <sz val="11"/>
        <color rgb="FF000000"/>
        <rFont val="Calibri"/>
      </rPr>
      <t>This policy setting prevents the user from having enclosures (file attachments) downloaded from an RSS feed to the user's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</si>
  <si>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set the Feed Sync Engine to download an enclosure through the Feed property page. Developers cannot change the download setting through feed APIs.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</si>
  <si>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Explorer\Feeds:DisableEnclosureDownload</t>
    </r>
    <r>
      <rPr>
        <sz val="11"/>
        <color rgb="FF006096"/>
        <rFont val="Roboto Condensed"/>
      </rPr>
      <t xml:space="preserve">
</t>
    </r>
  </si>
  <si>
    <r>
      <rPr>
        <sz val="11"/>
        <color rgb="FF000000"/>
        <rFont val="Calibri"/>
      </rPr>
      <t>Disabled. (Users can set the Feed Sync Engine to download an enclosure through the Feed property page. Developers can change the download setting through the Feed APIs.)</t>
    </r>
  </si>
  <si>
    <t>Store</t>
  </si>
  <si>
    <t>4.11.42.1</t>
  </si>
  <si>
    <r>
      <rPr>
        <sz val="11"/>
        <rFont val="Calibri"/>
      </rPr>
      <t xml:space="preserve">Ensure </t>
    </r>
    <r>
      <rPr>
        <sz val="11"/>
        <color rgb="FF000000"/>
        <rFont val="Calibri"/>
      </rPr>
      <t>'</t>
    </r>
    <r>
      <rPr>
        <b/>
        <sz val="11"/>
        <color rgb="FF000000"/>
        <rFont val="Calibri"/>
      </rPr>
      <t>Turn off the offer to update to the latest version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</si>
  <si>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Components\Store\Turn off the offer to update to the latest version of Windows</t>
    </r>
    <r>
      <rPr>
        <sz val="11"/>
        <color rgb="FF006096"/>
        <rFont val="Roboto Condensed"/>
      </rPr>
      <t xml:space="preserve">
</t>
    </r>
  </si>
  <si>
    <r>
      <rPr>
        <sz val="11"/>
        <color rgb="FF000000"/>
        <rFont val="Calibri"/>
      </rPr>
      <t>Enables or disables the Microsoft Store offer to update to the latest version of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</si>
  <si>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Store application will not offer updates to the latest version of Windows.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</si>
  <si>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HKLM\SOFTWARE\Policies\Microsoft\WindowsStore:DisableOSUpgrade</t>
    </r>
    <r>
      <rPr>
        <sz val="11"/>
        <color rgb="FF006096"/>
        <rFont val="Roboto Condensed"/>
      </rPr>
      <t xml:space="preserve">
</t>
    </r>
  </si>
  <si>
    <r>
      <rPr>
        <sz val="11"/>
        <color rgb="FF000000"/>
        <rFont val="Calibri"/>
      </rPr>
      <t>Disabled. (The Microsoft Store application will offer updates to the latest version of Windows.)</t>
    </r>
  </si>
  <si>
    <t>4.11.42.2</t>
  </si>
  <si>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</si>
  <si>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Components\Store\Turn off the Store application</t>
    </r>
    <r>
      <rPr>
        <sz val="11"/>
        <color rgb="FF006096"/>
        <rFont val="Roboto Condensed"/>
      </rPr>
      <t xml:space="preserve">
</t>
    </r>
  </si>
  <si>
    <r>
      <rPr>
        <sz val="11"/>
        <color rgb="FF000000"/>
        <rFont val="Calibri"/>
      </rPr>
      <t>This setting denies or allows access to the Store application.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xml:space="preserve"> and MSKB 3135657 </t>
    </r>
    <r>
      <rPr>
        <sz val="11"/>
        <color rgb="FF0000FF"/>
        <rFont val="Calibri"/>
      </rPr>
      <t>(https://support.microsoft.com/en-us/help/3135657/can-t-disable-windows-store-in-windows-10-pro-through-group-policy)</t>
    </r>
    <r>
      <rPr>
        <sz val="11"/>
        <color rgb="FF000000"/>
        <rFont val="Calibri"/>
      </rPr>
      <t>, this policy setting does not apply to any Windows 10 editions other than Enterprise and Education.</t>
    </r>
  </si>
  <si>
    <r>
      <rPr>
        <sz val="11"/>
        <color rgb="FF000000"/>
        <rFont val="Calibri"/>
      </rPr>
      <t>Access to the Microsoft Store application is denied.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</si>
  <si>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HKLM\SOFTWARE\Policies\Microsoft\WindowsStore:RemoveWindowsStore</t>
    </r>
    <r>
      <rPr>
        <sz val="11"/>
        <color rgb="FF006096"/>
        <rFont val="Roboto Condensed"/>
      </rPr>
      <t xml:space="preserve">
</t>
    </r>
  </si>
  <si>
    <r>
      <rPr>
        <sz val="11"/>
        <color rgb="FF000000"/>
        <rFont val="Calibri"/>
      </rPr>
      <t>Disabled. (Access to the Microsoft Store application is allowed.)</t>
    </r>
  </si>
  <si>
    <t>Windows Installer</t>
  </si>
  <si>
    <t>4.11.49.1</t>
  </si>
  <si>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</si>
  <si>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Installer\Prevent Internet Explorer security prompt for Windows Installer scripts</t>
    </r>
    <r>
      <rPr>
        <sz val="11"/>
        <color rgb="FF006096"/>
        <rFont val="Roboto Condensed"/>
      </rPr>
      <t xml:space="preserve">
</t>
    </r>
  </si>
  <si>
    <r>
      <rPr>
        <sz val="11"/>
        <color rgb="FF000000"/>
        <rFont val="Calibri"/>
      </rPr>
      <t>This policy setting controls whether Web-based programs are allowed to install software on the computer without notifying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</si>
  <si>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HKLM\SOFTWARE\Policies\Microsoft\Windows\Installer:SafeForScripting</t>
    </r>
    <r>
      <rPr>
        <sz val="11"/>
        <color rgb="FF006096"/>
        <rFont val="Roboto Condensed"/>
      </rPr>
      <t xml:space="preserve">
</t>
    </r>
  </si>
  <si>
    <r>
      <rPr>
        <sz val="11"/>
        <color rgb="FF000000"/>
        <rFont val="Calibri"/>
      </rPr>
      <t>Disabled. (When a script hosted by an Internet browser tries to install a program on the system, the system warns users and allows them to select or refuse the installation.)</t>
    </r>
  </si>
  <si>
    <t>Windows Logon Options</t>
  </si>
  <si>
    <t>4.11.50.1</t>
  </si>
  <si>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</si>
  <si>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Logon Options\Enable MPR notifications for the system</t>
    </r>
    <r>
      <rPr>
        <sz val="11"/>
        <color rgb="FF006096"/>
        <rFont val="Roboto Condensed"/>
      </rPr>
      <t xml:space="preserve">
</t>
    </r>
  </si>
  <si>
    <r>
      <rPr>
        <sz val="11"/>
        <color rgb="FF000000"/>
        <rFont val="Calibri"/>
      </rPr>
      <t xml:space="preserve">This policy setting controls whether </t>
    </r>
    <r>
      <rPr>
        <b/>
        <sz val="11"/>
        <color rgb="FF000000"/>
        <rFont val="Calibri"/>
      </rPr>
      <t>winlogon</t>
    </r>
    <r>
      <rPr>
        <sz val="11"/>
        <color rgb="FF000000"/>
        <rFont val="Calibri"/>
      </rPr>
      <t xml:space="preserve"> sends Multiple Provider Router (MPR) notifications. MPR handles communication between the Windows operating system and the installed network providers. MPR checks the registry to determine which providers are installed on the system and the order they are cycled through.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</si>
  <si>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b/>
        <sz val="11"/>
        <color rgb="FF000000"/>
        <rFont val="Calibri"/>
      </rPr>
      <t>Winlogon</t>
    </r>
    <r>
      <rPr>
        <sz val="11"/>
        <color rgb="FF000000"/>
        <rFont val="Calibri"/>
      </rPr>
      <t xml:space="preserve"> will not send Multiple Provider Router (MPR) notifications on the system. This setting may also cause issues with reconnecting to drives.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</si>
  <si>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HKLM\SOFTWARE\Microsoft\Windows\CurrentVersion\Policies\System:EnableMPR</t>
    </r>
    <r>
      <rPr>
        <sz val="11"/>
        <color rgb="FF006096"/>
        <rFont val="Roboto Condensed"/>
      </rPr>
      <t xml:space="preserve">
</t>
    </r>
  </si>
  <si>
    <r>
      <rPr>
        <sz val="11"/>
        <color rgb="FF000000"/>
        <rFont val="Calibri"/>
      </rPr>
      <t>Enabled. (Winlogon sends MPR notifications if a credential manager is configured.)</t>
    </r>
  </si>
  <si>
    <t>4.11.50.2</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</si>
  <si>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</si>
  <si>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Logon Options\Sign-in and lock last interactive user automatically after a restart</t>
    </r>
    <r>
      <rPr>
        <sz val="11"/>
        <color rgb="FF006096"/>
        <rFont val="Roboto Condensed"/>
      </rPr>
      <t xml:space="preserve">
</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</si>
  <si>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</si>
  <si>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device does not store the user's credentials for automatic sign-in after a Windows Update restart. The users' lock screen apps are not restarted after the system restarts. The user is required to present the logon credentials in order to proceed after restart.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</si>
  <si>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HKLM\SOFTWARE\Microsoft\Windows\CurrentVersion\Policies\System:DisableAutomaticRestartSignOn</t>
    </r>
    <r>
      <rPr>
        <sz val="11"/>
        <color rgb="FF006096"/>
        <rFont val="Roboto Condensed"/>
      </rPr>
      <t xml:space="preserve">
</t>
    </r>
  </si>
  <si>
    <r>
      <rPr>
        <sz val="11"/>
        <color rgb="FF000000"/>
        <rFont val="Calibri"/>
      </rPr>
      <t>Enabled.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</si>
  <si>
    <t>Playback</t>
  </si>
  <si>
    <t>4.11.52.2.1</t>
  </si>
  <si>
    <r>
      <rPr>
        <sz val="11"/>
        <rFont val="Calibri"/>
      </rPr>
      <t xml:space="preserve">Ensure </t>
    </r>
    <r>
      <rPr>
        <sz val="11"/>
        <color rgb="FF000000"/>
        <rFont val="Calibri"/>
      </rPr>
      <t>'</t>
    </r>
    <r>
      <rPr>
        <b/>
        <sz val="11"/>
        <color rgb="FF000000"/>
        <rFont val="Calibri"/>
      </rPr>
      <t xml:space="preserve">Prevent Codec Download </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</si>
  <si>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Components\Windows Media Player\Playback\Prevent Codec Download (User)</t>
    </r>
    <r>
      <rPr>
        <sz val="11"/>
        <color rgb="FF006096"/>
        <rFont val="Roboto Condensed"/>
      </rPr>
      <t xml:space="preserve">
</t>
    </r>
  </si>
  <si>
    <r>
      <rPr>
        <sz val="11"/>
        <color rgb="FF000000"/>
        <rFont val="Calibri"/>
      </rPr>
      <t>This setting controls whether Windows Media Player is allowed to download additional codecs for decoding media files it does not already understand.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</si>
  <si>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Media Player is prevented from automatically downloading codecs to your computer. In addition, the </t>
    </r>
    <r>
      <rPr>
        <i/>
        <sz val="11"/>
        <color rgb="FF000000"/>
        <rFont val="Calibri"/>
      </rPr>
      <t>Download codecs automatically</t>
    </r>
    <r>
      <rPr>
        <sz val="11"/>
        <color rgb="FF000000"/>
        <rFont val="Calibri"/>
      </rPr>
      <t xml:space="preserve"> check box on the Player tab in the Player is not available.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</si>
  <si>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SID]\Software\Policies\Microsoft\WindowsMediaPlayer:PreventCodecDownload</t>
    </r>
    <r>
      <rPr>
        <sz val="11"/>
        <color rgb="FF006096"/>
        <rFont val="Roboto Condensed"/>
      </rPr>
      <t xml:space="preserve">
</t>
    </r>
  </si>
  <si>
    <r>
      <rPr>
        <sz val="11"/>
        <color rgb="FF000000"/>
        <rFont val="Calibri"/>
      </rPr>
      <t xml:space="preserve">Users can change the setting for the </t>
    </r>
    <r>
      <rPr>
        <i/>
        <sz val="11"/>
        <color rgb="FF000000"/>
        <rFont val="Calibri"/>
      </rPr>
      <t>Download codecs automatically</t>
    </r>
    <r>
      <rPr>
        <sz val="11"/>
        <color rgb="FF000000"/>
        <rFont val="Calibri"/>
      </rPr>
      <t xml:space="preserve"> check box.</t>
    </r>
  </si>
  <si>
    <t>Windows PowerShell</t>
  </si>
  <si>
    <t>4.11.54.1</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</si>
  <si>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</si>
  <si>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Components\Windows PowerShell\Turn on PowerShell Script Block Logging</t>
    </r>
    <r>
      <rPr>
        <sz val="11"/>
        <color rgb="FF006096"/>
        <rFont val="Roboto Condensed"/>
      </rPr>
      <t xml:space="preserve">
</t>
    </r>
  </si>
  <si>
    <r>
      <rPr>
        <sz val="11"/>
        <color rgb="FF000000"/>
        <rFont val="Calibri"/>
      </rPr>
      <t xml:space="preserve">This policy setting enables logging of all PowerShell script input to the </t>
    </r>
    <r>
      <rPr>
        <b/>
        <sz val="11"/>
        <color rgb="FF000000"/>
        <rFont val="Calibri"/>
      </rPr>
      <t>Applications and Services Logs\Microsoft\Windows\PowerShell\Operational</t>
    </r>
    <r>
      <rPr>
        <sz val="11"/>
        <color rgb="FF000000"/>
        <rFont val="Calibri"/>
      </rPr>
      <t xml:space="preserve"> Event Log channel.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logging of </t>
    </r>
    <r>
      <rPr>
        <i/>
        <sz val="11"/>
        <color rgb="FF000000"/>
        <rFont val="Calibri"/>
      </rPr>
      <t>Script Block Invocation Start/Stop Events</t>
    </r>
    <r>
      <rPr>
        <sz val="11"/>
        <color rgb="FF000000"/>
        <rFont val="Calibri"/>
      </rPr>
      <t xml:space="preserve"> is enabled (option box checked), PowerShell will log additional events when invocation of a command, script block, function, or script starts or stops. Enabling this option generates a high volume of event logs. CIS has intentionally chosen not to make a recommendation for this option, since it generates a large volume of events. </t>
    </r>
    <r>
      <rPr>
        <b/>
        <sz val="11"/>
        <color rgb="FF000000"/>
        <rFont val="Calibri"/>
      </rPr>
      <t>If an organization chooses to enable the optional setting (checked), this also conforms to the benchmark.</t>
    </r>
  </si>
  <si>
    <r>
      <rPr>
        <sz val="11"/>
        <color rgb="FF000000"/>
        <rFont val="Calibri"/>
      </rPr>
      <t xml:space="preserve">PowerShell script input will be logged to the </t>
    </r>
    <r>
      <rPr>
        <b/>
        <sz val="11"/>
        <color rgb="FF000000"/>
        <rFont val="Calibri"/>
      </rPr>
      <t>Applications and Services Logs\Microsoft\Windows\PowerShell\Operational</t>
    </r>
    <r>
      <rPr>
        <sz val="11"/>
        <color rgb="FF000000"/>
        <rFont val="Calibri"/>
      </rPr>
      <t xml:space="preserve"> Event Log channel, which can contain credentials and sensitive information.</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Enabled</t>
    </r>
    <r>
      <rPr>
        <sz val="11"/>
        <color rgb="FF000000"/>
        <rFont val="Calibri"/>
      </rPr>
      <t xml:space="preserve"> generates a high volume of event logs which will be overwritten if the log size is not expanded or offloaded to a log collection system.</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PowerShell logs, which could be exposed to users who have read-access to those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</si>
  <si>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HKLM\SOFTWARE\Policies\Microsoft\Windows\PowerShell\ScriptBlockLogging:EnableScriptBlockLogging</t>
    </r>
    <r>
      <rPr>
        <sz val="11"/>
        <color rgb="FF006096"/>
        <rFont val="Roboto Condensed"/>
      </rPr>
      <t xml:space="preserve">
</t>
    </r>
  </si>
  <si>
    <r>
      <rPr>
        <sz val="11"/>
        <color rgb="FF000000"/>
        <rFont val="Calibri"/>
      </rPr>
      <t>Enabled. (PowerShell will log script blocks the first time they are used.)</t>
    </r>
  </si>
  <si>
    <t>4.11.54.2</t>
  </si>
  <si>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</si>
  <si>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Components\Windows PowerShell\Turn on PowerShell Transcription</t>
    </r>
    <r>
      <rPr>
        <sz val="11"/>
        <color rgb="FF006096"/>
        <rFont val="Roboto Condensed"/>
      </rPr>
      <t xml:space="preserve">
</t>
    </r>
  </si>
  <si>
    <r>
      <rPr>
        <sz val="11"/>
        <color rgb="FF000000"/>
        <rFont val="Calibri"/>
      </rPr>
      <t>This Policy setting lets you capture the input and output of Windows PowerShell commands into text-based transcripts.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</si>
  <si>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PowerShell transcript input will be logged to the </t>
    </r>
    <r>
      <rPr>
        <b/>
        <sz val="11"/>
        <color rgb="FF000000"/>
        <rFont val="Calibri"/>
      </rPr>
      <t>PowerShell_transcript</t>
    </r>
    <r>
      <rPr>
        <sz val="11"/>
        <color rgb="FF000000"/>
        <rFont val="Calibri"/>
      </rPr>
      <t xml:space="preserve"> output file, which is saved to the My Documents folder of each users´ profile by default. Optionally, a specific output directory name can be specified, which will contain all PowerShell transcript logs in a subfolder of My Documents. If specifying a full path outside the users My Documents folder, other users on the system could have access to view these logs, which may contain sensitive information such as passwords.</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t>
    </r>
    <r>
      <rPr>
        <b/>
        <sz val="11"/>
        <color rgb="FF000000"/>
        <rFont val="Calibri"/>
      </rPr>
      <t>PowerShell_transcript</t>
    </r>
    <r>
      <rPr>
        <sz val="11"/>
        <color rgb="FF000000"/>
        <rFont val="Calibri"/>
      </rPr>
      <t xml:space="preserve"> output file, which could be exposed to users who have read-access to the file.</t>
    </r>
    <r>
      <rPr>
        <sz val="11"/>
        <color rgb="FF000000"/>
        <rFont val="Calibri"/>
      </rPr>
      <t xml:space="preserve">
</t>
    </r>
    <r>
      <rPr>
        <b/>
        <sz val="11"/>
        <color rgb="FF000000"/>
        <rFont val="Calibri"/>
      </rPr>
      <t>Warning #2:</t>
    </r>
    <r>
      <rPr>
        <sz val="11"/>
        <color rgb="FF000000"/>
        <rFont val="Calibri"/>
      </rPr>
      <t xml:space="preserve"> PowerShell Transcription is not compatible with the natively installed PowerShell v4 on Microsoft Windows 10 Release 1511 and Server 2012 R2 and below. If this recommendation is set as prescribed, PowerShell will need to be updated to at least v5.1 or newer. For more information on updating PowerShell, please see Windows PowerShell System Requirements - PowerShell | Microsoft Learn </t>
    </r>
    <r>
      <rPr>
        <sz val="11"/>
        <color rgb="FF0000FF"/>
        <rFont val="Calibri"/>
      </rPr>
      <t>(https://learn.microsoft.com/en-us/powershell/scripting/windows-powershell/install/windows-powershell-system-requirements?view=powershell-7.3#operating-system-requirements)</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</si>
  <si>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HKLM\SOFTWARE\Policies\Microsoft\Windows\PowerShell\Transcription:EnableTranscripting</t>
    </r>
    <r>
      <rPr>
        <sz val="11"/>
        <color rgb="FF006096"/>
        <rFont val="Roboto Condensed"/>
      </rPr>
      <t xml:space="preserve">
</t>
    </r>
  </si>
  <si>
    <r>
      <rPr>
        <sz val="11"/>
        <color rgb="FF000000"/>
        <rFont val="Calibri"/>
      </rPr>
      <t xml:space="preserve">Disabled. (Transcription of PowerShell-based applications is disabled by default, although transcription can still be enabled through the </t>
    </r>
    <r>
      <rPr>
        <b/>
        <sz val="11"/>
        <color rgb="FF000000"/>
        <rFont val="Calibri"/>
      </rPr>
      <t>Start-Transcript</t>
    </r>
    <r>
      <rPr>
        <sz val="11"/>
        <color rgb="FF000000"/>
        <rFont val="Calibri"/>
      </rPr>
      <t xml:space="preserve"> cmdlet.)</t>
    </r>
  </si>
  <si>
    <t>WinRM Client</t>
  </si>
  <si>
    <t>4.11.55.1.1</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</si>
  <si>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</si>
  <si>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Remote Management (WinRM)\WinRM Client\Allow Basic authentication</t>
    </r>
    <r>
      <rPr>
        <sz val="11"/>
        <color rgb="FF006096"/>
        <rFont val="Roboto Condensed"/>
      </rPr>
      <t xml:space="preserve">
</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</si>
  <si>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Clients that use Microsoft's Exchange Online service (Office 365) will require an exception to this recommendation, to instead have this setting set to Enabled. Exchange Online uses Basic authentication over HTTPS, and so the Exchange Online authentication traffic will still be safely encrypted.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</si>
  <si>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HKLM\SOFTWARE\Policies\Microsoft\Windows\WinRM\Client:AllowBasic</t>
    </r>
    <r>
      <rPr>
        <sz val="11"/>
        <color rgb="FF006096"/>
        <rFont val="Roboto Condensed"/>
      </rPr>
      <t xml:space="preserve">
</t>
    </r>
  </si>
  <si>
    <r>
      <rPr>
        <sz val="11"/>
        <color rgb="FF000000"/>
        <rFont val="Calibri"/>
      </rPr>
      <t>Disabled. (The WinRM client does not use Basic authentication.)</t>
    </r>
  </si>
  <si>
    <t>4.11.55.1.2</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</si>
  <si>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</si>
  <si>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Remote Management (WinRM)\WinRM Client\Allow unencrypted traffic</t>
    </r>
    <r>
      <rPr>
        <sz val="11"/>
        <color rgb="FF006096"/>
        <rFont val="Roboto Condensed"/>
      </rPr>
      <t xml:space="preserve">
</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</si>
  <si>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</si>
  <si>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HKLM\SOFTWARE\Policies\Microsoft\Windows\WinRM\Client:AllowUnencryptedTraffic</t>
    </r>
    <r>
      <rPr>
        <sz val="11"/>
        <color rgb="FF006096"/>
        <rFont val="Roboto Condensed"/>
      </rPr>
      <t xml:space="preserve">
</t>
    </r>
  </si>
  <si>
    <r>
      <rPr>
        <sz val="11"/>
        <color rgb="FF000000"/>
        <rFont val="Calibri"/>
      </rPr>
      <t>Disabled. (The WinRM client sends or receives only encrypted messages over the network.)</t>
    </r>
  </si>
  <si>
    <t>4.11.55.1.3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</si>
  <si>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</si>
  <si>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Components\Windows Remote Management (WinRM)\WinRM Client\Disallow Digest authentication</t>
    </r>
    <r>
      <rPr>
        <sz val="11"/>
        <color rgb="FF006096"/>
        <rFont val="Roboto Condensed"/>
      </rPr>
      <t xml:space="preserve">
</t>
    </r>
  </si>
  <si>
    <r>
      <rPr>
        <sz val="11"/>
        <color rgb="FF000000"/>
        <rFont val="Calibri"/>
      </rPr>
      <t>This policy setting allows you to manage whether the Windows Remote Management (WinRM) client will not use Digest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</si>
  <si>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WinRM client will not use Digest authentication.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</si>
  <si>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HKLM\SOFTWARE\Policies\Microsoft\Windows\WinRM\Client:AllowDigest</t>
    </r>
    <r>
      <rPr>
        <sz val="11"/>
        <color rgb="FF006096"/>
        <rFont val="Roboto Condensed"/>
      </rPr>
      <t xml:space="preserve">
</t>
    </r>
  </si>
  <si>
    <r>
      <rPr>
        <sz val="11"/>
        <color rgb="FF000000"/>
        <rFont val="Calibri"/>
      </rPr>
      <t>Disabled. (The WinRM client will use Digest authentication.)</t>
    </r>
  </si>
  <si>
    <t>WinRM Service</t>
  </si>
  <si>
    <t>4.11.55.2.1</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</si>
  <si>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Remote Management (WinRM)\WinRM Service\Allow Basic authentication</t>
    </r>
    <r>
      <rPr>
        <sz val="11"/>
        <color rgb="FF006096"/>
        <rFont val="Roboto Condensed"/>
      </rPr>
      <t xml:space="preserve">
</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</si>
  <si>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</si>
  <si>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HKLM\SOFTWARE\Policies\Microsoft\Windows\WinRM\Service:AllowBasic</t>
    </r>
    <r>
      <rPr>
        <sz val="11"/>
        <color rgb="FF006096"/>
        <rFont val="Roboto Condensed"/>
      </rPr>
      <t xml:space="preserve">
</t>
    </r>
  </si>
  <si>
    <r>
      <rPr>
        <sz val="11"/>
        <color rgb="FF000000"/>
        <rFont val="Calibri"/>
      </rPr>
      <t>Disabled. (The WinRM service will not accept Basic authentication from a remote client.)</t>
    </r>
  </si>
  <si>
    <t>4.11.55.2.2</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</si>
  <si>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</si>
  <si>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Remote Management (WinRM)\WinRM Service\Allow remote server management through WinRM</t>
    </r>
    <r>
      <rPr>
        <sz val="11"/>
        <color rgb="FF006096"/>
        <rFont val="Roboto Condensed"/>
      </rPr>
      <t xml:space="preserve">
</t>
    </r>
  </si>
  <si>
    <r>
      <rPr>
        <sz val="11"/>
        <color rgb="FF000000"/>
        <rFont val="Calibri"/>
      </rPr>
      <t>This policy setting allows you to manage whether the Windows Remote Management (WinRM) service automatically listens on the network for requests on the HTTP transport over the default HTTP port.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</si>
  <si>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HKLM\SOFTWARE\Policies\Microsoft\Windows\WinRM\Service:AllowAutoConfig</t>
    </r>
    <r>
      <rPr>
        <sz val="11"/>
        <color rgb="FF006096"/>
        <rFont val="Roboto Condensed"/>
      </rPr>
      <t xml:space="preserve">
</t>
    </r>
  </si>
  <si>
    <r>
      <rPr>
        <sz val="11"/>
        <color rgb="FF000000"/>
        <rFont val="Calibri"/>
      </rPr>
      <t>Disabled. (The WinRM service will not respond to requests from a remote computer, regardless of whether or not any WinRM listeners are configured.)</t>
    </r>
  </si>
  <si>
    <t>4.11.55.2.3</t>
  </si>
  <si>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Remote Management (WinRM)\WinRM Service\Allow unencrypted traffic</t>
    </r>
    <r>
      <rPr>
        <sz val="11"/>
        <color rgb="FF006096"/>
        <rFont val="Roboto Condensed"/>
      </rPr>
      <t xml:space="preserve">
</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</si>
  <si>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</si>
  <si>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HKLM\SOFTWARE\Policies\Microsoft\Windows\WinRM\Service:AllowUnencryptedTraffic</t>
    </r>
    <r>
      <rPr>
        <sz val="11"/>
        <color rgb="FF006096"/>
        <rFont val="Roboto Condensed"/>
      </rPr>
      <t xml:space="preserve">
</t>
    </r>
  </si>
  <si>
    <r>
      <rPr>
        <sz val="11"/>
        <color rgb="FF000000"/>
        <rFont val="Calibri"/>
      </rPr>
      <t>Disabled. (The WinRM service sends or receives only encrypted messages over the network.)</t>
    </r>
  </si>
  <si>
    <t>4.11.55.2.4</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</si>
  <si>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</si>
  <si>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Components\Windows Remote Management (WinRM)\WinRM Service\Disallow WinRM from storing RunAs credentials</t>
    </r>
    <r>
      <rPr>
        <sz val="11"/>
        <color rgb="FF006096"/>
        <rFont val="Roboto Condensed"/>
      </rPr>
      <t xml:space="preserve">
</t>
    </r>
  </si>
  <si>
    <r>
      <rPr>
        <sz val="11"/>
        <color rgb="FF000000"/>
        <rFont val="Calibri"/>
      </rPr>
      <t>This policy setting allows you to manage whether the Windows Remote Management (WinRM) service will allow RunAs credentials to be stored for any plug-ins.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 enable and then disable this policy setting,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</si>
  <si>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The WinRM service will not allow the </t>
    </r>
    <r>
      <rPr>
        <b/>
        <sz val="11"/>
        <color rgb="FF000000"/>
        <rFont val="Calibri"/>
      </rPr>
      <t>RunAsUser</t>
    </r>
    <r>
      <rPr>
        <sz val="11"/>
        <color rgb="FF000000"/>
        <rFont val="Calibri"/>
      </rPr>
      <t xml:space="preserve"> or </t>
    </r>
    <r>
      <rPr>
        <b/>
        <sz val="11"/>
        <color rgb="FF000000"/>
        <rFont val="Calibri"/>
      </rPr>
      <t>RunAsPassword</t>
    </r>
    <r>
      <rPr>
        <sz val="11"/>
        <color rgb="FF000000"/>
        <rFont val="Calibri"/>
      </rPr>
      <t xml:space="preserve"> configuration values to be set for any plug-ins. If a plug-in has already set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the </t>
    </r>
    <r>
      <rPr>
        <b/>
        <sz val="11"/>
        <color rgb="FF000000"/>
        <rFont val="Calibri"/>
      </rPr>
      <t>RunAsPassword</t>
    </r>
    <r>
      <rPr>
        <sz val="11"/>
        <color rgb="FF000000"/>
        <rFont val="Calibri"/>
      </rPr>
      <t xml:space="preserve"> configuration value will be erased from the credential store on the computer.</t>
    </r>
    <r>
      <rPr>
        <sz val="11"/>
        <color rgb="FF000000"/>
        <rFont val="Calibri"/>
      </rPr>
      <t xml:space="preserve">
</t>
    </r>
    <r>
      <rPr>
        <sz val="11"/>
        <color rgb="FF000000"/>
        <rFont val="Calibri"/>
      </rPr>
      <t xml:space="preserve">If this setting is later Disabled again,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</si>
  <si>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HKLM\SOFTWARE\Policies\Microsoft\Windows\WinRM\Service:DisableRunAs</t>
    </r>
    <r>
      <rPr>
        <sz val="11"/>
        <color rgb="FF006096"/>
        <rFont val="Roboto Condensed"/>
      </rPr>
      <t xml:space="preserve">
</t>
    </r>
  </si>
  <si>
    <r>
      <rPr>
        <sz val="11"/>
        <color rgb="FF000000"/>
        <rFont val="Calibri"/>
      </rPr>
      <t xml:space="preserve">Disabled. (The WinRM service will allow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to be set for plug-ins and the </t>
    </r>
    <r>
      <rPr>
        <b/>
        <sz val="11"/>
        <color rgb="FF000000"/>
        <rFont val="Calibri"/>
      </rPr>
      <t>RunAsPassword</t>
    </r>
    <r>
      <rPr>
        <sz val="11"/>
        <color rgb="FF000000"/>
        <rFont val="Calibri"/>
      </rPr>
      <t xml:space="preserve"> value will be stored securely.)</t>
    </r>
  </si>
  <si>
    <t>Windows Remote Shell</t>
  </si>
  <si>
    <t>4.11.56.1</t>
  </si>
  <si>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</si>
  <si>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Remote Shell\Allow Remote Shell Access</t>
    </r>
    <r>
      <rPr>
        <sz val="11"/>
        <color rgb="FF006096"/>
        <rFont val="Roboto Condensed"/>
      </rPr>
      <t xml:space="preserve">
</t>
    </r>
  </si>
  <si>
    <r>
      <rPr>
        <sz val="11"/>
        <color rgb="FF000000"/>
        <rFont val="Calibri"/>
      </rPr>
      <t>This policy setting allows you to manage configuration of remote access to all supported shells to execute scripts and commands.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GPME help text for this setting is incorrectly worded, implying that configuring it to </t>
    </r>
    <r>
      <rPr>
        <b/>
        <sz val="11"/>
        <color rgb="FF000000"/>
        <rFont val="Calibri"/>
      </rPr>
      <t>Enabled</t>
    </r>
    <r>
      <rPr>
        <sz val="11"/>
        <color rgb="FF000000"/>
        <rFont val="Calibri"/>
      </rPr>
      <t xml:space="preserve"> will reject new Remote Shell connections, and setting it to </t>
    </r>
    <r>
      <rPr>
        <b/>
        <sz val="11"/>
        <color rgb="FF000000"/>
        <rFont val="Calibri"/>
      </rPr>
      <t>Disabled</t>
    </r>
    <r>
      <rPr>
        <sz val="11"/>
        <color rgb="FF000000"/>
        <rFont val="Calibri"/>
      </rPr>
      <t xml:space="preserve"> will allow Remote Shell connections. The opposite is true (and is consistent with the title of the setting). This is a wording mistake by Microsoft in the Administrative Template.</t>
    </r>
  </si>
  <si>
    <r>
      <rPr>
        <sz val="11"/>
        <color rgb="FF000000"/>
        <rFont val="Calibri"/>
      </rPr>
      <t>New Remote Shell connections are not allowed and are rejected by the workstation.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</si>
  <si>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HKLM\SOFTWARE\Policies\Microsoft\Windows\WinRM\Service\WinRS:AllowRemoteShellAccess</t>
    </r>
    <r>
      <rPr>
        <sz val="11"/>
        <color rgb="FF006096"/>
        <rFont val="Roboto Condensed"/>
      </rPr>
      <t xml:space="preserve">
</t>
    </r>
  </si>
  <si>
    <r>
      <rPr>
        <sz val="11"/>
        <color rgb="FF000000"/>
        <rFont val="Calibri"/>
      </rPr>
      <t>Enabled. (New Remote Shell connections are allowed.)</t>
    </r>
  </si>
  <si>
    <t>Auditing</t>
  </si>
  <si>
    <t>6.1</t>
  </si>
  <si>
    <r>
      <rPr>
        <sz val="11"/>
        <rFont val="Calibri"/>
      </rPr>
      <t xml:space="preserve">Ensure </t>
    </r>
    <r>
      <rPr>
        <sz val="11"/>
        <color rgb="FF000000"/>
        <rFont val="Calibri"/>
      </rPr>
      <t>'</t>
    </r>
    <r>
      <rPr>
        <b/>
        <sz val="11"/>
        <color rgb="FF000000"/>
        <rFont val="Calibri"/>
      </rPr>
      <t>Account Logon 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</si>
  <si>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Auditing\Account Logon Audit Credential Validation</t>
    </r>
    <r>
      <rPr>
        <sz val="11"/>
        <color rgb="FF006096"/>
        <rFont val="Roboto Condensed"/>
      </rPr>
      <t xml:space="preserve">
</t>
    </r>
  </si>
  <si>
    <r>
      <rPr>
        <sz val="11"/>
        <color rgb="FF000000"/>
        <rFont val="Calibri"/>
      </rPr>
      <t>This subcategory reports the results of validation tests on credentials submitted for a user account logon request. These events occur on the computer that is authoritative for the credentials. For domain accounts, the Domain Controller is authoritative, whereas for local accounts, the local computer is authoritative. In domain environments, most of the Account Logon events occur in the Security log of the Domain Controllers that are authoritative for the domain accounts. However, these events can occur on other computers in the organization when local accounts are used to log on. Events for this subcategory include:</t>
    </r>
    <r>
      <rPr>
        <sz val="11"/>
        <color rgb="FF000000"/>
        <rFont val="Calibri"/>
      </rPr>
      <t xml:space="preserve">
</t>
    </r>
    <r>
      <rPr>
        <sz val="11"/>
        <color rgb="FF000000"/>
        <rFont val="Calibri"/>
      </rPr>
      <t>- 4774: An account was mapped for logon.</t>
    </r>
    <r>
      <rPr>
        <sz val="11"/>
        <color rgb="FF000000"/>
        <rFont val="Calibri"/>
      </rPr>
      <t xml:space="preserve">
</t>
    </r>
    <r>
      <rPr>
        <sz val="11"/>
        <color rgb="FF000000"/>
        <rFont val="Calibri"/>
      </rPr>
      <t>- 4775: An account could not be mapped for logon.</t>
    </r>
    <r>
      <rPr>
        <sz val="11"/>
        <color rgb="FF000000"/>
        <rFont val="Calibri"/>
      </rPr>
      <t xml:space="preserve">
</t>
    </r>
    <r>
      <rPr>
        <sz val="11"/>
        <color rgb="FF000000"/>
        <rFont val="Calibri"/>
      </rPr>
      <t>- 4776: The Domain Controller attempted to validate the credentials for an account.</t>
    </r>
    <r>
      <rPr>
        <sz val="11"/>
        <color rgb="FF000000"/>
        <rFont val="Calibri"/>
      </rPr>
      <t xml:space="preserve">
</t>
    </r>
    <r>
      <rPr>
        <sz val="11"/>
        <color rgb="FF000000"/>
        <rFont val="Calibri"/>
      </rPr>
      <t>- 4777: The Domain Controller failed to validate the credentials for an account.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</si>
  <si>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</si>
  <si>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/subcategory:"{0cce923f-69ae-11d9-bed3-505054503030}"</t>
    </r>
    <r>
      <rPr>
        <sz val="11"/>
        <color rgb="FF006096"/>
        <rFont val="Roboto Condensed"/>
      </rPr>
      <t xml:space="preserve">
</t>
    </r>
  </si>
  <si>
    <r>
      <rPr>
        <sz val="11"/>
        <color rgb="FF000000"/>
        <rFont val="Calibri"/>
      </rPr>
      <t>No Auditing.</t>
    </r>
  </si>
  <si>
    <t>6.2</t>
  </si>
  <si>
    <r>
      <rPr>
        <sz val="11"/>
        <rFont val="Calibri"/>
      </rPr>
      <t xml:space="preserve">Ensure </t>
    </r>
    <r>
      <rPr>
        <sz val="11"/>
        <color rgb="FF000000"/>
        <rFont val="Calibri"/>
      </rPr>
      <t>'</t>
    </r>
    <r>
      <rPr>
        <b/>
        <sz val="11"/>
        <color rgb="FF000000"/>
        <rFont val="Calibri"/>
      </rPr>
      <t>Account Logon Logoff 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</si>
  <si>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Settings Catalog path to </t>
    </r>
    <r>
      <rPr>
        <b/>
        <sz val="11"/>
        <color rgb="FF000000"/>
        <rFont val="Calibri"/>
      </rPr>
      <t>Failure</t>
    </r>
    <r>
      <rPr>
        <sz val="11"/>
        <color rgb="FF000000"/>
        <rFont val="Calibri"/>
      </rPr>
      <t>.</t>
    </r>
    <r>
      <rPr>
        <sz val="11"/>
        <color rgb="FF000000"/>
        <rFont val="Calibri"/>
      </rPr>
      <t xml:space="preserve">
</t>
    </r>
    <r>
      <rPr>
        <sz val="11"/>
        <color rgb="FF006096"/>
        <rFont val="Roboto Condensed"/>
      </rPr>
      <t>Auditing\Account Logon Logoff Audit Account Lockout</t>
    </r>
    <r>
      <rPr>
        <sz val="11"/>
        <color rgb="FF006096"/>
        <rFont val="Roboto Condensed"/>
      </rPr>
      <t xml:space="preserve">
</t>
    </r>
  </si>
  <si>
    <r>
      <rPr>
        <sz val="11"/>
        <color rgb="FF000000"/>
        <rFont val="Calibri"/>
      </rPr>
      <t>This subcategory reports when a user's account is locked out as a result of too many failed logon attempts. Events for this subcategory include:</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</si>
  <si>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/subcategory:"{0cce9217-69ae-11d9-bed3-505054503030}"</t>
    </r>
    <r>
      <rPr>
        <sz val="11"/>
        <color rgb="FF006096"/>
        <rFont val="Roboto Condensed"/>
      </rPr>
      <t xml:space="preserve">
</t>
    </r>
  </si>
  <si>
    <r>
      <rPr>
        <sz val="11"/>
        <color rgb="FF000000"/>
        <rFont val="Calibri"/>
      </rPr>
      <t>Success.</t>
    </r>
  </si>
  <si>
    <t>6.3</t>
  </si>
  <si>
    <r>
      <rPr>
        <sz val="11"/>
        <rFont val="Calibri"/>
      </rPr>
      <t xml:space="preserve">Ensure </t>
    </r>
    <r>
      <rPr>
        <sz val="11"/>
        <color rgb="FF000000"/>
        <rFont val="Calibri"/>
      </rPr>
      <t>'</t>
    </r>
    <r>
      <rPr>
        <b/>
        <sz val="11"/>
        <color rgb="FF000000"/>
        <rFont val="Calibri"/>
      </rPr>
      <t>Account Logon Logoff 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</si>
  <si>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Auditing\Account Logon Logoff Audit Group Membership</t>
    </r>
    <r>
      <rPr>
        <sz val="11"/>
        <color rgb="FF006096"/>
        <rFont val="Roboto Condensed"/>
      </rPr>
      <t xml:space="preserve">
</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</si>
  <si>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 on to. For a network logon, such as accessing a shared folder on the network, the security audit event is generated on the computer hosting the resource.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</si>
  <si>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/subcategory:"{0cce9249-69ae-11d9-bed3-505054503030}"</t>
    </r>
    <r>
      <rPr>
        <sz val="11"/>
        <color rgb="FF006096"/>
        <rFont val="Roboto Condensed"/>
      </rPr>
      <t xml:space="preserve">
</t>
    </r>
  </si>
  <si>
    <t>6.4</t>
  </si>
  <si>
    <r>
      <rPr>
        <sz val="11"/>
        <rFont val="Calibri"/>
      </rPr>
      <t xml:space="preserve">Ensure </t>
    </r>
    <r>
      <rPr>
        <sz val="11"/>
        <color rgb="FF000000"/>
        <rFont val="Calibri"/>
      </rPr>
      <t>'</t>
    </r>
    <r>
      <rPr>
        <b/>
        <sz val="11"/>
        <color rgb="FF000000"/>
        <rFont val="Calibri"/>
      </rPr>
      <t>Account Logon Logoff 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</si>
  <si>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Auditing\Account Logon Logoff Audit Logoff</t>
    </r>
    <r>
      <rPr>
        <sz val="11"/>
        <color rgb="FF006096"/>
        <rFont val="Roboto Condensed"/>
      </rPr>
      <t xml:space="preserve">
</t>
    </r>
  </si>
  <si>
    <r>
      <rPr>
        <sz val="11"/>
        <color rgb="FF000000"/>
        <rFont val="Calibri"/>
      </rPr>
      <t>This subcategory reports when a user logs off from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- 4634: An account was logged off.</t>
    </r>
    <r>
      <rPr>
        <sz val="11"/>
        <color rgb="FF000000"/>
        <rFont val="Calibri"/>
      </rPr>
      <t xml:space="preserve">
</t>
    </r>
    <r>
      <rPr>
        <sz val="11"/>
        <color rgb="FF000000"/>
        <rFont val="Calibri"/>
      </rPr>
      <t>- 4647: User initiated logoff.</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</si>
  <si>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/subcategory:"{0cce9216-69ae-11d9-bed3-505054503030}"</t>
    </r>
    <r>
      <rPr>
        <sz val="11"/>
        <color rgb="FF006096"/>
        <rFont val="Roboto Condensed"/>
      </rPr>
      <t xml:space="preserve">
</t>
    </r>
  </si>
  <si>
    <t>6.5</t>
  </si>
  <si>
    <r>
      <rPr>
        <sz val="11"/>
        <rFont val="Calibri"/>
      </rPr>
      <t xml:space="preserve">Ensure </t>
    </r>
    <r>
      <rPr>
        <sz val="11"/>
        <color rgb="FF000000"/>
        <rFont val="Calibri"/>
      </rPr>
      <t>'</t>
    </r>
    <r>
      <rPr>
        <b/>
        <sz val="11"/>
        <color rgb="FF000000"/>
        <rFont val="Calibri"/>
      </rPr>
      <t>Account Logon Logoff 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</si>
  <si>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Auditing\Account Logon Logoff Audit Logon</t>
    </r>
    <r>
      <rPr>
        <sz val="11"/>
        <color rgb="FF006096"/>
        <rFont val="Roboto Condensed"/>
      </rPr>
      <t xml:space="preserve">
</t>
    </r>
  </si>
  <si>
    <r>
      <rPr>
        <sz val="11"/>
        <color rgb="FF000000"/>
        <rFont val="Calibri"/>
      </rPr>
      <t>This subcategory reports when a user attempts to log on to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- 4624: An account was successfully logged on.</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- 4648: A logon was attempted using explicit credentials.</t>
    </r>
    <r>
      <rPr>
        <sz val="11"/>
        <color rgb="FF000000"/>
        <rFont val="Calibri"/>
      </rPr>
      <t xml:space="preserve">
</t>
    </r>
    <r>
      <rPr>
        <sz val="11"/>
        <color rgb="FF000000"/>
        <rFont val="Calibri"/>
      </rPr>
      <t>- 4675: SIDs were filtered.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</si>
  <si>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/subcategory:"{0cce9215-69ae-11d9-bed3-505054503030}"</t>
    </r>
    <r>
      <rPr>
        <sz val="11"/>
        <color rgb="FF006096"/>
        <rFont val="Roboto Condensed"/>
      </rPr>
      <t xml:space="preserve">
</t>
    </r>
  </si>
  <si>
    <t>6.6</t>
  </si>
  <si>
    <r>
      <rPr>
        <sz val="11"/>
        <rFont val="Calibri"/>
      </rPr>
      <t xml:space="preserve">Ensure </t>
    </r>
    <r>
      <rPr>
        <sz val="11"/>
        <color rgb="FF000000"/>
        <rFont val="Calibri"/>
      </rPr>
      <t>'</t>
    </r>
    <r>
      <rPr>
        <b/>
        <sz val="11"/>
        <color rgb="FF000000"/>
        <rFont val="Calibri"/>
      </rPr>
      <t>Account Management 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</si>
  <si>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Auditing\Account Management Audit Application Group Management</t>
    </r>
    <r>
      <rPr>
        <sz val="11"/>
        <color rgb="FF006096"/>
        <rFont val="Roboto Condensed"/>
      </rPr>
      <t xml:space="preserve">
</t>
    </r>
  </si>
  <si>
    <r>
      <rPr>
        <sz val="11"/>
        <color rgb="FF000000"/>
        <rFont val="Calibri"/>
      </rPr>
      <t>This policy setting allows you to audit events generated by changes to application groups such as the following:</t>
    </r>
    <r>
      <rPr>
        <sz val="11"/>
        <color rgb="FF000000"/>
        <rFont val="Calibri"/>
      </rPr>
      <t xml:space="preserve">
</t>
    </r>
    <r>
      <rPr>
        <sz val="11"/>
        <color rgb="FF000000"/>
        <rFont val="Calibri"/>
      </rPr>
      <t>- Application group is created, changed, or deleted.</t>
    </r>
    <r>
      <rPr>
        <sz val="11"/>
        <color rgb="FF000000"/>
        <rFont val="Calibri"/>
      </rPr>
      <t xml:space="preserve">
</t>
    </r>
    <r>
      <rPr>
        <sz val="11"/>
        <color rgb="FF000000"/>
        <rFont val="Calibri"/>
      </rPr>
      <t>- Member is added or removed from an application group.</t>
    </r>
    <r>
      <rPr>
        <sz val="11"/>
        <color rgb="FF000000"/>
        <rFont val="Calibri"/>
      </rPr>
      <t xml:space="preserve">
</t>
    </r>
    <r>
      <rPr>
        <sz val="11"/>
        <color rgb="FF000000"/>
        <rFont val="Calibri"/>
      </rPr>
      <t xml:space="preserve">Application groups are utilized by Windows Authorization Manager, which is a flexible framework created by Microsoft for integrating role-based access control (RBAC) into applications. More information on Windows Authorization Manager is available at MSDN - Windows Authorization Manager </t>
    </r>
    <r>
      <rPr>
        <sz val="11"/>
        <color rgb="FF0000FF"/>
        <rFont val="Calibri"/>
      </rPr>
      <t>(https://msdn.microsoft.com/en-us/library/bb897401.aspx)</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Although Microsoft "Deprecated </t>
    </r>
    <r>
      <rPr>
        <sz val="11"/>
        <color rgb="FF0000FF"/>
        <rFont val="Calibri"/>
      </rPr>
      <t>(https://learn.microsoft.com/en-us/windows/whats-new/feature-lifecycle#terminology)</t>
    </r>
    <r>
      <rPr>
        <sz val="11"/>
        <color rgb="FF000000"/>
        <rFont val="Calibri"/>
      </rPr>
      <t>" Windows Authorization Manager (AzMan) in Windows Server 2012 and 2012 R2, this feature still exists in the OS (unimproved), and therefore should still be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</si>
  <si>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/subcategory:"{0cce9239-69ae-11d9-bed3-505054503030}"</t>
    </r>
    <r>
      <rPr>
        <sz val="11"/>
        <color rgb="FF006096"/>
        <rFont val="Roboto Condensed"/>
      </rPr>
      <t xml:space="preserve">
</t>
    </r>
  </si>
  <si>
    <t>6.7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</si>
  <si>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</si>
  <si>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Auditing\Audit Authentication Policy Change</t>
    </r>
    <r>
      <rPr>
        <sz val="11"/>
        <color rgb="FF006096"/>
        <rFont val="Roboto Condensed"/>
      </rPr>
      <t xml:space="preserve">
</t>
    </r>
  </si>
  <si>
    <r>
      <rPr>
        <sz val="11"/>
        <color rgb="FF000000"/>
        <rFont val="Calibri"/>
      </rPr>
      <t>This subcategory reports changes in authentication policy. Events for this subcategory include:</t>
    </r>
    <r>
      <rPr>
        <sz val="11"/>
        <color rgb="FF000000"/>
        <rFont val="Calibri"/>
      </rPr>
      <t xml:space="preserve">
</t>
    </r>
    <r>
      <rPr>
        <sz val="11"/>
        <color rgb="FF000000"/>
        <rFont val="Calibri"/>
      </rPr>
      <t>- 4706: A new trust was created to a domain.</t>
    </r>
    <r>
      <rPr>
        <sz val="11"/>
        <color rgb="FF000000"/>
        <rFont val="Calibri"/>
      </rPr>
      <t xml:space="preserve">
</t>
    </r>
    <r>
      <rPr>
        <sz val="11"/>
        <color rgb="FF000000"/>
        <rFont val="Calibri"/>
      </rPr>
      <t>- 4707: A trust to a domain was removed.</t>
    </r>
    <r>
      <rPr>
        <sz val="11"/>
        <color rgb="FF000000"/>
        <rFont val="Calibri"/>
      </rPr>
      <t xml:space="preserve">
</t>
    </r>
    <r>
      <rPr>
        <sz val="11"/>
        <color rgb="FF000000"/>
        <rFont val="Calibri"/>
      </rPr>
      <t>- 4713: Kerberos policy was changed.</t>
    </r>
    <r>
      <rPr>
        <sz val="11"/>
        <color rgb="FF000000"/>
        <rFont val="Calibri"/>
      </rPr>
      <t xml:space="preserve">
</t>
    </r>
    <r>
      <rPr>
        <sz val="11"/>
        <color rgb="FF000000"/>
        <rFont val="Calibri"/>
      </rPr>
      <t>- 4716: Trusted domain information was modified.</t>
    </r>
    <r>
      <rPr>
        <sz val="11"/>
        <color rgb="FF000000"/>
        <rFont val="Calibri"/>
      </rPr>
      <t xml:space="preserve">
</t>
    </r>
    <r>
      <rPr>
        <sz val="11"/>
        <color rgb="FF000000"/>
        <rFont val="Calibri"/>
      </rPr>
      <t>- 4717: System security access was granted to an account.</t>
    </r>
    <r>
      <rPr>
        <sz val="11"/>
        <color rgb="FF000000"/>
        <rFont val="Calibri"/>
      </rPr>
      <t xml:space="preserve">
</t>
    </r>
    <r>
      <rPr>
        <sz val="11"/>
        <color rgb="FF000000"/>
        <rFont val="Calibri"/>
      </rPr>
      <t>- 4718: System security access was removed from an account.</t>
    </r>
    <r>
      <rPr>
        <sz val="11"/>
        <color rgb="FF000000"/>
        <rFont val="Calibri"/>
      </rPr>
      <t xml:space="preserve">
</t>
    </r>
    <r>
      <rPr>
        <sz val="11"/>
        <color rgb="FF000000"/>
        <rFont val="Calibri"/>
      </rPr>
      <t>- 4739: Domain Policy was changed.</t>
    </r>
    <r>
      <rPr>
        <sz val="11"/>
        <color rgb="FF000000"/>
        <rFont val="Calibri"/>
      </rPr>
      <t xml:space="preserve">
</t>
    </r>
    <r>
      <rPr>
        <sz val="11"/>
        <color rgb="FF000000"/>
        <rFont val="Calibri"/>
      </rPr>
      <t>- 4864: A namespace collision was detected.</t>
    </r>
    <r>
      <rPr>
        <sz val="11"/>
        <color rgb="FF000000"/>
        <rFont val="Calibri"/>
      </rPr>
      <t xml:space="preserve">
</t>
    </r>
    <r>
      <rPr>
        <sz val="11"/>
        <color rgb="FF000000"/>
        <rFont val="Calibri"/>
      </rPr>
      <t>- 4865: A trusted forest information entry was added.</t>
    </r>
    <r>
      <rPr>
        <sz val="11"/>
        <color rgb="FF000000"/>
        <rFont val="Calibri"/>
      </rPr>
      <t xml:space="preserve">
</t>
    </r>
    <r>
      <rPr>
        <sz val="11"/>
        <color rgb="FF000000"/>
        <rFont val="Calibri"/>
      </rPr>
      <t>- 4866: A trusted forest information entry was removed.</t>
    </r>
    <r>
      <rPr>
        <sz val="11"/>
        <color rgb="FF000000"/>
        <rFont val="Calibri"/>
      </rPr>
      <t xml:space="preserve">
</t>
    </r>
    <r>
      <rPr>
        <sz val="11"/>
        <color rgb="FF000000"/>
        <rFont val="Calibri"/>
      </rPr>
      <t>- 4867: A trusted forest information entry was modified.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</si>
  <si>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/subcategory:"{0cce9230-69ae-11d9-bed3-505054503030}"</t>
    </r>
    <r>
      <rPr>
        <sz val="11"/>
        <color rgb="FF006096"/>
        <rFont val="Roboto Condensed"/>
      </rPr>
      <t xml:space="preserve">
</t>
    </r>
  </si>
  <si>
    <t>6.8</t>
  </si>
  <si>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</si>
  <si>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Auditing\Audit Authorization Policy Change</t>
    </r>
    <r>
      <rPr>
        <sz val="11"/>
        <color rgb="FF006096"/>
        <rFont val="Roboto Condensed"/>
      </rPr>
      <t xml:space="preserve">
</t>
    </r>
  </si>
  <si>
    <r>
      <rPr>
        <sz val="11"/>
        <color rgb="FF000000"/>
        <rFont val="Calibri"/>
      </rPr>
      <t>This subcategory reports changes in authorization policy. Events for this subcategory include:</t>
    </r>
    <r>
      <rPr>
        <sz val="11"/>
        <color rgb="FF000000"/>
        <rFont val="Calibri"/>
      </rPr>
      <t xml:space="preserve">
</t>
    </r>
    <r>
      <rPr>
        <sz val="11"/>
        <color rgb="FF000000"/>
        <rFont val="Calibri"/>
      </rPr>
      <t>- 4703: A user right was adjusted.</t>
    </r>
    <r>
      <rPr>
        <sz val="11"/>
        <color rgb="FF000000"/>
        <rFont val="Calibri"/>
      </rPr>
      <t xml:space="preserve">
</t>
    </r>
    <r>
      <rPr>
        <sz val="11"/>
        <color rgb="FF000000"/>
        <rFont val="Calibri"/>
      </rPr>
      <t>- 4704: A user right was assigned.</t>
    </r>
    <r>
      <rPr>
        <sz val="11"/>
        <color rgb="FF000000"/>
        <rFont val="Calibri"/>
      </rPr>
      <t xml:space="preserve">
</t>
    </r>
    <r>
      <rPr>
        <sz val="11"/>
        <color rgb="FF000000"/>
        <rFont val="Calibri"/>
      </rPr>
      <t>- 4705: A user right was removed.</t>
    </r>
    <r>
      <rPr>
        <sz val="11"/>
        <color rgb="FF000000"/>
        <rFont val="Calibri"/>
      </rPr>
      <t xml:space="preserve">
</t>
    </r>
    <r>
      <rPr>
        <sz val="11"/>
        <color rgb="FF000000"/>
        <rFont val="Calibri"/>
      </rPr>
      <t>- 4670: Permissions on an object were changed.</t>
    </r>
    <r>
      <rPr>
        <sz val="11"/>
        <color rgb="FF000000"/>
        <rFont val="Calibri"/>
      </rPr>
      <t xml:space="preserve">
</t>
    </r>
    <r>
      <rPr>
        <sz val="11"/>
        <color rgb="FF000000"/>
        <rFont val="Calibri"/>
      </rPr>
      <t>- 4911: Resource attributes of the object were changed.</t>
    </r>
    <r>
      <rPr>
        <sz val="11"/>
        <color rgb="FF000000"/>
        <rFont val="Calibri"/>
      </rPr>
      <t xml:space="preserve">
</t>
    </r>
    <r>
      <rPr>
        <sz val="11"/>
        <color rgb="FF000000"/>
        <rFont val="Calibri"/>
      </rPr>
      <t>- 4913: Central Access Policy on the object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</si>
  <si>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/subcategory:"{0cce9231-69ae-11d9-bed3-505054503030}"</t>
    </r>
    <r>
      <rPr>
        <sz val="11"/>
        <color rgb="FF006096"/>
        <rFont val="Roboto Condensed"/>
      </rPr>
      <t xml:space="preserve">
</t>
    </r>
  </si>
  <si>
    <t>6.9</t>
  </si>
  <si>
    <r>
      <rPr>
        <sz val="11"/>
        <rFont val="Calibri"/>
      </rPr>
      <t xml:space="preserve">Ensure </t>
    </r>
    <r>
      <rPr>
        <sz val="11"/>
        <color rgb="FF000000"/>
        <rFont val="Calibri"/>
      </rPr>
      <t>'</t>
    </r>
    <r>
      <rPr>
        <b/>
        <sz val="11"/>
        <color rgb="FF000000"/>
        <rFont val="Calibri"/>
      </rPr>
      <t>Audit Changes to Audit Policy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</si>
  <si>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Auditing\Audit Changes to Audit Policy</t>
    </r>
    <r>
      <rPr>
        <sz val="11"/>
        <color rgb="FF006096"/>
        <rFont val="Roboto Condensed"/>
      </rPr>
      <t xml:space="preserve">
</t>
    </r>
  </si>
  <si>
    <r>
      <rPr>
        <sz val="11"/>
        <color rgb="FF000000"/>
        <rFont val="Calibri"/>
      </rPr>
      <t>This subcategory reports changes in audit policy including SACL changes. Events for this subcategory include:</t>
    </r>
    <r>
      <rPr>
        <sz val="11"/>
        <color rgb="FF000000"/>
        <rFont val="Calibri"/>
      </rPr>
      <t xml:space="preserve">
</t>
    </r>
    <r>
      <rPr>
        <sz val="11"/>
        <color rgb="FF000000"/>
        <rFont val="Calibri"/>
      </rPr>
      <t>- 4715: The audit policy (SACL) on an object was changed.</t>
    </r>
    <r>
      <rPr>
        <sz val="11"/>
        <color rgb="FF000000"/>
        <rFont val="Calibri"/>
      </rPr>
      <t xml:space="preserve">
</t>
    </r>
    <r>
      <rPr>
        <sz val="11"/>
        <color rgb="FF000000"/>
        <rFont val="Calibri"/>
      </rPr>
      <t>- 4719: System audit policy was changed.</t>
    </r>
    <r>
      <rPr>
        <sz val="11"/>
        <color rgb="FF000000"/>
        <rFont val="Calibri"/>
      </rPr>
      <t xml:space="preserve">
</t>
    </r>
    <r>
      <rPr>
        <sz val="11"/>
        <color rgb="FF000000"/>
        <rFont val="Calibri"/>
      </rPr>
      <t>- 4902: The Per-user audit policy table was created.</t>
    </r>
    <r>
      <rPr>
        <sz val="11"/>
        <color rgb="FF000000"/>
        <rFont val="Calibri"/>
      </rPr>
      <t xml:space="preserve">
</t>
    </r>
    <r>
      <rPr>
        <sz val="11"/>
        <color rgb="FF000000"/>
        <rFont val="Calibri"/>
      </rPr>
      <t>- 4904: An attempt was made to register a security event source.</t>
    </r>
    <r>
      <rPr>
        <sz val="11"/>
        <color rgb="FF000000"/>
        <rFont val="Calibri"/>
      </rPr>
      <t xml:space="preserve">
</t>
    </r>
    <r>
      <rPr>
        <sz val="11"/>
        <color rgb="FF000000"/>
        <rFont val="Calibri"/>
      </rPr>
      <t>- 4905: An attempt was made to unregister a security event source.</t>
    </r>
    <r>
      <rPr>
        <sz val="11"/>
        <color rgb="FF000000"/>
        <rFont val="Calibri"/>
      </rPr>
      <t xml:space="preserve">
</t>
    </r>
    <r>
      <rPr>
        <sz val="11"/>
        <color rgb="FF000000"/>
        <rFont val="Calibri"/>
      </rPr>
      <t>- 4906: The CrashOnAuditFail value has changed.</t>
    </r>
    <r>
      <rPr>
        <sz val="11"/>
        <color rgb="FF000000"/>
        <rFont val="Calibri"/>
      </rPr>
      <t xml:space="preserve">
</t>
    </r>
    <r>
      <rPr>
        <sz val="11"/>
        <color rgb="FF000000"/>
        <rFont val="Calibri"/>
      </rPr>
      <t>- 4907: Auditing settings on object were changed.</t>
    </r>
    <r>
      <rPr>
        <sz val="11"/>
        <color rgb="FF000000"/>
        <rFont val="Calibri"/>
      </rPr>
      <t xml:space="preserve">
</t>
    </r>
    <r>
      <rPr>
        <sz val="11"/>
        <color rgb="FF000000"/>
        <rFont val="Calibri"/>
      </rPr>
      <t>- 4908: Special Groups Logon table modified.</t>
    </r>
    <r>
      <rPr>
        <sz val="11"/>
        <color rgb="FF000000"/>
        <rFont val="Calibri"/>
      </rPr>
      <t xml:space="preserve">
</t>
    </r>
    <r>
      <rPr>
        <sz val="11"/>
        <color rgb="FF000000"/>
        <rFont val="Calibri"/>
      </rPr>
      <t>- 4912: Per User Audit Policy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</si>
  <si>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/subcategory:"{0cce922f-69ae-11d9-bed3-505054503030}"</t>
    </r>
    <r>
      <rPr>
        <sz val="11"/>
        <color rgb="FF006096"/>
        <rFont val="Roboto Condensed"/>
      </rPr>
      <t xml:space="preserve">
</t>
    </r>
  </si>
  <si>
    <t>6.10</t>
  </si>
  <si>
    <r>
      <rPr>
        <sz val="11"/>
        <rFont val="Calibri"/>
      </rPr>
      <t xml:space="preserve">Ensure </t>
    </r>
    <r>
      <rPr>
        <sz val="11"/>
        <color rgb="FF000000"/>
        <rFont val="Calibri"/>
      </rPr>
      <t>'</t>
    </r>
    <r>
      <rPr>
        <b/>
        <sz val="11"/>
        <color rgb="FF000000"/>
        <rFont val="Calibri"/>
      </rPr>
      <t>Audit File Share Access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</si>
  <si>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Auditing\Audit File Share Access</t>
    </r>
    <r>
      <rPr>
        <sz val="11"/>
        <color rgb="FF006096"/>
        <rFont val="Roboto Condensed"/>
      </rPr>
      <t xml:space="preserve">
</t>
    </r>
  </si>
  <si>
    <r>
      <rPr>
        <sz val="11"/>
        <color rgb="FF000000"/>
        <rFont val="Calibri"/>
      </rPr>
      <t>This policy setting allows you to audit attempts to access a shared folder.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are no system access control lists (SACLs) for shared folders. If this policy setting is enabled, access to all shared folders on the system is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</si>
  <si>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/subcategory:"{0cce9224-69ae-11d9-bed3-505054503030}"</t>
    </r>
    <r>
      <rPr>
        <sz val="11"/>
        <color rgb="FF006096"/>
        <rFont val="Roboto Condensed"/>
      </rPr>
      <t xml:space="preserve">
</t>
    </r>
  </si>
  <si>
    <t>6.11</t>
  </si>
  <si>
    <r>
      <rPr>
        <sz val="11"/>
        <rFont val="Calibri"/>
      </rPr>
      <t xml:space="preserve">Ensure </t>
    </r>
    <r>
      <rPr>
        <sz val="11"/>
        <color rgb="FF000000"/>
        <rFont val="Calibri"/>
      </rPr>
      <t>'</t>
    </r>
    <r>
      <rPr>
        <b/>
        <sz val="11"/>
        <color rgb="FF000000"/>
        <rFont val="Calibri"/>
      </rPr>
      <t>Audit Other Logon 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</si>
  <si>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Auditing\Audit Other Logon Logoff Events</t>
    </r>
    <r>
      <rPr>
        <sz val="11"/>
        <color rgb="FF006096"/>
        <rFont val="Roboto Condensed"/>
      </rPr>
      <t xml:space="preserve">
</t>
    </r>
  </si>
  <si>
    <r>
      <rPr>
        <sz val="11"/>
        <color rgb="FF000000"/>
        <rFont val="Calibri"/>
      </rPr>
      <t>This subcategory reports other logon/logoff-related events, such as Remote Desktop Services session disconnects and reconnects, using RunAs to run processes under a different account, and locking and unlocking a workstation. Events for this subcategory include:</t>
    </r>
    <r>
      <rPr>
        <sz val="11"/>
        <color rgb="FF000000"/>
        <rFont val="Calibri"/>
      </rPr>
      <t xml:space="preserve">
</t>
    </r>
    <r>
      <rPr>
        <sz val="11"/>
        <color rgb="FF000000"/>
        <rFont val="Calibri"/>
      </rPr>
      <t>- 4649: A replay attack was detected.</t>
    </r>
    <r>
      <rPr>
        <sz val="11"/>
        <color rgb="FF000000"/>
        <rFont val="Calibri"/>
      </rPr>
      <t xml:space="preserve">
</t>
    </r>
    <r>
      <rPr>
        <sz val="11"/>
        <color rgb="FF000000"/>
        <rFont val="Calibri"/>
      </rPr>
      <t>- 4778: A session was reconnected to a Window Station.</t>
    </r>
    <r>
      <rPr>
        <sz val="11"/>
        <color rgb="FF000000"/>
        <rFont val="Calibri"/>
      </rPr>
      <t xml:space="preserve">
</t>
    </r>
    <r>
      <rPr>
        <sz val="11"/>
        <color rgb="FF000000"/>
        <rFont val="Calibri"/>
      </rPr>
      <t>- 4779: A session was disconnected from a Window Station.</t>
    </r>
    <r>
      <rPr>
        <sz val="11"/>
        <color rgb="FF000000"/>
        <rFont val="Calibri"/>
      </rPr>
      <t xml:space="preserve">
</t>
    </r>
    <r>
      <rPr>
        <sz val="11"/>
        <color rgb="FF000000"/>
        <rFont val="Calibri"/>
      </rPr>
      <t>- 4800: The workstation was locked.</t>
    </r>
    <r>
      <rPr>
        <sz val="11"/>
        <color rgb="FF000000"/>
        <rFont val="Calibri"/>
      </rPr>
      <t xml:space="preserve">
</t>
    </r>
    <r>
      <rPr>
        <sz val="11"/>
        <color rgb="FF000000"/>
        <rFont val="Calibri"/>
      </rPr>
      <t>- 4801: The workstation was unlocked.</t>
    </r>
    <r>
      <rPr>
        <sz val="11"/>
        <color rgb="FF000000"/>
        <rFont val="Calibri"/>
      </rPr>
      <t xml:space="preserve">
</t>
    </r>
    <r>
      <rPr>
        <sz val="11"/>
        <color rgb="FF000000"/>
        <rFont val="Calibri"/>
      </rPr>
      <t>- 4802: The screen saver was invoked.</t>
    </r>
    <r>
      <rPr>
        <sz val="11"/>
        <color rgb="FF000000"/>
        <rFont val="Calibri"/>
      </rPr>
      <t xml:space="preserve">
</t>
    </r>
    <r>
      <rPr>
        <sz val="11"/>
        <color rgb="FF000000"/>
        <rFont val="Calibri"/>
      </rPr>
      <t>- 4803: The screen saver was dismissed.</t>
    </r>
    <r>
      <rPr>
        <sz val="11"/>
        <color rgb="FF000000"/>
        <rFont val="Calibri"/>
      </rPr>
      <t xml:space="preserve">
</t>
    </r>
    <r>
      <rPr>
        <sz val="11"/>
        <color rgb="FF000000"/>
        <rFont val="Calibri"/>
      </rPr>
      <t>- 5378: The requested credentials delegation was disallowed by policy.</t>
    </r>
    <r>
      <rPr>
        <sz val="11"/>
        <color rgb="FF000000"/>
        <rFont val="Calibri"/>
      </rPr>
      <t xml:space="preserve">
</t>
    </r>
    <r>
      <rPr>
        <sz val="11"/>
        <color rgb="FF000000"/>
        <rFont val="Calibri"/>
      </rPr>
      <t>- 5632: A request was made to authenticate to a wireless network.</t>
    </r>
    <r>
      <rPr>
        <sz val="11"/>
        <color rgb="FF000000"/>
        <rFont val="Calibri"/>
      </rPr>
      <t xml:space="preserve">
</t>
    </r>
    <r>
      <rPr>
        <sz val="11"/>
        <color rgb="FF000000"/>
        <rFont val="Calibri"/>
      </rPr>
      <t>- 5633: A request was made to authenticate to a wired network.</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</si>
  <si>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/subcategory:"{0cce921c-69ae-11d9-bed3-505054503030}"</t>
    </r>
    <r>
      <rPr>
        <sz val="11"/>
        <color rgb="FF006096"/>
        <rFont val="Roboto Condensed"/>
      </rPr>
      <t xml:space="preserve">
</t>
    </r>
  </si>
  <si>
    <t>6.12</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</si>
  <si>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</si>
  <si>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Auditing\Audit Security Group Management</t>
    </r>
    <r>
      <rPr>
        <sz val="11"/>
        <color rgb="FF006096"/>
        <rFont val="Roboto Condensed"/>
      </rPr>
      <t xml:space="preserve">
</t>
    </r>
  </si>
  <si>
    <r>
      <rPr>
        <sz val="11"/>
        <color rgb="FF000000"/>
        <rFont val="Calibri"/>
      </rPr>
      <t>This subcategory reports each event of security group management, such as when a security group is created, changed, or deleted or when a member is added to or removed from a security group. If you enable this Audit policy setting, administrators can track events to detect malicious, accidental, and authorized creation of security group accounts. Events for this subcategory include:</t>
    </r>
    <r>
      <rPr>
        <sz val="11"/>
        <color rgb="FF000000"/>
        <rFont val="Calibri"/>
      </rPr>
      <t xml:space="preserve">
</t>
    </r>
    <r>
      <rPr>
        <sz val="11"/>
        <color rgb="FF000000"/>
        <rFont val="Calibri"/>
      </rPr>
      <t>- 4727: A security-enabled global group was created.</t>
    </r>
    <r>
      <rPr>
        <sz val="11"/>
        <color rgb="FF000000"/>
        <rFont val="Calibri"/>
      </rPr>
      <t xml:space="preserve">
</t>
    </r>
    <r>
      <rPr>
        <sz val="11"/>
        <color rgb="FF000000"/>
        <rFont val="Calibri"/>
      </rPr>
      <t>- 4728: A member was added to a security-enabled global group.</t>
    </r>
    <r>
      <rPr>
        <sz val="11"/>
        <color rgb="FF000000"/>
        <rFont val="Calibri"/>
      </rPr>
      <t xml:space="preserve">
</t>
    </r>
    <r>
      <rPr>
        <sz val="11"/>
        <color rgb="FF000000"/>
        <rFont val="Calibri"/>
      </rPr>
      <t>- 4729: A member was removed from a security-enabled global group.</t>
    </r>
    <r>
      <rPr>
        <sz val="11"/>
        <color rgb="FF000000"/>
        <rFont val="Calibri"/>
      </rPr>
      <t xml:space="preserve">
</t>
    </r>
    <r>
      <rPr>
        <sz val="11"/>
        <color rgb="FF000000"/>
        <rFont val="Calibri"/>
      </rPr>
      <t>- 4730: A security-enabled global group was deleted.</t>
    </r>
    <r>
      <rPr>
        <sz val="11"/>
        <color rgb="FF000000"/>
        <rFont val="Calibri"/>
      </rPr>
      <t xml:space="preserve">
</t>
    </r>
    <r>
      <rPr>
        <sz val="11"/>
        <color rgb="FF000000"/>
        <rFont val="Calibri"/>
      </rPr>
      <t>- 4731: A security-enabled local group was created.</t>
    </r>
    <r>
      <rPr>
        <sz val="11"/>
        <color rgb="FF000000"/>
        <rFont val="Calibri"/>
      </rPr>
      <t xml:space="preserve">
</t>
    </r>
    <r>
      <rPr>
        <sz val="11"/>
        <color rgb="FF000000"/>
        <rFont val="Calibri"/>
      </rPr>
      <t>- 4732: A member was added to a security-enabled local group.</t>
    </r>
    <r>
      <rPr>
        <sz val="11"/>
        <color rgb="FF000000"/>
        <rFont val="Calibri"/>
      </rPr>
      <t xml:space="preserve">
</t>
    </r>
    <r>
      <rPr>
        <sz val="11"/>
        <color rgb="FF000000"/>
        <rFont val="Calibri"/>
      </rPr>
      <t>- 4733: A member was removed from a security-enabled local group.</t>
    </r>
    <r>
      <rPr>
        <sz val="11"/>
        <color rgb="FF000000"/>
        <rFont val="Calibri"/>
      </rPr>
      <t xml:space="preserve">
</t>
    </r>
    <r>
      <rPr>
        <sz val="11"/>
        <color rgb="FF000000"/>
        <rFont val="Calibri"/>
      </rPr>
      <t>- 4734: A security-enabled local group was deleted.</t>
    </r>
    <r>
      <rPr>
        <sz val="11"/>
        <color rgb="FF000000"/>
        <rFont val="Calibri"/>
      </rPr>
      <t xml:space="preserve">
</t>
    </r>
    <r>
      <rPr>
        <sz val="11"/>
        <color rgb="FF000000"/>
        <rFont val="Calibri"/>
      </rPr>
      <t>- 4735: A security-enabled local group was changed.</t>
    </r>
    <r>
      <rPr>
        <sz val="11"/>
        <color rgb="FF000000"/>
        <rFont val="Calibri"/>
      </rPr>
      <t xml:space="preserve">
</t>
    </r>
    <r>
      <rPr>
        <sz val="11"/>
        <color rgb="FF000000"/>
        <rFont val="Calibri"/>
      </rPr>
      <t>- 4737: A security-enabled global group was changed.</t>
    </r>
    <r>
      <rPr>
        <sz val="11"/>
        <color rgb="FF000000"/>
        <rFont val="Calibri"/>
      </rPr>
      <t xml:space="preserve">
</t>
    </r>
    <r>
      <rPr>
        <sz val="11"/>
        <color rgb="FF000000"/>
        <rFont val="Calibri"/>
      </rPr>
      <t>- 4754: A security-enabled universal group was created.</t>
    </r>
    <r>
      <rPr>
        <sz val="11"/>
        <color rgb="FF000000"/>
        <rFont val="Calibri"/>
      </rPr>
      <t xml:space="preserve">
</t>
    </r>
    <r>
      <rPr>
        <sz val="11"/>
        <color rgb="FF000000"/>
        <rFont val="Calibri"/>
      </rPr>
      <t>- 4755: A security-enabled universal group was changed.</t>
    </r>
    <r>
      <rPr>
        <sz val="11"/>
        <color rgb="FF000000"/>
        <rFont val="Calibri"/>
      </rPr>
      <t xml:space="preserve">
</t>
    </r>
    <r>
      <rPr>
        <sz val="11"/>
        <color rgb="FF000000"/>
        <rFont val="Calibri"/>
      </rPr>
      <t>- 4756: A member was added to a security-enabled universal group.</t>
    </r>
    <r>
      <rPr>
        <sz val="11"/>
        <color rgb="FF000000"/>
        <rFont val="Calibri"/>
      </rPr>
      <t xml:space="preserve">
</t>
    </r>
    <r>
      <rPr>
        <sz val="11"/>
        <color rgb="FF000000"/>
        <rFont val="Calibri"/>
      </rPr>
      <t>- 4757: A member was removed from a security-enabled universal group.</t>
    </r>
    <r>
      <rPr>
        <sz val="11"/>
        <color rgb="FF000000"/>
        <rFont val="Calibri"/>
      </rPr>
      <t xml:space="preserve">
</t>
    </r>
    <r>
      <rPr>
        <sz val="11"/>
        <color rgb="FF000000"/>
        <rFont val="Calibri"/>
      </rPr>
      <t>- 4758: A security-enabled universal group was deleted.</t>
    </r>
    <r>
      <rPr>
        <sz val="11"/>
        <color rgb="FF000000"/>
        <rFont val="Calibri"/>
      </rPr>
      <t xml:space="preserve">
</t>
    </r>
    <r>
      <rPr>
        <sz val="11"/>
        <color rgb="FF000000"/>
        <rFont val="Calibri"/>
      </rPr>
      <t>- 4764: A group's type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</si>
  <si>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/subcategory:"{0cce9237-69ae-11d9-bed3-505054503030}"</t>
    </r>
    <r>
      <rPr>
        <sz val="11"/>
        <color rgb="FF006096"/>
        <rFont val="Roboto Condensed"/>
      </rPr>
      <t xml:space="preserve">
</t>
    </r>
  </si>
  <si>
    <t>6.13</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</si>
  <si>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</si>
  <si>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Auditing\Audit Security System Extension</t>
    </r>
    <r>
      <rPr>
        <sz val="11"/>
        <color rgb="FF006096"/>
        <rFont val="Roboto Condensed"/>
      </rPr>
      <t xml:space="preserve">
</t>
    </r>
  </si>
  <si>
    <r>
      <rPr>
        <sz val="11"/>
        <color rgb="FF000000"/>
        <rFont val="Calibri"/>
      </rPr>
      <t>This subcategory reports the loading of extension code such as authentication packages by the security subsystem. Events for this subcategory include:</t>
    </r>
    <r>
      <rPr>
        <sz val="11"/>
        <color rgb="FF000000"/>
        <rFont val="Calibri"/>
      </rPr>
      <t xml:space="preserve">
</t>
    </r>
    <r>
      <rPr>
        <sz val="11"/>
        <color rgb="FF000000"/>
        <rFont val="Calibri"/>
      </rPr>
      <t>- 4610: An authentication package has been loaded by the Local Security Authority.</t>
    </r>
    <r>
      <rPr>
        <sz val="11"/>
        <color rgb="FF000000"/>
        <rFont val="Calibri"/>
      </rPr>
      <t xml:space="preserve">
</t>
    </r>
    <r>
      <rPr>
        <sz val="11"/>
        <color rgb="FF000000"/>
        <rFont val="Calibri"/>
      </rPr>
      <t>- 4611: A trusted logon process has been registered with the Local Security Authority.</t>
    </r>
    <r>
      <rPr>
        <sz val="11"/>
        <color rgb="FF000000"/>
        <rFont val="Calibri"/>
      </rPr>
      <t xml:space="preserve">
</t>
    </r>
    <r>
      <rPr>
        <sz val="11"/>
        <color rgb="FF000000"/>
        <rFont val="Calibri"/>
      </rPr>
      <t>- 4614: A notification package has been loaded by the Security Account Manager.</t>
    </r>
    <r>
      <rPr>
        <sz val="11"/>
        <color rgb="FF000000"/>
        <rFont val="Calibri"/>
      </rPr>
      <t xml:space="preserve">
</t>
    </r>
    <r>
      <rPr>
        <sz val="11"/>
        <color rgb="FF000000"/>
        <rFont val="Calibri"/>
      </rPr>
      <t>- 4622: A security package has been loaded by the Local Security Authority.</t>
    </r>
    <r>
      <rPr>
        <sz val="11"/>
        <color rgb="FF000000"/>
        <rFont val="Calibri"/>
      </rPr>
      <t xml:space="preserve">
</t>
    </r>
    <r>
      <rPr>
        <sz val="11"/>
        <color rgb="FF000000"/>
        <rFont val="Calibri"/>
      </rPr>
      <t>- 4697: A service was installed in the system.</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</si>
  <si>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/subcategory:"{0cce9211-69ae-11d9-bed3-505054503030}"</t>
    </r>
    <r>
      <rPr>
        <sz val="11"/>
        <color rgb="FF006096"/>
        <rFont val="Roboto Condensed"/>
      </rPr>
      <t xml:space="preserve">
</t>
    </r>
  </si>
  <si>
    <t>6.14</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</si>
  <si>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</si>
  <si>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Auditing\Audit Special Logon</t>
    </r>
    <r>
      <rPr>
        <sz val="11"/>
        <color rgb="FF006096"/>
        <rFont val="Roboto Condensed"/>
      </rPr>
      <t xml:space="preserve">
</t>
    </r>
  </si>
  <si>
    <r>
      <rPr>
        <sz val="11"/>
        <color rgb="FF000000"/>
        <rFont val="Calibri"/>
      </rPr>
      <t>This subcategory reports when a special logon is used. A special logon is a logon that has administrator-equivalent privileges and can be used to elevate a process to a higher level. Events for this subcategory include:</t>
    </r>
    <r>
      <rPr>
        <sz val="11"/>
        <color rgb="FF000000"/>
        <rFont val="Calibri"/>
      </rPr>
      <t xml:space="preserve">
</t>
    </r>
    <r>
      <rPr>
        <sz val="11"/>
        <color rgb="FF000000"/>
        <rFont val="Calibri"/>
      </rPr>
      <t>- 4964: Special groups have been assigned to a new logon.</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</si>
  <si>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/subcategory:"{0cce921b-69ae-11d9-bed3-505054503030}"</t>
    </r>
    <r>
      <rPr>
        <sz val="11"/>
        <color rgb="FF006096"/>
        <rFont val="Roboto Condensed"/>
      </rPr>
      <t xml:space="preserve">
</t>
    </r>
  </si>
  <si>
    <t>6.15</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</si>
  <si>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</si>
  <si>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Auditing\Audit User Account Management</t>
    </r>
    <r>
      <rPr>
        <sz val="11"/>
        <color rgb="FF006096"/>
        <rFont val="Roboto Condensed"/>
      </rPr>
      <t xml:space="preserve">
</t>
    </r>
  </si>
  <si>
    <r>
      <rPr>
        <sz val="11"/>
        <color rgb="FF000000"/>
        <rFont val="Calibri"/>
      </rPr>
      <t>This subcategory reports each event of user account management, such as when a user account is created, changed, or deleted; a user account is renamed, disabled, or enabled; or a password is set or changed. If you enable this Audit policy setting, administrators can track events to detect malicious, accidental, and authorized creation of user accounts. Events for this subcategory include:</t>
    </r>
    <r>
      <rPr>
        <sz val="11"/>
        <color rgb="FF000000"/>
        <rFont val="Calibri"/>
      </rPr>
      <t xml:space="preserve">
</t>
    </r>
    <r>
      <rPr>
        <sz val="11"/>
        <color rgb="FF000000"/>
        <rFont val="Calibri"/>
      </rPr>
      <t>- 4720: A user account was created.</t>
    </r>
    <r>
      <rPr>
        <sz val="11"/>
        <color rgb="FF000000"/>
        <rFont val="Calibri"/>
      </rPr>
      <t xml:space="preserve">
</t>
    </r>
    <r>
      <rPr>
        <sz val="11"/>
        <color rgb="FF000000"/>
        <rFont val="Calibri"/>
      </rPr>
      <t>- 4722: A user account was enabled.</t>
    </r>
    <r>
      <rPr>
        <sz val="11"/>
        <color rgb="FF000000"/>
        <rFont val="Calibri"/>
      </rPr>
      <t xml:space="preserve">
</t>
    </r>
    <r>
      <rPr>
        <sz val="11"/>
        <color rgb="FF000000"/>
        <rFont val="Calibri"/>
      </rPr>
      <t>- 4723: An attempt was made to change an account's password.</t>
    </r>
    <r>
      <rPr>
        <sz val="11"/>
        <color rgb="FF000000"/>
        <rFont val="Calibri"/>
      </rPr>
      <t xml:space="preserve">
</t>
    </r>
    <r>
      <rPr>
        <sz val="11"/>
        <color rgb="FF000000"/>
        <rFont val="Calibri"/>
      </rPr>
      <t>- 4724: An attempt was made to reset an account's password.</t>
    </r>
    <r>
      <rPr>
        <sz val="11"/>
        <color rgb="FF000000"/>
        <rFont val="Calibri"/>
      </rPr>
      <t xml:space="preserve">
</t>
    </r>
    <r>
      <rPr>
        <sz val="11"/>
        <color rgb="FF000000"/>
        <rFont val="Calibri"/>
      </rPr>
      <t>- 4725: A user account was disabled.</t>
    </r>
    <r>
      <rPr>
        <sz val="11"/>
        <color rgb="FF000000"/>
        <rFont val="Calibri"/>
      </rPr>
      <t xml:space="preserve">
</t>
    </r>
    <r>
      <rPr>
        <sz val="11"/>
        <color rgb="FF000000"/>
        <rFont val="Calibri"/>
      </rPr>
      <t>- 4726: A user account was deleted.</t>
    </r>
    <r>
      <rPr>
        <sz val="11"/>
        <color rgb="FF000000"/>
        <rFont val="Calibri"/>
      </rPr>
      <t xml:space="preserve">
</t>
    </r>
    <r>
      <rPr>
        <sz val="11"/>
        <color rgb="FF000000"/>
        <rFont val="Calibri"/>
      </rPr>
      <t>- 4738: A user account was changed.</t>
    </r>
    <r>
      <rPr>
        <sz val="11"/>
        <color rgb="FF000000"/>
        <rFont val="Calibri"/>
      </rPr>
      <t xml:space="preserve">
</t>
    </r>
    <r>
      <rPr>
        <sz val="11"/>
        <color rgb="FF000000"/>
        <rFont val="Calibri"/>
      </rPr>
      <t>- 4740: A user account was locked out.</t>
    </r>
    <r>
      <rPr>
        <sz val="11"/>
        <color rgb="FF000000"/>
        <rFont val="Calibri"/>
      </rPr>
      <t xml:space="preserve">
</t>
    </r>
    <r>
      <rPr>
        <sz val="11"/>
        <color rgb="FF000000"/>
        <rFont val="Calibri"/>
      </rPr>
      <t>- 4765: SID History was added to an account.</t>
    </r>
    <r>
      <rPr>
        <sz val="11"/>
        <color rgb="FF000000"/>
        <rFont val="Calibri"/>
      </rPr>
      <t xml:space="preserve">
</t>
    </r>
    <r>
      <rPr>
        <sz val="11"/>
        <color rgb="FF000000"/>
        <rFont val="Calibri"/>
      </rPr>
      <t>- 4766: An attempt to add SID History to an account failed.</t>
    </r>
    <r>
      <rPr>
        <sz val="11"/>
        <color rgb="FF000000"/>
        <rFont val="Calibri"/>
      </rPr>
      <t xml:space="preserve">
</t>
    </r>
    <r>
      <rPr>
        <sz val="11"/>
        <color rgb="FF000000"/>
        <rFont val="Calibri"/>
      </rPr>
      <t>- 4767: A user account was unlocked.</t>
    </r>
    <r>
      <rPr>
        <sz val="11"/>
        <color rgb="FF000000"/>
        <rFont val="Calibri"/>
      </rPr>
      <t xml:space="preserve">
</t>
    </r>
    <r>
      <rPr>
        <sz val="11"/>
        <color rgb="FF000000"/>
        <rFont val="Calibri"/>
      </rPr>
      <t>- 4780: The ACL was set on accounts which are members of administrators groups.</t>
    </r>
    <r>
      <rPr>
        <sz val="11"/>
        <color rgb="FF000000"/>
        <rFont val="Calibri"/>
      </rPr>
      <t xml:space="preserve">
</t>
    </r>
    <r>
      <rPr>
        <sz val="11"/>
        <color rgb="FF000000"/>
        <rFont val="Calibri"/>
      </rPr>
      <t>- 4781: The name of an account was changed:</t>
    </r>
    <r>
      <rPr>
        <sz val="11"/>
        <color rgb="FF000000"/>
        <rFont val="Calibri"/>
      </rPr>
      <t xml:space="preserve">
</t>
    </r>
    <r>
      <rPr>
        <sz val="11"/>
        <color rgb="FF000000"/>
        <rFont val="Calibri"/>
      </rPr>
      <t>- 4794: An attempt was made to set the Directory Services Restore Mode.</t>
    </r>
    <r>
      <rPr>
        <sz val="11"/>
        <color rgb="FF000000"/>
        <rFont val="Calibri"/>
      </rPr>
      <t xml:space="preserve">
</t>
    </r>
    <r>
      <rPr>
        <sz val="11"/>
        <color rgb="FF000000"/>
        <rFont val="Calibri"/>
      </rPr>
      <t>- 5376: Credential Manager credentials were backed up.</t>
    </r>
    <r>
      <rPr>
        <sz val="11"/>
        <color rgb="FF000000"/>
        <rFont val="Calibri"/>
      </rPr>
      <t xml:space="preserve">
</t>
    </r>
    <r>
      <rPr>
        <sz val="11"/>
        <color rgb="FF000000"/>
        <rFont val="Calibri"/>
      </rPr>
      <t>- 5377: Credential Manager credentials were restored from a backup.</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</si>
  <si>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/subcategory:"{0cce9235-69ae-11d9-bed3-505054503030}"</t>
    </r>
    <r>
      <rPr>
        <sz val="11"/>
        <color rgb="FF006096"/>
        <rFont val="Roboto Condensed"/>
      </rPr>
      <t xml:space="preserve">
</t>
    </r>
  </si>
  <si>
    <t>6.16</t>
  </si>
  <si>
    <r>
      <rPr>
        <sz val="11"/>
        <rFont val="Calibri"/>
      </rPr>
      <t xml:space="preserve">Ensure </t>
    </r>
    <r>
      <rPr>
        <sz val="11"/>
        <color rgb="FF000000"/>
        <rFont val="Calibri"/>
      </rPr>
      <t>'</t>
    </r>
    <r>
      <rPr>
        <b/>
        <sz val="11"/>
        <color rgb="FF000000"/>
        <rFont val="Calibri"/>
      </rPr>
      <t>Detailed Tracking 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</si>
  <si>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Auditing\Detailed Tracking Audit PNP Activity</t>
    </r>
    <r>
      <rPr>
        <sz val="11"/>
        <color rgb="FF006096"/>
        <rFont val="Roboto Condensed"/>
      </rPr>
      <t xml:space="preserve">
</t>
    </r>
  </si>
  <si>
    <r>
      <rPr>
        <sz val="11"/>
        <color rgb="FF000000"/>
        <rFont val="Calibri"/>
      </rPr>
      <t>This policy setting allows you to audit when plug and play detects an external device.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</si>
  <si>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/subcategory:"{0cce9248-69ae-11d9-bed3-505054503030}"</t>
    </r>
    <r>
      <rPr>
        <sz val="11"/>
        <color rgb="FF006096"/>
        <rFont val="Roboto Condensed"/>
      </rPr>
      <t xml:space="preserve">
</t>
    </r>
  </si>
  <si>
    <t>6.17</t>
  </si>
  <si>
    <r>
      <rPr>
        <sz val="11"/>
        <rFont val="Calibri"/>
      </rPr>
      <t xml:space="preserve">Ensure </t>
    </r>
    <r>
      <rPr>
        <sz val="11"/>
        <color rgb="FF000000"/>
        <rFont val="Calibri"/>
      </rPr>
      <t>'</t>
    </r>
    <r>
      <rPr>
        <b/>
        <sz val="11"/>
        <color rgb="FF000000"/>
        <rFont val="Calibri"/>
      </rPr>
      <t>Detailed Tracking 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</si>
  <si>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Auditing\Detailed Tracking Audit Process Creation</t>
    </r>
    <r>
      <rPr>
        <sz val="11"/>
        <color rgb="FF006096"/>
        <rFont val="Roboto Condensed"/>
      </rPr>
      <t xml:space="preserve">
</t>
    </r>
  </si>
  <si>
    <r>
      <rPr>
        <sz val="11"/>
        <color rgb="FF000000"/>
        <rFont val="Calibri"/>
      </rPr>
      <t>This subcategory reports the creation of a process and the name of the program or user that created it. Events for this subcategory include:</t>
    </r>
    <r>
      <rPr>
        <sz val="11"/>
        <color rgb="FF000000"/>
        <rFont val="Calibri"/>
      </rPr>
      <t xml:space="preserve">
</t>
    </r>
    <r>
      <rPr>
        <sz val="11"/>
        <color rgb="FF000000"/>
        <rFont val="Calibri"/>
      </rPr>
      <t>- 4688: A new process has been created.</t>
    </r>
    <r>
      <rPr>
        <sz val="11"/>
        <color rgb="FF000000"/>
        <rFont val="Calibri"/>
      </rPr>
      <t xml:space="preserve">
</t>
    </r>
    <r>
      <rPr>
        <sz val="11"/>
        <color rgb="FF000000"/>
        <rFont val="Calibri"/>
      </rPr>
      <t>- 4696: A primary token was assigned to process.</t>
    </r>
    <r>
      <rPr>
        <sz val="11"/>
        <color rgb="FF000000"/>
        <rFont val="Calibri"/>
      </rPr>
      <t xml:space="preserve">
</t>
    </r>
    <r>
      <rPr>
        <sz val="11"/>
        <color rgb="FF000000"/>
        <rFont val="Calibri"/>
      </rPr>
      <t xml:space="preserve">Refer to Microsoft Knowledge Base article 947226: Description of security events in Windows Vista and in Windows Server 2008 </t>
    </r>
    <r>
      <rPr>
        <sz val="11"/>
        <color rgb="FF0000FF"/>
        <rFont val="Calibri"/>
      </rPr>
      <t>(https://support.microsoft.com/en-us/kb/947226)</t>
    </r>
    <r>
      <rPr>
        <sz val="11"/>
        <color rgb="FF000000"/>
        <rFont val="Calibri"/>
      </rPr>
      <t xml:space="preserve"> for the most recent information about this setting.</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</si>
  <si>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/subcategory:"{0cce922b-69ae-11d9-bed3-505054503030}"</t>
    </r>
    <r>
      <rPr>
        <sz val="11"/>
        <color rgb="FF006096"/>
        <rFont val="Roboto Condensed"/>
      </rPr>
      <t xml:space="preserve">
</t>
    </r>
  </si>
  <si>
    <t>6.18</t>
  </si>
  <si>
    <r>
      <rPr>
        <sz val="11"/>
        <rFont val="Calibri"/>
      </rPr>
      <t xml:space="preserve">Ensure </t>
    </r>
    <r>
      <rPr>
        <sz val="11"/>
        <color rgb="FF000000"/>
        <rFont val="Calibri"/>
      </rPr>
      <t>'</t>
    </r>
    <r>
      <rPr>
        <b/>
        <sz val="11"/>
        <color rgb="FF000000"/>
        <rFont val="Calibri"/>
      </rPr>
      <t>Object Access 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</si>
  <si>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Settings Catalog path to </t>
    </r>
    <r>
      <rPr>
        <b/>
        <sz val="11"/>
        <color rgb="FF000000"/>
        <rFont val="Calibri"/>
      </rPr>
      <t>Failure</t>
    </r>
    <r>
      <rPr>
        <sz val="11"/>
        <color rgb="FF000000"/>
        <rFont val="Calibri"/>
      </rPr>
      <t>.</t>
    </r>
    <r>
      <rPr>
        <sz val="11"/>
        <color rgb="FF000000"/>
        <rFont val="Calibri"/>
      </rPr>
      <t xml:space="preserve">
</t>
    </r>
    <r>
      <rPr>
        <sz val="11"/>
        <color rgb="FF006096"/>
        <rFont val="Roboto Condensed"/>
      </rPr>
      <t>Auditing\Object Access Audit Detailed File Share</t>
    </r>
    <r>
      <rPr>
        <sz val="11"/>
        <color rgb="FF006096"/>
        <rFont val="Roboto Condensed"/>
      </rPr>
      <t xml:space="preserve">
</t>
    </r>
  </si>
  <si>
    <r>
      <rPr>
        <sz val="11"/>
        <color rgb="FF000000"/>
        <rFont val="Calibri"/>
      </rPr>
      <t>This subcategory allows you to audit attempts to access files and folders on a shared folder. Events for this subcategory include:</t>
    </r>
    <r>
      <rPr>
        <sz val="11"/>
        <color rgb="FF000000"/>
        <rFont val="Calibri"/>
      </rPr>
      <t xml:space="preserve">
</t>
    </r>
    <r>
      <rPr>
        <sz val="11"/>
        <color rgb="FF000000"/>
        <rFont val="Calibri"/>
      </rPr>
      <t>- 5145: network share object was checked to see whether client can be granted desired access.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</si>
  <si>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/subcategory:"{0cce9244-69ae-11d9-bed3-505054503030}"</t>
    </r>
    <r>
      <rPr>
        <sz val="11"/>
        <color rgb="FF006096"/>
        <rFont val="Roboto Condensed"/>
      </rPr>
      <t xml:space="preserve">
</t>
    </r>
  </si>
  <si>
    <t>6.19</t>
  </si>
  <si>
    <r>
      <rPr>
        <sz val="11"/>
        <rFont val="Calibri"/>
      </rPr>
      <t xml:space="preserve">Ensure </t>
    </r>
    <r>
      <rPr>
        <sz val="11"/>
        <color rgb="FF000000"/>
        <rFont val="Calibri"/>
      </rPr>
      <t>'</t>
    </r>
    <r>
      <rPr>
        <b/>
        <sz val="11"/>
        <color rgb="FF000000"/>
        <rFont val="Calibri"/>
      </rPr>
      <t>Object Access 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</si>
  <si>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Auditing\Object Access Audit Other Object Access Events</t>
    </r>
    <r>
      <rPr>
        <sz val="11"/>
        <color rgb="FF006096"/>
        <rFont val="Roboto Condensed"/>
      </rPr>
      <t xml:space="preserve">
</t>
    </r>
  </si>
  <si>
    <r>
      <rPr>
        <sz val="11"/>
        <color rgb="FF000000"/>
        <rFont val="Calibri"/>
      </rPr>
      <t>This policy setting allows you to audit events generated by the management of task scheduler jobs or COM+ objects.</t>
    </r>
    <r>
      <rPr>
        <sz val="11"/>
        <color rgb="FF000000"/>
        <rFont val="Calibri"/>
      </rPr>
      <t xml:space="preserve">
</t>
    </r>
    <r>
      <rPr>
        <sz val="11"/>
        <color rgb="FF000000"/>
        <rFont val="Calibri"/>
      </rPr>
      <t>For scheduler jobs, the following are audited:</t>
    </r>
    <r>
      <rPr>
        <sz val="11"/>
        <color rgb="FF000000"/>
        <rFont val="Calibri"/>
      </rPr>
      <t xml:space="preserve">
</t>
    </r>
    <r>
      <rPr>
        <sz val="11"/>
        <color rgb="FF000000"/>
        <rFont val="Calibri"/>
      </rPr>
      <t>- Job created.</t>
    </r>
    <r>
      <rPr>
        <sz val="11"/>
        <color rgb="FF000000"/>
        <rFont val="Calibri"/>
      </rPr>
      <t xml:space="preserve">
</t>
    </r>
    <r>
      <rPr>
        <sz val="11"/>
        <color rgb="FF000000"/>
        <rFont val="Calibri"/>
      </rPr>
      <t>- Job deleted.</t>
    </r>
    <r>
      <rPr>
        <sz val="11"/>
        <color rgb="FF000000"/>
        <rFont val="Calibri"/>
      </rPr>
      <t xml:space="preserve">
</t>
    </r>
    <r>
      <rPr>
        <sz val="11"/>
        <color rgb="FF000000"/>
        <rFont val="Calibri"/>
      </rPr>
      <t>- Job enabled.</t>
    </r>
    <r>
      <rPr>
        <sz val="11"/>
        <color rgb="FF000000"/>
        <rFont val="Calibri"/>
      </rPr>
      <t xml:space="preserve">
</t>
    </r>
    <r>
      <rPr>
        <sz val="11"/>
        <color rgb="FF000000"/>
        <rFont val="Calibri"/>
      </rPr>
      <t>- Job disabled.</t>
    </r>
    <r>
      <rPr>
        <sz val="11"/>
        <color rgb="FF000000"/>
        <rFont val="Calibri"/>
      </rPr>
      <t xml:space="preserve">
</t>
    </r>
    <r>
      <rPr>
        <sz val="11"/>
        <color rgb="FF000000"/>
        <rFont val="Calibri"/>
      </rPr>
      <t>- Job updated.</t>
    </r>
    <r>
      <rPr>
        <sz val="11"/>
        <color rgb="FF000000"/>
        <rFont val="Calibri"/>
      </rPr>
      <t xml:space="preserve">
</t>
    </r>
    <r>
      <rPr>
        <sz val="11"/>
        <color rgb="FF000000"/>
        <rFont val="Calibri"/>
      </rPr>
      <t>For COM+ objects, the following are audited:</t>
    </r>
    <r>
      <rPr>
        <sz val="11"/>
        <color rgb="FF000000"/>
        <rFont val="Calibri"/>
      </rPr>
      <t xml:space="preserve">
</t>
    </r>
    <r>
      <rPr>
        <sz val="11"/>
        <color rgb="FF000000"/>
        <rFont val="Calibri"/>
      </rPr>
      <t>- Catalog object added.</t>
    </r>
    <r>
      <rPr>
        <sz val="11"/>
        <color rgb="FF000000"/>
        <rFont val="Calibri"/>
      </rPr>
      <t xml:space="preserve">
</t>
    </r>
    <r>
      <rPr>
        <sz val="11"/>
        <color rgb="FF000000"/>
        <rFont val="Calibri"/>
      </rPr>
      <t>- Catalog object updated.</t>
    </r>
    <r>
      <rPr>
        <sz val="11"/>
        <color rgb="FF000000"/>
        <rFont val="Calibri"/>
      </rPr>
      <t xml:space="preserve">
</t>
    </r>
    <r>
      <rPr>
        <sz val="11"/>
        <color rgb="FF000000"/>
        <rFont val="Calibri"/>
      </rPr>
      <t>- Catalog object deleted.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</si>
  <si>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/subcategory:"{0cce9227-69ae-11d9-bed3-505054503030}"</t>
    </r>
    <r>
      <rPr>
        <sz val="11"/>
        <color rgb="FF006096"/>
        <rFont val="Roboto Condensed"/>
      </rPr>
      <t xml:space="preserve">
</t>
    </r>
  </si>
  <si>
    <t>6.20</t>
  </si>
  <si>
    <r>
      <rPr>
        <sz val="11"/>
        <rFont val="Calibri"/>
      </rPr>
      <t xml:space="preserve">Ensure </t>
    </r>
    <r>
      <rPr>
        <sz val="11"/>
        <color rgb="FF000000"/>
        <rFont val="Calibri"/>
      </rPr>
      <t>'</t>
    </r>
    <r>
      <rPr>
        <b/>
        <sz val="11"/>
        <color rgb="FF000000"/>
        <rFont val="Calibri"/>
      </rPr>
      <t>Object Access 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</si>
  <si>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Auditing\Object Access Audit Removable Storage</t>
    </r>
    <r>
      <rPr>
        <sz val="11"/>
        <color rgb="FF006096"/>
        <rFont val="Roboto Condensed"/>
      </rPr>
      <t xml:space="preserve">
</t>
    </r>
  </si>
  <si>
    <r>
      <rPr>
        <sz val="11"/>
        <color rgb="FF000000"/>
        <rFont val="Calibri"/>
      </rPr>
      <t>This policy setting allows you to audit user attempts to access file system objects on a removable storage device. A security audit event is generated only for all objects for all types of access requested. If you configure this policy setting, an audit event is generated each time an account accesses a file system object on a removable storage. Success audits record successful attempts and Failure audits record unsuccessful attempts. If you do not configure this policy setting, no audit event is generated when an account accesses a file system object on a removable storage.</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8.0, Server 2012 (non-R2)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</si>
  <si>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/subcategory:"{0cce9245-69ae-11d9-bed3-505054503030}"</t>
    </r>
    <r>
      <rPr>
        <sz val="11"/>
        <color rgb="FF006096"/>
        <rFont val="Roboto Condensed"/>
      </rPr>
      <t xml:space="preserve">
</t>
    </r>
  </si>
  <si>
    <t>6.21</t>
  </si>
  <si>
    <r>
      <rPr>
        <sz val="11"/>
        <rFont val="Calibri"/>
      </rPr>
      <t xml:space="preserve">Ensure </t>
    </r>
    <r>
      <rPr>
        <sz val="11"/>
        <color rgb="FF000000"/>
        <rFont val="Calibri"/>
      </rPr>
      <t>'</t>
    </r>
    <r>
      <rPr>
        <b/>
        <sz val="11"/>
        <color rgb="FF000000"/>
        <rFont val="Calibri"/>
      </rPr>
      <t>Policy Change Audit MPSSVC Rule 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</si>
  <si>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Auditing\Policy Change Audit MPSSVC Rule Level Policy Change</t>
    </r>
    <r>
      <rPr>
        <sz val="11"/>
        <color rgb="FF006096"/>
        <rFont val="Roboto Condensed"/>
      </rPr>
      <t xml:space="preserve">
</t>
    </r>
  </si>
  <si>
    <r>
      <rPr>
        <sz val="11"/>
        <color rgb="FF000000"/>
        <rFont val="Calibri"/>
      </rPr>
      <t>This subcategory determines whether the operating system generates audit events when changes are made to policy rules for the Microsoft Protection Service (MPSSVC.exe). Events for this subcategory include:</t>
    </r>
    <r>
      <rPr>
        <sz val="11"/>
        <color rgb="FF000000"/>
        <rFont val="Calibri"/>
      </rPr>
      <t xml:space="preserve">
</t>
    </r>
    <r>
      <rPr>
        <sz val="11"/>
        <color rgb="FF000000"/>
        <rFont val="Calibri"/>
      </rPr>
      <t>-  4944: The following policy was active when the Windows Firewall started.</t>
    </r>
    <r>
      <rPr>
        <sz val="11"/>
        <color rgb="FF000000"/>
        <rFont val="Calibri"/>
      </rPr>
      <t xml:space="preserve">
</t>
    </r>
    <r>
      <rPr>
        <sz val="11"/>
        <color rgb="FF000000"/>
        <rFont val="Calibri"/>
      </rPr>
      <t>-  4945: A rule was listed when the Windows Firewall started.</t>
    </r>
    <r>
      <rPr>
        <sz val="11"/>
        <color rgb="FF000000"/>
        <rFont val="Calibri"/>
      </rPr>
      <t xml:space="preserve">
</t>
    </r>
    <r>
      <rPr>
        <sz val="11"/>
        <color rgb="FF000000"/>
        <rFont val="Calibri"/>
      </rPr>
      <t>-  4946: A change has been made to Windows Firewall exception list. A rule was added.</t>
    </r>
    <r>
      <rPr>
        <sz val="11"/>
        <color rgb="FF000000"/>
        <rFont val="Calibri"/>
      </rPr>
      <t xml:space="preserve">
</t>
    </r>
    <r>
      <rPr>
        <sz val="11"/>
        <color rgb="FF000000"/>
        <rFont val="Calibri"/>
      </rPr>
      <t>-  4947: A change has been made to Windows Firewall exception list. A rule was modified.</t>
    </r>
    <r>
      <rPr>
        <sz val="11"/>
        <color rgb="FF000000"/>
        <rFont val="Calibri"/>
      </rPr>
      <t xml:space="preserve">
</t>
    </r>
    <r>
      <rPr>
        <sz val="11"/>
        <color rgb="FF000000"/>
        <rFont val="Calibri"/>
      </rPr>
      <t>-  4948: A change has been made to Windows Firewall exception list. A rule was deleted.</t>
    </r>
    <r>
      <rPr>
        <sz val="11"/>
        <color rgb="FF000000"/>
        <rFont val="Calibri"/>
      </rPr>
      <t xml:space="preserve">
</t>
    </r>
    <r>
      <rPr>
        <sz val="11"/>
        <color rgb="FF000000"/>
        <rFont val="Calibri"/>
      </rPr>
      <t>-  4949: Windows Firewall settings were restored to the default values.</t>
    </r>
    <r>
      <rPr>
        <sz val="11"/>
        <color rgb="FF000000"/>
        <rFont val="Calibri"/>
      </rPr>
      <t xml:space="preserve">
</t>
    </r>
    <r>
      <rPr>
        <sz val="11"/>
        <color rgb="FF000000"/>
        <rFont val="Calibri"/>
      </rPr>
      <t>-  4950: A Windows Firewall setting has changed.</t>
    </r>
    <r>
      <rPr>
        <sz val="11"/>
        <color rgb="FF000000"/>
        <rFont val="Calibri"/>
      </rPr>
      <t xml:space="preserve">
</t>
    </r>
    <r>
      <rPr>
        <sz val="11"/>
        <color rgb="FF000000"/>
        <rFont val="Calibri"/>
      </rPr>
      <t>-  4951: A rule has been ignored because its major version number was not recognized by Windows Firewall.</t>
    </r>
    <r>
      <rPr>
        <sz val="11"/>
        <color rgb="FF000000"/>
        <rFont val="Calibri"/>
      </rPr>
      <t xml:space="preserve">
</t>
    </r>
    <r>
      <rPr>
        <sz val="11"/>
        <color rgb="FF000000"/>
        <rFont val="Calibri"/>
      </rPr>
      <t>-  4952: Parts of a rule have been ignored because its minor version number was not recognized by Windows Firewall. The other parts of the rule will be enforced.</t>
    </r>
    <r>
      <rPr>
        <sz val="11"/>
        <color rgb="FF000000"/>
        <rFont val="Calibri"/>
      </rPr>
      <t xml:space="preserve">
</t>
    </r>
    <r>
      <rPr>
        <sz val="11"/>
        <color rgb="FF000000"/>
        <rFont val="Calibri"/>
      </rPr>
      <t>-  4953: A rule has been ignored by Windows Firewall because it could not parse the rule.</t>
    </r>
    <r>
      <rPr>
        <sz val="11"/>
        <color rgb="FF000000"/>
        <rFont val="Calibri"/>
      </rPr>
      <t xml:space="preserve">
</t>
    </r>
    <r>
      <rPr>
        <sz val="11"/>
        <color rgb="FF000000"/>
        <rFont val="Calibri"/>
      </rPr>
      <t>-  4954: Windows Firewall Group Policy settings have changed. The new settings have been applied.</t>
    </r>
    <r>
      <rPr>
        <sz val="11"/>
        <color rgb="FF000000"/>
        <rFont val="Calibri"/>
      </rPr>
      <t xml:space="preserve">
</t>
    </r>
    <r>
      <rPr>
        <sz val="11"/>
        <color rgb="FF000000"/>
        <rFont val="Calibri"/>
      </rPr>
      <t>-  4956: Windows Firewall has changed the active profile.</t>
    </r>
    <r>
      <rPr>
        <sz val="11"/>
        <color rgb="FF000000"/>
        <rFont val="Calibri"/>
      </rPr>
      <t xml:space="preserve">
</t>
    </r>
    <r>
      <rPr>
        <sz val="11"/>
        <color rgb="FF000000"/>
        <rFont val="Calibri"/>
      </rPr>
      <t>-  4957: Windows Firewall did not apply the following rule.</t>
    </r>
    <r>
      <rPr>
        <sz val="11"/>
        <color rgb="FF000000"/>
        <rFont val="Calibri"/>
      </rPr>
      <t xml:space="preserve">
</t>
    </r>
    <r>
      <rPr>
        <sz val="11"/>
        <color rgb="FF000000"/>
        <rFont val="Calibri"/>
      </rPr>
      <t>-  4958: Windows Firewall did not apply the following rule because the rule referred to items not configured on this computer.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</si>
  <si>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/subcategory:"{0cce9232-69ae-11d9-bed3-505054503030}"</t>
    </r>
    <r>
      <rPr>
        <sz val="11"/>
        <color rgb="FF006096"/>
        <rFont val="Roboto Condensed"/>
      </rPr>
      <t xml:space="preserve">
</t>
    </r>
  </si>
  <si>
    <t>6.22</t>
  </si>
  <si>
    <r>
      <rPr>
        <sz val="11"/>
        <rFont val="Calibri"/>
      </rPr>
      <t xml:space="preserve">Ensure </t>
    </r>
    <r>
      <rPr>
        <sz val="11"/>
        <color rgb="FF000000"/>
        <rFont val="Calibri"/>
      </rPr>
      <t>'</t>
    </r>
    <r>
      <rPr>
        <b/>
        <sz val="11"/>
        <color rgb="FF000000"/>
        <rFont val="Calibri"/>
      </rPr>
      <t>Policy Change 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</si>
  <si>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Settings Catalog path to </t>
    </r>
    <r>
      <rPr>
        <b/>
        <sz val="11"/>
        <color rgb="FF000000"/>
        <rFont val="Calibri"/>
      </rPr>
      <t>Failure</t>
    </r>
    <r>
      <rPr>
        <sz val="11"/>
        <color rgb="FF000000"/>
        <rFont val="Calibri"/>
      </rPr>
      <t>.</t>
    </r>
    <r>
      <rPr>
        <sz val="11"/>
        <color rgb="FF000000"/>
        <rFont val="Calibri"/>
      </rPr>
      <t xml:space="preserve">
</t>
    </r>
    <r>
      <rPr>
        <sz val="11"/>
        <color rgb="FF006096"/>
        <rFont val="Roboto Condensed"/>
      </rPr>
      <t>Auditing\Policy Change Audit Other Policy Change Events</t>
    </r>
    <r>
      <rPr>
        <sz val="11"/>
        <color rgb="FF006096"/>
        <rFont val="Roboto Condensed"/>
      </rPr>
      <t xml:space="preserve">
</t>
    </r>
  </si>
  <si>
    <r>
      <rPr>
        <sz val="11"/>
        <color rgb="FF000000"/>
        <rFont val="Calibri"/>
      </rPr>
      <t>This subcategory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 Events for this subcategory include:</t>
    </r>
    <r>
      <rPr>
        <sz val="11"/>
        <color rgb="FF000000"/>
        <rFont val="Calibri"/>
      </rPr>
      <t xml:space="preserve">
</t>
    </r>
    <r>
      <rPr>
        <sz val="11"/>
        <color rgb="FF000000"/>
        <rFont val="Calibri"/>
      </rPr>
      <t>- 5063: A cryptographic provider operation was attempted.</t>
    </r>
    <r>
      <rPr>
        <sz val="11"/>
        <color rgb="FF000000"/>
        <rFont val="Calibri"/>
      </rPr>
      <t xml:space="preserve">
</t>
    </r>
    <r>
      <rPr>
        <sz val="11"/>
        <color rgb="FF000000"/>
        <rFont val="Calibri"/>
      </rPr>
      <t>- 5064: A cryptographic context operation was attempted.</t>
    </r>
    <r>
      <rPr>
        <sz val="11"/>
        <color rgb="FF000000"/>
        <rFont val="Calibri"/>
      </rPr>
      <t xml:space="preserve">
</t>
    </r>
    <r>
      <rPr>
        <sz val="11"/>
        <color rgb="FF000000"/>
        <rFont val="Calibri"/>
      </rPr>
      <t>- 5065: A cryptographic context modification was attempted.</t>
    </r>
    <r>
      <rPr>
        <sz val="11"/>
        <color rgb="FF000000"/>
        <rFont val="Calibri"/>
      </rPr>
      <t xml:space="preserve">
</t>
    </r>
    <r>
      <rPr>
        <sz val="11"/>
        <color rgb="FF000000"/>
        <rFont val="Calibri"/>
      </rPr>
      <t>- 5066: A cryptographic function operation was attempted.</t>
    </r>
    <r>
      <rPr>
        <sz val="11"/>
        <color rgb="FF000000"/>
        <rFont val="Calibri"/>
      </rPr>
      <t xml:space="preserve">
</t>
    </r>
    <r>
      <rPr>
        <sz val="11"/>
        <color rgb="FF000000"/>
        <rFont val="Calibri"/>
      </rPr>
      <t>- 5067: A cryptographic function modification was attempted.</t>
    </r>
    <r>
      <rPr>
        <sz val="11"/>
        <color rgb="FF000000"/>
        <rFont val="Calibri"/>
      </rPr>
      <t xml:space="preserve">
</t>
    </r>
    <r>
      <rPr>
        <sz val="11"/>
        <color rgb="FF000000"/>
        <rFont val="Calibri"/>
      </rPr>
      <t>- 5068: A cryptographic function provider operation was attempted.</t>
    </r>
    <r>
      <rPr>
        <sz val="11"/>
        <color rgb="FF000000"/>
        <rFont val="Calibri"/>
      </rPr>
      <t xml:space="preserve">
</t>
    </r>
    <r>
      <rPr>
        <sz val="11"/>
        <color rgb="FF000000"/>
        <rFont val="Calibri"/>
      </rPr>
      <t>- 5069: A cryptographic function property operation was attempted.</t>
    </r>
    <r>
      <rPr>
        <sz val="11"/>
        <color rgb="FF000000"/>
        <rFont val="Calibri"/>
      </rPr>
      <t xml:space="preserve">
</t>
    </r>
    <r>
      <rPr>
        <sz val="11"/>
        <color rgb="FF000000"/>
        <rFont val="Calibri"/>
      </rPr>
      <t>- 5070: A cryptographic function property modification was attempted.</t>
    </r>
    <r>
      <rPr>
        <sz val="11"/>
        <color rgb="FF000000"/>
        <rFont val="Calibri"/>
      </rPr>
      <t xml:space="preserve">
</t>
    </r>
    <r>
      <rPr>
        <sz val="11"/>
        <color rgb="FF000000"/>
        <rFont val="Calibri"/>
      </rPr>
      <t>- 6145: One or more errors occurred while processing security policy in the group policy objects.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</si>
  <si>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/subcategory:"{0cce9234-69ae-11d9-bed3-505054503030}"</t>
    </r>
    <r>
      <rPr>
        <sz val="11"/>
        <color rgb="FF006096"/>
        <rFont val="Roboto Condensed"/>
      </rPr>
      <t xml:space="preserve">
</t>
    </r>
  </si>
  <si>
    <t>6.23</t>
  </si>
  <si>
    <r>
      <rPr>
        <sz val="11"/>
        <rFont val="Calibri"/>
      </rPr>
      <t xml:space="preserve">Ensure </t>
    </r>
    <r>
      <rPr>
        <sz val="11"/>
        <color rgb="FF000000"/>
        <rFont val="Calibri"/>
      </rPr>
      <t>'</t>
    </r>
    <r>
      <rPr>
        <b/>
        <sz val="11"/>
        <color rgb="FF000000"/>
        <rFont val="Calibri"/>
      </rPr>
      <t>Privilege Use 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</si>
  <si>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Auditing\Privilege Use Audit Sensitive Privilege Use</t>
    </r>
    <r>
      <rPr>
        <sz val="11"/>
        <color rgb="FF006096"/>
        <rFont val="Roboto Condensed"/>
      </rPr>
      <t xml:space="preserve">
</t>
    </r>
  </si>
  <si>
    <r>
      <rPr>
        <sz val="11"/>
        <color rgb="FF000000"/>
        <rFont val="Calibri"/>
      </rPr>
      <t>This subcategory reports when a user account or service uses a sensitive privilege. A sensitive privilege includes the following user rights:</t>
    </r>
    <r>
      <rPr>
        <sz val="11"/>
        <color rgb="FF000000"/>
        <rFont val="Calibri"/>
      </rPr>
      <t xml:space="preserve">
</t>
    </r>
    <r>
      <rPr>
        <sz val="11"/>
        <color rgb="FF000000"/>
        <rFont val="Calibri"/>
      </rPr>
      <t>- Act as part of the operating system</t>
    </r>
    <r>
      <rPr>
        <sz val="11"/>
        <color rgb="FF000000"/>
        <rFont val="Calibri"/>
      </rPr>
      <t xml:space="preserve">
</t>
    </r>
    <r>
      <rPr>
        <sz val="11"/>
        <color rgb="FF000000"/>
        <rFont val="Calibri"/>
      </rPr>
      <t>- Back up files and directories</t>
    </r>
    <r>
      <rPr>
        <sz val="11"/>
        <color rgb="FF000000"/>
        <rFont val="Calibri"/>
      </rPr>
      <t xml:space="preserve">
</t>
    </r>
    <r>
      <rPr>
        <sz val="11"/>
        <color rgb="FF000000"/>
        <rFont val="Calibri"/>
      </rPr>
      <t>- Create a token object</t>
    </r>
    <r>
      <rPr>
        <sz val="11"/>
        <color rgb="FF000000"/>
        <rFont val="Calibri"/>
      </rPr>
      <t xml:space="preserve">
</t>
    </r>
    <r>
      <rPr>
        <sz val="11"/>
        <color rgb="FF000000"/>
        <rFont val="Calibri"/>
      </rPr>
      <t>- Debug programs</t>
    </r>
    <r>
      <rPr>
        <sz val="11"/>
        <color rgb="FF000000"/>
        <rFont val="Calibri"/>
      </rPr>
      <t xml:space="preserve">
</t>
    </r>
    <r>
      <rPr>
        <sz val="11"/>
        <color rgb="FF000000"/>
        <rFont val="Calibri"/>
      </rPr>
      <t>- Enable computer and user accounts to be trusted for delegation</t>
    </r>
    <r>
      <rPr>
        <sz val="11"/>
        <color rgb="FF000000"/>
        <rFont val="Calibri"/>
      </rPr>
      <t xml:space="preserve">
</t>
    </r>
    <r>
      <rPr>
        <sz val="11"/>
        <color rgb="FF000000"/>
        <rFont val="Calibri"/>
      </rPr>
      <t>- Generate security audits</t>
    </r>
    <r>
      <rPr>
        <sz val="11"/>
        <color rgb="FF000000"/>
        <rFont val="Calibri"/>
      </rPr>
      <t xml:space="preserve">
</t>
    </r>
    <r>
      <rPr>
        <sz val="11"/>
        <color rgb="FF000000"/>
        <rFont val="Calibri"/>
      </rPr>
      <t>- Impersonate a client after authentication</t>
    </r>
    <r>
      <rPr>
        <sz val="11"/>
        <color rgb="FF000000"/>
        <rFont val="Calibri"/>
      </rPr>
      <t xml:space="preserve">
</t>
    </r>
    <r>
      <rPr>
        <sz val="11"/>
        <color rgb="FF000000"/>
        <rFont val="Calibri"/>
      </rPr>
      <t>- Load and unload device drivers</t>
    </r>
    <r>
      <rPr>
        <sz val="11"/>
        <color rgb="FF000000"/>
        <rFont val="Calibri"/>
      </rPr>
      <t xml:space="preserve">
</t>
    </r>
    <r>
      <rPr>
        <sz val="11"/>
        <color rgb="FF000000"/>
        <rFont val="Calibri"/>
      </rPr>
      <t>- Manage auditing and security log</t>
    </r>
    <r>
      <rPr>
        <sz val="11"/>
        <color rgb="FF000000"/>
        <rFont val="Calibri"/>
      </rPr>
      <t xml:space="preserve">
</t>
    </r>
    <r>
      <rPr>
        <sz val="11"/>
        <color rgb="FF000000"/>
        <rFont val="Calibri"/>
      </rPr>
      <t>- Modify firmware environment values</t>
    </r>
    <r>
      <rPr>
        <sz val="11"/>
        <color rgb="FF000000"/>
        <rFont val="Calibri"/>
      </rPr>
      <t xml:space="preserve">
</t>
    </r>
    <r>
      <rPr>
        <sz val="11"/>
        <color rgb="FF000000"/>
        <rFont val="Calibri"/>
      </rPr>
      <t>- Replace a process-level token</t>
    </r>
    <r>
      <rPr>
        <sz val="11"/>
        <color rgb="FF000000"/>
        <rFont val="Calibri"/>
      </rPr>
      <t xml:space="preserve">
</t>
    </r>
    <r>
      <rPr>
        <sz val="11"/>
        <color rgb="FF000000"/>
        <rFont val="Calibri"/>
      </rPr>
      <t>- Restore files and directories</t>
    </r>
    <r>
      <rPr>
        <sz val="11"/>
        <color rgb="FF000000"/>
        <rFont val="Calibri"/>
      </rPr>
      <t xml:space="preserve">
</t>
    </r>
    <r>
      <rPr>
        <sz val="11"/>
        <color rgb="FF000000"/>
        <rFont val="Calibri"/>
      </rPr>
      <t>- Take ownership of files or other objects</t>
    </r>
    <r>
      <rPr>
        <sz val="11"/>
        <color rgb="FF000000"/>
        <rFont val="Calibri"/>
      </rPr>
      <t xml:space="preserve">
</t>
    </r>
    <r>
      <rPr>
        <sz val="11"/>
        <color rgb="FF000000"/>
        <rFont val="Calibri"/>
      </rPr>
      <t>Auditing this subcategory will create a high volume of events. Events for this subcategory include:</t>
    </r>
    <r>
      <rPr>
        <sz val="11"/>
        <color rgb="FF000000"/>
        <rFont val="Calibri"/>
      </rPr>
      <t xml:space="preserve">
</t>
    </r>
    <r>
      <rPr>
        <sz val="11"/>
        <color rgb="FF000000"/>
        <rFont val="Calibri"/>
      </rPr>
      <t>- 4672: Special privileges assigned to new logon.</t>
    </r>
    <r>
      <rPr>
        <sz val="11"/>
        <color rgb="FF000000"/>
        <rFont val="Calibri"/>
      </rPr>
      <t xml:space="preserve">
</t>
    </r>
    <r>
      <rPr>
        <sz val="11"/>
        <color rgb="FF000000"/>
        <rFont val="Calibri"/>
      </rPr>
      <t>- 4673: A privileged service was called.</t>
    </r>
    <r>
      <rPr>
        <sz val="11"/>
        <color rgb="FF000000"/>
        <rFont val="Calibri"/>
      </rPr>
      <t xml:space="preserve">
</t>
    </r>
    <r>
      <rPr>
        <sz val="11"/>
        <color rgb="FF000000"/>
        <rFont val="Calibri"/>
      </rPr>
      <t>- 4674: An operation was attempted on a privileged object.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</si>
  <si>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/subcategory:"{0cce9228-69ae-11d9-bed3-505054503030}"</t>
    </r>
    <r>
      <rPr>
        <sz val="11"/>
        <color rgb="FF006096"/>
        <rFont val="Roboto Condensed"/>
      </rPr>
      <t xml:space="preserve">
</t>
    </r>
  </si>
  <si>
    <t>6.24</t>
  </si>
  <si>
    <r>
      <rPr>
        <sz val="11"/>
        <rFont val="Calibri"/>
      </rPr>
      <t xml:space="preserve">Ensure </t>
    </r>
    <r>
      <rPr>
        <sz val="11"/>
        <color rgb="FF000000"/>
        <rFont val="Calibri"/>
      </rPr>
      <t>'</t>
    </r>
    <r>
      <rPr>
        <b/>
        <sz val="11"/>
        <color rgb="FF000000"/>
        <rFont val="Calibri"/>
      </rPr>
      <t>System Audit I 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</si>
  <si>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Auditing\System Audit I Psec Driver</t>
    </r>
    <r>
      <rPr>
        <sz val="11"/>
        <color rgb="FF006096"/>
        <rFont val="Roboto Condensed"/>
      </rPr>
      <t xml:space="preserve">
</t>
    </r>
  </si>
  <si>
    <r>
      <rPr>
        <sz val="11"/>
        <color rgb="FF000000"/>
        <rFont val="Calibri"/>
      </rPr>
      <t>This subcategory reports on the activities of the Internet Protocol security (IPsec) driver. Events for this subcategory include:</t>
    </r>
    <r>
      <rPr>
        <sz val="11"/>
        <color rgb="FF000000"/>
        <rFont val="Calibri"/>
      </rPr>
      <t xml:space="preserve">
</t>
    </r>
    <r>
      <rPr>
        <sz val="11"/>
        <color rgb="FF000000"/>
        <rFont val="Calibri"/>
      </rPr>
      <t>- 4960: IPsec dropped an inbound packet that failed an integrity check. If this problem persists, it could indicate a network issue or that packets are being modified in transit to this computer. Verify that the packets sent from the remote computer are the same as those received by this computer. This error might also indicate interoperability problems with other IPsec implementations.</t>
    </r>
    <r>
      <rPr>
        <sz val="11"/>
        <color rgb="FF000000"/>
        <rFont val="Calibri"/>
      </rPr>
      <t xml:space="preserve">
</t>
    </r>
    <r>
      <rPr>
        <sz val="11"/>
        <color rgb="FF000000"/>
        <rFont val="Calibri"/>
      </rPr>
      <t>- 4961: IPsec dropped an inbound packet that failed a replay check. If this problem persists, it could indicate a replay attack against this computer.</t>
    </r>
    <r>
      <rPr>
        <sz val="11"/>
        <color rgb="FF000000"/>
        <rFont val="Calibri"/>
      </rPr>
      <t xml:space="preserve">
</t>
    </r>
    <r>
      <rPr>
        <sz val="11"/>
        <color rgb="FF000000"/>
        <rFont val="Calibri"/>
      </rPr>
      <t>- 4962: IPsec dropped an inbound packet that failed a replay check. The inbound packet had too low a sequence number to ensure it was not a replay.</t>
    </r>
    <r>
      <rPr>
        <sz val="11"/>
        <color rgb="FF000000"/>
        <rFont val="Calibri"/>
      </rPr>
      <t xml:space="preserve">
</t>
    </r>
    <r>
      <rPr>
        <sz val="11"/>
        <color rgb="FF000000"/>
        <rFont val="Calibri"/>
      </rPr>
      <t>- 4963: IPsec dropped an inbound clear text packet that should have been secured. This is usually due to the remote computer changing its IPsec policy without informing this computer. This could also be a spoofing attack attempt.</t>
    </r>
    <r>
      <rPr>
        <sz val="11"/>
        <color rgb="FF000000"/>
        <rFont val="Calibri"/>
      </rPr>
      <t xml:space="preserve">
</t>
    </r>
    <r>
      <rPr>
        <sz val="11"/>
        <color rgb="FF000000"/>
        <rFont val="Calibri"/>
      </rPr>
      <t>- 4965: IPsec received a packet from a remote computer with an incorrect Security Parameter Index (SPI). This is usually caused by malfunctioning hardware that is corrupting packets. If these errors persist, verify that the packets sent from the remote computer are the same as those received by this computer. This error may also indicate interoperability problems with other IPsec implementations. In that case, if connectivity is not impeded, then these events can be ignored.</t>
    </r>
    <r>
      <rPr>
        <sz val="11"/>
        <color rgb="FF000000"/>
        <rFont val="Calibri"/>
      </rPr>
      <t xml:space="preserve">
</t>
    </r>
    <r>
      <rPr>
        <sz val="11"/>
        <color rgb="FF000000"/>
        <rFont val="Calibri"/>
      </rPr>
      <t>- 5478: IPsec Services has started successfully.</t>
    </r>
    <r>
      <rPr>
        <sz val="11"/>
        <color rgb="FF000000"/>
        <rFont val="Calibri"/>
      </rPr>
      <t xml:space="preserve">
</t>
    </r>
    <r>
      <rPr>
        <sz val="11"/>
        <color rgb="FF000000"/>
        <rFont val="Calibri"/>
      </rPr>
      <t>- 5479: IPsec Services has been shut down successfully. The shutdown of IPsec Services can put the computer at greater risk of network attack or expose the computer to potential security risks.</t>
    </r>
    <r>
      <rPr>
        <sz val="11"/>
        <color rgb="FF000000"/>
        <rFont val="Calibri"/>
      </rPr>
      <t xml:space="preserve">
</t>
    </r>
    <r>
      <rPr>
        <sz val="11"/>
        <color rgb="FF000000"/>
        <rFont val="Calibri"/>
      </rPr>
      <t>- 5480: IPsec Services failed to get the complete list of network interfaces on the computer.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- 5483: IPsec Services failed to initialize RPC server. IPsec Services could not be started.</t>
    </r>
    <r>
      <rPr>
        <sz val="11"/>
        <color rgb="FF000000"/>
        <rFont val="Calibri"/>
      </rPr>
      <t xml:space="preserve">
</t>
    </r>
    <r>
      <rPr>
        <sz val="11"/>
        <color rgb="FF000000"/>
        <rFont val="Calibri"/>
      </rPr>
      <t>- 5484: IPsec Services has experienced a critical failure and has been shut down. The shutdown of IPsec Services can put the computer at greater risk of network attack or expose the computer to potential security risks.</t>
    </r>
    <r>
      <rPr>
        <sz val="11"/>
        <color rgb="FF000000"/>
        <rFont val="Calibri"/>
      </rPr>
      <t xml:space="preserve">
</t>
    </r>
    <r>
      <rPr>
        <sz val="11"/>
        <color rgb="FF000000"/>
        <rFont val="Calibri"/>
      </rPr>
      <t>- 5485: IPsec Services failed to process some IPsec filters on a plug-and-play event for network interfaces.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</si>
  <si>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/subcategory:"{0cce9213-69ae-11d9-bed3-505054503030}"</t>
    </r>
    <r>
      <rPr>
        <sz val="11"/>
        <color rgb="FF006096"/>
        <rFont val="Roboto Condensed"/>
      </rPr>
      <t xml:space="preserve">
</t>
    </r>
  </si>
  <si>
    <t>6.25</t>
  </si>
  <si>
    <r>
      <rPr>
        <sz val="11"/>
        <rFont val="Calibri"/>
      </rPr>
      <t xml:space="preserve">Ensure </t>
    </r>
    <r>
      <rPr>
        <sz val="11"/>
        <color rgb="FF000000"/>
        <rFont val="Calibri"/>
      </rPr>
      <t>'</t>
    </r>
    <r>
      <rPr>
        <b/>
        <sz val="11"/>
        <color rgb="FF000000"/>
        <rFont val="Calibri"/>
      </rPr>
      <t>System 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</si>
  <si>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Auditing\System Audit Other System Events</t>
    </r>
    <r>
      <rPr>
        <sz val="11"/>
        <color rgb="FF006096"/>
        <rFont val="Roboto Condensed"/>
      </rPr>
      <t xml:space="preserve">
</t>
    </r>
  </si>
  <si>
    <r>
      <rPr>
        <sz val="11"/>
        <color rgb="FF000000"/>
        <rFont val="Calibri"/>
      </rPr>
      <t>This subcategory reports on other system events. Events for this subcategory include:</t>
    </r>
    <r>
      <rPr>
        <sz val="11"/>
        <color rgb="FF000000"/>
        <rFont val="Calibri"/>
      </rPr>
      <t xml:space="preserve">
</t>
    </r>
    <r>
      <rPr>
        <sz val="11"/>
        <color rgb="FF000000"/>
        <rFont val="Calibri"/>
      </rPr>
      <t>- 5024: The Windows Firewall Service has started successfully.</t>
    </r>
    <r>
      <rPr>
        <sz val="11"/>
        <color rgb="FF000000"/>
        <rFont val="Calibri"/>
      </rPr>
      <t xml:space="preserve">
</t>
    </r>
    <r>
      <rPr>
        <sz val="11"/>
        <color rgb="FF000000"/>
        <rFont val="Calibri"/>
      </rPr>
      <t>- 5025: The Windows Firewall Service has been stopped.</t>
    </r>
    <r>
      <rPr>
        <sz val="11"/>
        <color rgb="FF000000"/>
        <rFont val="Calibri"/>
      </rPr>
      <t xml:space="preserve">
</t>
    </r>
    <r>
      <rPr>
        <sz val="11"/>
        <color rgb="FF000000"/>
        <rFont val="Calibri"/>
      </rPr>
      <t>- 5027: The Windows Firewall Service was unable to retrieve the security policy from the local storage. The service will continue enforcing the current policy.</t>
    </r>
    <r>
      <rPr>
        <sz val="11"/>
        <color rgb="FF000000"/>
        <rFont val="Calibri"/>
      </rPr>
      <t xml:space="preserve">
</t>
    </r>
    <r>
      <rPr>
        <sz val="11"/>
        <color rgb="FF000000"/>
        <rFont val="Calibri"/>
      </rPr>
      <t>- 5028: The Windows Firewall Service was unable to parse the new security policy. The service will continue with currently enforced policy.</t>
    </r>
    <r>
      <rPr>
        <sz val="11"/>
        <color rgb="FF000000"/>
        <rFont val="Calibri"/>
      </rPr>
      <t xml:space="preserve">
</t>
    </r>
    <r>
      <rPr>
        <sz val="11"/>
        <color rgb="FF000000"/>
        <rFont val="Calibri"/>
      </rPr>
      <t>- 5029: The Windows Firewall Service failed to initialize the driver. The service will continue to enforce the current policy.</t>
    </r>
    <r>
      <rPr>
        <sz val="11"/>
        <color rgb="FF000000"/>
        <rFont val="Calibri"/>
      </rPr>
      <t xml:space="preserve">
</t>
    </r>
    <r>
      <rPr>
        <sz val="11"/>
        <color rgb="FF000000"/>
        <rFont val="Calibri"/>
      </rPr>
      <t>- 5030: The Windows Firewall Service failed to start.</t>
    </r>
    <r>
      <rPr>
        <sz val="11"/>
        <color rgb="FF000000"/>
        <rFont val="Calibri"/>
      </rPr>
      <t xml:space="preserve">
</t>
    </r>
    <r>
      <rPr>
        <sz val="11"/>
        <color rgb="FF000000"/>
        <rFont val="Calibri"/>
      </rPr>
      <t>- 5032: Windows Firewall was unable to notify the user that it blocked an application from accepting incoming connections on the network.</t>
    </r>
    <r>
      <rPr>
        <sz val="11"/>
        <color rgb="FF000000"/>
        <rFont val="Calibri"/>
      </rPr>
      <t xml:space="preserve">
</t>
    </r>
    <r>
      <rPr>
        <sz val="11"/>
        <color rgb="FF000000"/>
        <rFont val="Calibri"/>
      </rPr>
      <t>- 5033: The Windows Firewall Driver has started successfully.</t>
    </r>
    <r>
      <rPr>
        <sz val="11"/>
        <color rgb="FF000000"/>
        <rFont val="Calibri"/>
      </rPr>
      <t xml:space="preserve">
</t>
    </r>
    <r>
      <rPr>
        <sz val="11"/>
        <color rgb="FF000000"/>
        <rFont val="Calibri"/>
      </rPr>
      <t>- 5034: The Windows Firewall Driver has been stopped.</t>
    </r>
    <r>
      <rPr>
        <sz val="11"/>
        <color rgb="FF000000"/>
        <rFont val="Calibri"/>
      </rPr>
      <t xml:space="preserve">
</t>
    </r>
    <r>
      <rPr>
        <sz val="11"/>
        <color rgb="FF000000"/>
        <rFont val="Calibri"/>
      </rPr>
      <t>- 5035: The Windows Firewall Driver failed to start.</t>
    </r>
    <r>
      <rPr>
        <sz val="11"/>
        <color rgb="FF000000"/>
        <rFont val="Calibri"/>
      </rPr>
      <t xml:space="preserve">
</t>
    </r>
    <r>
      <rPr>
        <sz val="11"/>
        <color rgb="FF000000"/>
        <rFont val="Calibri"/>
      </rPr>
      <t>- 5037: The Windows Firewall Driver detected critical runtime error. Terminating.</t>
    </r>
    <r>
      <rPr>
        <sz val="11"/>
        <color rgb="FF000000"/>
        <rFont val="Calibri"/>
      </rPr>
      <t xml:space="preserve">
</t>
    </r>
    <r>
      <rPr>
        <sz val="11"/>
        <color rgb="FF000000"/>
        <rFont val="Calibri"/>
      </rPr>
      <t>- 5058: Key file operation.</t>
    </r>
    <r>
      <rPr>
        <sz val="11"/>
        <color rgb="FF000000"/>
        <rFont val="Calibri"/>
      </rPr>
      <t xml:space="preserve">
</t>
    </r>
    <r>
      <rPr>
        <sz val="11"/>
        <color rgb="FF000000"/>
        <rFont val="Calibri"/>
      </rPr>
      <t>- 5059: Key migration operation.</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</si>
  <si>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/subcategory:"{0cce9214-69ae-11d9-bed3-505054503030}"</t>
    </r>
    <r>
      <rPr>
        <sz val="11"/>
        <color rgb="FF006096"/>
        <rFont val="Roboto Condensed"/>
      </rPr>
      <t xml:space="preserve">
</t>
    </r>
  </si>
  <si>
    <r>
      <rPr>
        <sz val="11"/>
        <color rgb="FF000000"/>
        <rFont val="Calibri"/>
      </rPr>
      <t>Success and Failure.</t>
    </r>
  </si>
  <si>
    <t>6.26</t>
  </si>
  <si>
    <r>
      <rPr>
        <sz val="11"/>
        <rFont val="Calibri"/>
      </rPr>
      <t xml:space="preserve">Ensure </t>
    </r>
    <r>
      <rPr>
        <sz val="11"/>
        <color rgb="FF000000"/>
        <rFont val="Calibri"/>
      </rPr>
      <t>'</t>
    </r>
    <r>
      <rPr>
        <b/>
        <sz val="11"/>
        <color rgb="FF000000"/>
        <rFont val="Calibri"/>
      </rPr>
      <t>System 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</si>
  <si>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Settings Catalog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Auditing\System Audit Security State Change</t>
    </r>
    <r>
      <rPr>
        <sz val="11"/>
        <color rgb="FF006096"/>
        <rFont val="Roboto Condensed"/>
      </rPr>
      <t xml:space="preserve">
</t>
    </r>
  </si>
  <si>
    <r>
      <rPr>
        <sz val="11"/>
        <color rgb="FF000000"/>
        <rFont val="Calibri"/>
      </rPr>
      <t>This subcategory reports changes in security state of the system, such as when the security subsystem starts and stops. Events for this subcategory include:</t>
    </r>
    <r>
      <rPr>
        <sz val="11"/>
        <color rgb="FF000000"/>
        <rFont val="Calibri"/>
      </rPr>
      <t xml:space="preserve">
</t>
    </r>
    <r>
      <rPr>
        <sz val="11"/>
        <color rgb="FF000000"/>
        <rFont val="Calibri"/>
      </rPr>
      <t>- 4608: Windows is starting up.</t>
    </r>
    <r>
      <rPr>
        <sz val="11"/>
        <color rgb="FF000000"/>
        <rFont val="Calibri"/>
      </rPr>
      <t xml:space="preserve">
</t>
    </r>
    <r>
      <rPr>
        <sz val="11"/>
        <color rgb="FF000000"/>
        <rFont val="Calibri"/>
      </rPr>
      <t>- 4609: Windows is shutting down.</t>
    </r>
    <r>
      <rPr>
        <sz val="11"/>
        <color rgb="FF000000"/>
        <rFont val="Calibri"/>
      </rPr>
      <t xml:space="preserve">
</t>
    </r>
    <r>
      <rPr>
        <sz val="11"/>
        <color rgb="FF000000"/>
        <rFont val="Calibri"/>
      </rPr>
      <t>- 4616: The system time was changed.</t>
    </r>
    <r>
      <rPr>
        <sz val="11"/>
        <color rgb="FF000000"/>
        <rFont val="Calibri"/>
      </rPr>
      <t xml:space="preserve">
</t>
    </r>
    <r>
      <rPr>
        <sz val="11"/>
        <color rgb="FF000000"/>
        <rFont val="Calibri"/>
      </rPr>
      <t>- 4621: Administrator recovered system from CrashOnAuditFail. Users who are not administrators will now be allowed to log on. Some audit-able activity might not have been recorded.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</si>
  <si>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/subcategory:"{0cce9210-69ae-11d9-bed3-505054503030}"</t>
    </r>
    <r>
      <rPr>
        <sz val="11"/>
        <color rgb="FF006096"/>
        <rFont val="Roboto Condensed"/>
      </rPr>
      <t xml:space="preserve">
</t>
    </r>
  </si>
  <si>
    <t>6.27</t>
  </si>
  <si>
    <r>
      <rPr>
        <sz val="11"/>
        <rFont val="Calibri"/>
      </rPr>
      <t xml:space="preserve">Ensure </t>
    </r>
    <r>
      <rPr>
        <sz val="11"/>
        <color rgb="FF000000"/>
        <rFont val="Calibri"/>
      </rPr>
      <t>'</t>
    </r>
    <r>
      <rPr>
        <b/>
        <sz val="11"/>
        <color rgb="FF000000"/>
        <rFont val="Calibri"/>
      </rPr>
      <t>System 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</si>
  <si>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Settings Catalog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Auditing\System Audit System Integrity</t>
    </r>
    <r>
      <rPr>
        <sz val="11"/>
        <color rgb="FF006096"/>
        <rFont val="Roboto Condensed"/>
      </rPr>
      <t xml:space="preserve">
</t>
    </r>
  </si>
  <si>
    <r>
      <rPr>
        <sz val="11"/>
        <color rgb="FF000000"/>
        <rFont val="Calibri"/>
      </rPr>
      <t>This subcategory reports on violations of integrity of the security subsystem. Events for this subcategory include:</t>
    </r>
    <r>
      <rPr>
        <sz val="11"/>
        <color rgb="FF000000"/>
        <rFont val="Calibri"/>
      </rPr>
      <t xml:space="preserve">
</t>
    </r>
    <r>
      <rPr>
        <sz val="11"/>
        <color rgb="FF000000"/>
        <rFont val="Calibri"/>
      </rPr>
      <t>- 4612: Internal resources allocated for the queuing of audit messages have been exhausted, leading to the loss of some audits.</t>
    </r>
    <r>
      <rPr>
        <sz val="11"/>
        <color rgb="FF000000"/>
        <rFont val="Calibri"/>
      </rPr>
      <t xml:space="preserve">
</t>
    </r>
    <r>
      <rPr>
        <sz val="11"/>
        <color rgb="FF000000"/>
        <rFont val="Calibri"/>
      </rPr>
      <t>- 4615: Invalid use of LPC port.</t>
    </r>
    <r>
      <rPr>
        <sz val="11"/>
        <color rgb="FF000000"/>
        <rFont val="Calibri"/>
      </rPr>
      <t xml:space="preserve">
</t>
    </r>
    <r>
      <rPr>
        <sz val="11"/>
        <color rgb="FF000000"/>
        <rFont val="Calibri"/>
      </rPr>
      <t>- 4618: A monitored security event pattern has occurred.</t>
    </r>
    <r>
      <rPr>
        <sz val="11"/>
        <color rgb="FF000000"/>
        <rFont val="Calibri"/>
      </rPr>
      <t xml:space="preserve">
</t>
    </r>
    <r>
      <rPr>
        <sz val="11"/>
        <color rgb="FF000000"/>
        <rFont val="Calibri"/>
      </rPr>
      <t>- 4816: RPC detected an integrity violation while decrypting an incoming message.</t>
    </r>
    <r>
      <rPr>
        <sz val="11"/>
        <color rgb="FF000000"/>
        <rFont val="Calibri"/>
      </rPr>
      <t xml:space="preserve">
</t>
    </r>
    <r>
      <rPr>
        <sz val="11"/>
        <color rgb="FF000000"/>
        <rFont val="Calibri"/>
      </rPr>
      <t>- 5038: Code integrity determined that the image hash of a file is not valid. The file could be corrupt due to unauthorized modification or the invalid hash could indicate a potential disk device error.</t>
    </r>
    <r>
      <rPr>
        <sz val="11"/>
        <color rgb="FF000000"/>
        <rFont val="Calibri"/>
      </rPr>
      <t xml:space="preserve">
</t>
    </r>
    <r>
      <rPr>
        <sz val="11"/>
        <color rgb="FF000000"/>
        <rFont val="Calibri"/>
      </rPr>
      <t>- 5056: A cryptographic self test was performed.</t>
    </r>
    <r>
      <rPr>
        <sz val="11"/>
        <color rgb="FF000000"/>
        <rFont val="Calibri"/>
      </rPr>
      <t xml:space="preserve">
</t>
    </r>
    <r>
      <rPr>
        <sz val="11"/>
        <color rgb="FF000000"/>
        <rFont val="Calibri"/>
      </rPr>
      <t>- 5057: A cryptographic primitive operation failed.</t>
    </r>
    <r>
      <rPr>
        <sz val="11"/>
        <color rgb="FF000000"/>
        <rFont val="Calibri"/>
      </rPr>
      <t xml:space="preserve">
</t>
    </r>
    <r>
      <rPr>
        <sz val="11"/>
        <color rgb="FF000000"/>
        <rFont val="Calibri"/>
      </rPr>
      <t>- 5060: Verification operation failed.</t>
    </r>
    <r>
      <rPr>
        <sz val="11"/>
        <color rgb="FF000000"/>
        <rFont val="Calibri"/>
      </rPr>
      <t xml:space="preserve">
</t>
    </r>
    <r>
      <rPr>
        <sz val="11"/>
        <color rgb="FF000000"/>
        <rFont val="Calibri"/>
      </rPr>
      <t>- 5061: Cryptographic operation.</t>
    </r>
    <r>
      <rPr>
        <sz val="11"/>
        <color rgb="FF000000"/>
        <rFont val="Calibri"/>
      </rPr>
      <t xml:space="preserve">
</t>
    </r>
    <r>
      <rPr>
        <sz val="11"/>
        <color rgb="FF000000"/>
        <rFont val="Calibri"/>
      </rPr>
      <t>- 5062: A kernel-mode cryptographic self test was performed.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</si>
  <si>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/subcategory:"{0cce9212-69ae-11d9-bed3-505054503030}"</t>
    </r>
    <r>
      <rPr>
        <sz val="11"/>
        <color rgb="FF006096"/>
        <rFont val="Roboto Condensed"/>
      </rPr>
      <t xml:space="preserve">
</t>
    </r>
  </si>
  <si>
    <t>8.1</t>
  </si>
  <si>
    <r>
      <rPr>
        <sz val="11"/>
        <rFont val="Calibri"/>
      </rPr>
      <t xml:space="preserve">Ensure </t>
    </r>
    <r>
      <rPr>
        <sz val="11"/>
        <color rgb="FF000000"/>
        <rFont val="Calibri"/>
      </rPr>
      <t>'</t>
    </r>
    <r>
      <rPr>
        <b/>
        <sz val="11"/>
        <color rgb="FF000000"/>
        <rFont val="Calibri"/>
      </rPr>
      <t>Require Device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</si>
  <si>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Bitlocker\Require Device Encryption</t>
    </r>
    <r>
      <rPr>
        <sz val="11"/>
        <color rgb="FF006096"/>
        <rFont val="Roboto Condensed"/>
      </rPr>
      <t xml:space="preserve">
</t>
    </r>
  </si>
  <si>
    <r>
      <rPr>
        <sz val="11"/>
        <color rgb="FF000000"/>
        <rFont val="Calibri"/>
      </rPr>
      <t>This setting allows the Admin to require encryption to be turned on using BitLocker\Device Encryption. Disabling the policy won't turn off the encryption on the system drive. But will stop prompting the user to turn it 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Setting this policy to </t>
    </r>
    <r>
      <rPr>
        <b/>
        <sz val="11"/>
        <color rgb="FF000000"/>
        <rFont val="Calibri"/>
      </rPr>
      <t>Enabled</t>
    </r>
    <r>
      <rPr>
        <sz val="11"/>
        <color rgb="FF000000"/>
        <rFont val="Calibri"/>
      </rPr>
      <t xml:space="preserve"> triggers encryption of all drives (silently or non-silently based on AllowWarningForOtherDiskEncryption policy).</t>
    </r>
    <r>
      <rPr>
        <sz val="11"/>
        <color rgb="FF000000"/>
        <rFont val="Calibri"/>
      </rPr>
      <t xml:space="preserve">
</t>
    </r>
    <r>
      <rPr>
        <b/>
        <sz val="11"/>
        <color rgb="FF000000"/>
        <rFont val="Calibri"/>
      </rPr>
      <t>Note #2:</t>
    </r>
    <r>
      <rPr>
        <sz val="11"/>
        <color rgb="FF000000"/>
        <rFont val="Calibri"/>
      </rPr>
      <t xml:space="preserve"> Currently only full disk encryption is supported when using this CSP for silent encryption. For non-silent encryption, encryption type will depend on SystemDrivesEncryptionType and FixedDrivesEncryptionType configured on the device.</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</si>
  <si>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HKLM\SOFTWARE\Microsoft\PolicyManager\current\device\BitLocker:RequireDeviceEncryption_WinningProvider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HKLM\SOFTWARE\Microsoft\PolicyManager\Providers\{GUID}\Default\Device\Bitlocker:RequireDeviceEncryption</t>
    </r>
    <r>
      <rPr>
        <sz val="11"/>
        <color rgb="FF006096"/>
        <rFont val="Roboto Condensed"/>
      </rPr>
      <t xml:space="preserve">
</t>
    </r>
  </si>
  <si>
    <r>
      <rPr>
        <sz val="11"/>
        <color rgb="FF000000"/>
        <rFont val="Calibri"/>
      </rPr>
      <t>0 (Disabled)</t>
    </r>
  </si>
  <si>
    <t>8.2</t>
  </si>
  <si>
    <r>
      <rPr>
        <sz val="11"/>
        <rFont val="Calibri"/>
      </rPr>
      <t xml:space="preserve">Ensure </t>
    </r>
    <r>
      <rPr>
        <sz val="11"/>
        <color rgb="FF000000"/>
        <rFont val="Calibri"/>
      </rPr>
      <t>'</t>
    </r>
    <r>
      <rPr>
        <b/>
        <sz val="11"/>
        <color rgb="FF000000"/>
        <rFont val="Calibri"/>
      </rPr>
      <t>Allow Warning For Other Disk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</si>
  <si>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Bitlocker\Allow Warning For Other Disk Encryption</t>
    </r>
    <r>
      <rPr>
        <sz val="11"/>
        <color rgb="FF006096"/>
        <rFont val="Roboto Condensed"/>
      </rPr>
      <t xml:space="preserve">
</t>
    </r>
  </si>
  <si>
    <r>
      <rPr>
        <sz val="11"/>
        <color rgb="FF000000"/>
        <rFont val="Calibri"/>
      </rPr>
      <t>This setting allows Admin to disable all UI (notification for encryption and warning prompt for other disk encryption) and turn on encryption on the user machines silently.</t>
    </r>
    <r>
      <rPr>
        <sz val="11"/>
        <color rgb="FF000000"/>
        <rFont val="Calibri"/>
      </rPr>
      <t xml:space="preserve">
</t>
    </r>
    <r>
      <rPr>
        <sz val="11"/>
        <color rgb="FF000000"/>
        <rFont val="Calibri"/>
      </rPr>
      <t>When you disable the warning prompt, the OS drive's recovery key will back up to the user's Microsoft Entra account. When you allow the warning prompt, the user who receives the prompt can select where to back up the OS drive's recovery key.</t>
    </r>
    <r>
      <rPr>
        <sz val="11"/>
        <color rgb="FF000000"/>
        <rFont val="Calibri"/>
      </rPr>
      <t xml:space="preserve">
</t>
    </r>
    <r>
      <rPr>
        <sz val="11"/>
        <color rgb="FF000000"/>
        <rFont val="Calibri"/>
      </rPr>
      <t>The endpoint for a fixed data drive's backup is chosen in the following order:</t>
    </r>
    <r>
      <rPr>
        <sz val="11"/>
        <color rgb="FF000000"/>
        <rFont val="Calibri"/>
      </rPr>
      <t xml:space="preserve">
</t>
    </r>
    <r>
      <rPr>
        <sz val="11"/>
        <color rgb="FF000000"/>
        <rFont val="Calibri"/>
      </rPr>
      <t>- The user's Windows Server Active Directory Domain Services account.</t>
    </r>
    <r>
      <rPr>
        <sz val="11"/>
        <color rgb="FF000000"/>
        <rFont val="Calibri"/>
      </rPr>
      <t xml:space="preserve">
</t>
    </r>
    <r>
      <rPr>
        <sz val="11"/>
        <color rgb="FF000000"/>
        <rFont val="Calibri"/>
      </rPr>
      <t>- The user's Microsoft Entra account.</t>
    </r>
    <r>
      <rPr>
        <sz val="11"/>
        <color rgb="FF000000"/>
        <rFont val="Calibri"/>
      </rPr>
      <t xml:space="preserve">
</t>
    </r>
    <r>
      <rPr>
        <sz val="11"/>
        <color rgb="FF000000"/>
        <rFont val="Calibri"/>
      </rPr>
      <t>- The user's personal OneDrive (MDM/MAM only).</t>
    </r>
    <r>
      <rPr>
        <sz val="11"/>
        <color rgb="FF000000"/>
        <rFont val="Calibri"/>
      </rPr>
      <t xml:space="preserve">
</t>
    </r>
    <r>
      <rPr>
        <sz val="11"/>
        <color rgb="FF000000"/>
        <rFont val="Calibri"/>
      </rPr>
      <t>Encryption will wait until one of these three locations backs up successfully.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Starting in Windows 10, version 1803, the value 0 can only be set for Microsoft Entra joined devices. Windows will attempt to silently enable BitLocker for value 0.</t>
    </r>
  </si>
  <si>
    <r>
      <rPr>
        <sz val="11"/>
        <color rgb="FF000000"/>
        <rFont val="Calibri"/>
      </rPr>
      <t>Enabling BitLocker on a device with third party encryption may render the device unusable and will require reinstallation of Windows.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</si>
  <si>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HKLM\SOFTWARE\Microsoft\PolicyManager\current\device\BitLocker:AllowWarningForOtherDiskEncryption_WinningProvider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HKLM\SOFTWARE\Microsoft\PolicyManager\Providers\{GUID}\Default\Device\Bitlocker:AllowWarningForOtherDiskEncryption</t>
    </r>
    <r>
      <rPr>
        <sz val="11"/>
        <color rgb="FF006096"/>
        <rFont val="Roboto Condensed"/>
      </rPr>
      <t xml:space="preserve">
</t>
    </r>
  </si>
  <si>
    <r>
      <rPr>
        <sz val="11"/>
        <color rgb="FF000000"/>
        <rFont val="Calibri"/>
      </rPr>
      <t>1 (Enabled)</t>
    </r>
  </si>
  <si>
    <t>8.3</t>
  </si>
  <si>
    <r>
      <rPr>
        <sz val="11"/>
        <rFont val="Calibri"/>
      </rPr>
      <t xml:space="preserve">Ensure </t>
    </r>
    <r>
      <rPr>
        <sz val="11"/>
        <color rgb="FF000000"/>
        <rFont val="Calibri"/>
      </rPr>
      <t>'</t>
    </r>
    <r>
      <rPr>
        <b/>
        <sz val="11"/>
        <color rgb="FF000000"/>
        <rFont val="Calibri"/>
      </rPr>
      <t>Allow Warning For Other Disk Encryption: Allow Standard User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</si>
  <si>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Bitlocker\Allow Standard User Encryption</t>
    </r>
    <r>
      <rPr>
        <sz val="11"/>
        <color rgb="FF006096"/>
        <rFont val="Roboto Condensed"/>
      </rPr>
      <t xml:space="preserve">
</t>
    </r>
  </si>
  <si>
    <r>
      <rPr>
        <sz val="11"/>
        <color rgb="FF000000"/>
        <rFont val="Calibri"/>
      </rPr>
      <t>This setting allows Admins to enforce "Require Device Encryption" policy for scenarios where policy is pushed while current logged-on user is non-admin/standard user.</t>
    </r>
    <r>
      <rPr>
        <sz val="11"/>
        <color rgb="FF000000"/>
        <rFont val="Calibri"/>
      </rPr>
      <t xml:space="preserve">
</t>
    </r>
    <r>
      <rPr>
        <sz val="11"/>
        <color rgb="FF000000"/>
        <rFont val="Calibri"/>
      </rPr>
      <t>This policy is tied to "Allow Warning For Other Disk Encryption" policy being set to "0", i.e, Silent encryption is enforced.</t>
    </r>
    <r>
      <rPr>
        <sz val="11"/>
        <color rgb="FF000000"/>
        <rFont val="Calibri"/>
      </rPr>
      <t xml:space="preserve">
</t>
    </r>
    <r>
      <rPr>
        <sz val="11"/>
        <color rgb="FF000000"/>
        <rFont val="Calibri"/>
      </rPr>
      <t>If "Allow Warning For Other Disk Encryption" isn't set, or is set to "1", "Require Device Encryption" policy won't try to encrypt drive(s) if a standard user is the current logged-on user in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</si>
  <si>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HKLM\SOFTWARE\Microsoft\PolicyManager\current\device\BitLocker:AllowStandardUserEncryption_WinningProvider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HKLM\SOFTWARE\Microsoft\PolicyManager\Providers\{GUID}\Default\Device\Bitlocker:AllowStandardUserEncryption</t>
    </r>
    <r>
      <rPr>
        <sz val="11"/>
        <color rgb="FF006096"/>
        <rFont val="Roboto Condensed"/>
      </rPr>
      <t xml:space="preserve">
</t>
    </r>
  </si>
  <si>
    <t>Camera</t>
  </si>
  <si>
    <t>12.1</t>
  </si>
  <si>
    <r>
      <rPr>
        <sz val="11"/>
        <rFont val="Calibri"/>
      </rPr>
      <t xml:space="preserve">Ensure </t>
    </r>
    <r>
      <rPr>
        <sz val="11"/>
        <color rgb="FF000000"/>
        <rFont val="Calibri"/>
      </rPr>
      <t>'</t>
    </r>
    <r>
      <rPr>
        <b/>
        <sz val="11"/>
        <color rgb="FF000000"/>
        <rFont val="Calibri"/>
      </rPr>
      <t>Allow Camera</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</si>
  <si>
    <r>
      <rPr>
        <sz val="11"/>
        <color rgb="FF000000"/>
        <rFont val="Calibri"/>
      </rPr>
      <t xml:space="preserve">Set the following Settings Catalog path to </t>
    </r>
    <r>
      <rPr>
        <b/>
        <sz val="11"/>
        <color rgb="FF000000"/>
        <rFont val="Calibri"/>
      </rPr>
      <t>Not allowed</t>
    </r>
    <r>
      <rPr>
        <sz val="11"/>
        <color rgb="FF000000"/>
        <rFont val="Calibri"/>
      </rPr>
      <t>:</t>
    </r>
    <r>
      <rPr>
        <sz val="11"/>
        <color rgb="FF000000"/>
        <rFont val="Calibri"/>
      </rPr>
      <t xml:space="preserve">
</t>
    </r>
    <r>
      <rPr>
        <sz val="11"/>
        <color rgb="FF006096"/>
        <rFont val="Roboto Condensed"/>
      </rPr>
      <t>Camera\Allow Camera</t>
    </r>
    <r>
      <rPr>
        <sz val="11"/>
        <color rgb="FF006096"/>
        <rFont val="Roboto Condensed"/>
      </rPr>
      <t xml:space="preserve">
</t>
    </r>
  </si>
  <si>
    <r>
      <rPr>
        <sz val="11"/>
        <color rgb="FF000000"/>
        <rFont val="Calibri"/>
      </rPr>
      <t>This policy setting controls whether the use of Camera devices on the machine are permitted.</t>
    </r>
    <r>
      <rPr>
        <sz val="11"/>
        <color rgb="FF000000"/>
        <rFont val="Calibri"/>
      </rPr>
      <t xml:space="preserve">
</t>
    </r>
    <r>
      <rPr>
        <sz val="11"/>
        <color rgb="FF000000"/>
        <rFont val="Calibri"/>
      </rPr>
      <t xml:space="preserve">The recommended state for this setting is: </t>
    </r>
    <r>
      <rPr>
        <b/>
        <sz val="11"/>
        <color rgb="FF000000"/>
        <rFont val="Calibri"/>
      </rPr>
      <t>Not allowed</t>
    </r>
    <r>
      <rPr>
        <sz val="11"/>
        <color rgb="FF000000"/>
        <rFont val="Calibri"/>
      </rPr>
      <t>.</t>
    </r>
  </si>
  <si>
    <r>
      <rPr>
        <sz val="11"/>
        <color rgb="FF000000"/>
        <rFont val="Calibri"/>
      </rPr>
      <t>Users will not be able to utilize the camera on a system.</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</si>
  <si>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HKLM\SOFTWARE\Microsoft\PolicyManager\current\device\Camera:AllowCamera_WinningProvider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HKLM\SOFTWARE\Microsoft\PolicyManager\Providers\{GUID}\Default\Device\Camera:AllowCamera</t>
    </r>
    <r>
      <rPr>
        <sz val="11"/>
        <color rgb="FF006096"/>
        <rFont val="Roboto Condensed"/>
      </rPr>
      <t xml:space="preserve">
</t>
    </r>
  </si>
  <si>
    <r>
      <rPr>
        <sz val="11"/>
        <color rgb="FF000000"/>
        <rFont val="Calibri"/>
      </rPr>
      <t>Enabled. (Camera devices are enabled.)</t>
    </r>
  </si>
  <si>
    <t>Config Refresh</t>
  </si>
  <si>
    <t>15.1</t>
  </si>
  <si>
    <r>
      <rPr>
        <sz val="11"/>
        <rFont val="Calibri"/>
      </rPr>
      <t xml:space="preserve">Ensure </t>
    </r>
    <r>
      <rPr>
        <sz val="11"/>
        <color rgb="FF000000"/>
        <rFont val="Calibri"/>
      </rPr>
      <t>'</t>
    </r>
    <r>
      <rPr>
        <b/>
        <sz val="11"/>
        <color rgb="FF000000"/>
        <rFont val="Calibri"/>
      </rPr>
      <t>Config refresh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</si>
  <si>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Config Refresh\Config refresh</t>
    </r>
    <r>
      <rPr>
        <sz val="11"/>
        <color rgb="FF006096"/>
        <rFont val="Roboto Condensed"/>
      </rPr>
      <t xml:space="preserve">
</t>
    </r>
  </si>
  <si>
    <r>
      <rPr>
        <sz val="11"/>
        <color rgb="FF000000"/>
        <rFont val="Calibri"/>
      </rPr>
      <t>This policy setting determines whether or not MDM policies are refreshed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</si>
  <si>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Microsoft's tech community blog confirms that performance testing was done before the feature's release, showing minimal impact on CPU, RAM, and battery even when the refresh cadence is set to 30 minutes.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</si>
  <si>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HKLM\SOFTWARE\Microsoft\Enrollments\{ProviderGUID}\ConfigRefresh:Enabled</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ProviderGUID</t>
    </r>
    <r>
      <rPr>
        <sz val="11"/>
        <color rgb="FF000000"/>
        <rFont val="Calibri"/>
      </rPr>
      <t xml:space="preserve"> can be determined manually or programmatically by inspecting each subkey in </t>
    </r>
    <r>
      <rPr>
        <b/>
        <sz val="11"/>
        <color rgb="FF000000"/>
        <rFont val="Calibri"/>
      </rPr>
      <t>HKLM\SOFTWARE\Microsoft\Enrollments\</t>
    </r>
    <r>
      <rPr>
        <sz val="11"/>
        <color rgb="FF000000"/>
        <rFont val="Calibri"/>
      </rPr>
      <t xml:space="preserve">. The Intune provider will have a ValueName of </t>
    </r>
    <r>
      <rPr>
        <b/>
        <sz val="11"/>
        <color rgb="FF000000"/>
        <rFont val="Calibri"/>
      </rPr>
      <t>ProviderID</t>
    </r>
    <r>
      <rPr>
        <sz val="11"/>
        <color rgb="FF000000"/>
        <rFont val="Calibri"/>
      </rPr>
      <t xml:space="preserve"> with a value of </t>
    </r>
    <r>
      <rPr>
        <b/>
        <sz val="11"/>
        <color rgb="FF000000"/>
        <rFont val="Calibri"/>
      </rPr>
      <t>MS DM Server</t>
    </r>
    <r>
      <rPr>
        <sz val="11"/>
        <color rgb="FF000000"/>
        <rFont val="Calibri"/>
      </rPr>
      <t xml:space="preserve">. The parent key GUID is the </t>
    </r>
    <r>
      <rPr>
        <b/>
        <sz val="11"/>
        <color rgb="FF000000"/>
        <rFont val="Calibri"/>
      </rPr>
      <t>ProviderGUID</t>
    </r>
    <r>
      <rPr>
        <sz val="11"/>
        <color rgb="FF000000"/>
        <rFont val="Calibri"/>
      </rPr>
      <t xml:space="preserve"> needed for the audit section above.</t>
    </r>
  </si>
  <si>
    <t>15.2</t>
  </si>
  <si>
    <r>
      <rPr>
        <sz val="11"/>
        <rFont val="Calibri"/>
      </rPr>
      <t xml:space="preserve">Ensure </t>
    </r>
    <r>
      <rPr>
        <sz val="11"/>
        <color rgb="FF000000"/>
        <rFont val="Calibri"/>
      </rPr>
      <t>'</t>
    </r>
    <r>
      <rPr>
        <b/>
        <sz val="11"/>
        <color rgb="FF000000"/>
        <rFont val="Calibri"/>
      </rPr>
      <t>Refresh cadence</t>
    </r>
    <r>
      <rPr>
        <sz val="11"/>
        <color rgb="FF000000"/>
        <rFont val="Calibri"/>
      </rPr>
      <t>'</t>
    </r>
    <r>
      <rPr>
        <sz val="11"/>
        <color rgb="FF000000"/>
        <rFont val="Calibri"/>
      </rPr>
      <t xml:space="preserve"> is set to </t>
    </r>
    <r>
      <rPr>
        <sz val="11"/>
        <color rgb="FF000000"/>
        <rFont val="Calibri"/>
      </rPr>
      <t>'</t>
    </r>
    <r>
      <rPr>
        <b/>
        <sz val="11"/>
        <color rgb="FF000000"/>
        <rFont val="Calibri"/>
      </rPr>
      <t>90</t>
    </r>
    <r>
      <rPr>
        <sz val="11"/>
        <color rgb="FF000000"/>
        <rFont val="Calibri"/>
      </rPr>
      <t>'</t>
    </r>
    <r>
      <rPr>
        <sz val="11"/>
        <color rgb="FF000000"/>
        <rFont val="Calibri"/>
      </rPr>
      <t xml:space="preserve"> (or less)</t>
    </r>
  </si>
  <si>
    <r>
      <rPr>
        <sz val="11"/>
        <color rgb="FF000000"/>
        <rFont val="Calibri"/>
      </rPr>
      <t xml:space="preserve">Set the following Settings Catalog path to </t>
    </r>
    <r>
      <rPr>
        <b/>
        <sz val="11"/>
        <color rgb="FF000000"/>
        <rFont val="Calibri"/>
      </rPr>
      <t>90</t>
    </r>
    <r>
      <rPr>
        <sz val="11"/>
        <color rgb="FF000000"/>
        <rFont val="Calibri"/>
      </rPr>
      <t xml:space="preserve"> (or less).</t>
    </r>
    <r>
      <rPr>
        <sz val="11"/>
        <color rgb="FF000000"/>
        <rFont val="Calibri"/>
      </rPr>
      <t xml:space="preserve">
</t>
    </r>
    <r>
      <rPr>
        <sz val="11"/>
        <color rgb="FF006096"/>
        <rFont val="Roboto Condensed"/>
      </rPr>
      <t>Config Refresh\Refresh cadence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shortest configurable refresh interval is 30 minutes.</t>
    </r>
  </si>
  <si>
    <r>
      <rPr>
        <sz val="11"/>
        <color rgb="FF000000"/>
        <rFont val="Calibri"/>
      </rPr>
      <t>This policy setting determines how often MDM policies are refreshed on the system.</t>
    </r>
    <r>
      <rPr>
        <sz val="11"/>
        <color rgb="FF000000"/>
        <rFont val="Calibri"/>
      </rPr>
      <t xml:space="preserve">
</t>
    </r>
    <r>
      <rPr>
        <sz val="11"/>
        <color rgb="FF000000"/>
        <rFont val="Calibri"/>
      </rPr>
      <t xml:space="preserve">The recommended state for this setting is: </t>
    </r>
    <r>
      <rPr>
        <b/>
        <sz val="11"/>
        <color rgb="FF000000"/>
        <rFont val="Calibri"/>
      </rPr>
      <t>90</t>
    </r>
    <r>
      <rPr>
        <sz val="11"/>
        <color rgb="FF000000"/>
        <rFont val="Calibri"/>
      </rPr>
      <t xml:space="preserve"> (or less).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</si>
  <si>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t>
    </r>
    <r>
      <rPr>
        <sz val="11"/>
        <color rgb="FF000000"/>
        <rFont val="Calibri"/>
      </rPr>
      <t xml:space="preserve"> (or less).</t>
    </r>
    <r>
      <rPr>
        <sz val="11"/>
        <color rgb="FF000000"/>
        <rFont val="Calibri"/>
      </rPr>
      <t xml:space="preserve">
</t>
    </r>
    <r>
      <rPr>
        <sz val="11"/>
        <color rgb="FF006096"/>
        <rFont val="Roboto Condensed"/>
      </rPr>
      <t>HKLM\SOFTWARE\Microsoft\Enrollments\{ProviderGUID}\ConfigRefresh:Cadence</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ProviderGUID</t>
    </r>
    <r>
      <rPr>
        <sz val="11"/>
        <color rgb="FF000000"/>
        <rFont val="Calibri"/>
      </rPr>
      <t xml:space="preserve"> can be determined manually or programmatically by inspecting each subkey in </t>
    </r>
    <r>
      <rPr>
        <b/>
        <sz val="11"/>
        <color rgb="FF000000"/>
        <rFont val="Calibri"/>
      </rPr>
      <t>HKLM\SOFTWARE\Microsoft\Enrollments\</t>
    </r>
    <r>
      <rPr>
        <sz val="11"/>
        <color rgb="FF000000"/>
        <rFont val="Calibri"/>
      </rPr>
      <t xml:space="preserve">. The Intune provider will have a ValueName of </t>
    </r>
    <r>
      <rPr>
        <b/>
        <sz val="11"/>
        <color rgb="FF000000"/>
        <rFont val="Calibri"/>
      </rPr>
      <t>ProviderID</t>
    </r>
    <r>
      <rPr>
        <sz val="11"/>
        <color rgb="FF000000"/>
        <rFont val="Calibri"/>
      </rPr>
      <t xml:space="preserve"> with a value of </t>
    </r>
    <r>
      <rPr>
        <b/>
        <sz val="11"/>
        <color rgb="FF000000"/>
        <rFont val="Calibri"/>
      </rPr>
      <t>MS DM Server</t>
    </r>
    <r>
      <rPr>
        <sz val="11"/>
        <color rgb="FF000000"/>
        <rFont val="Calibri"/>
      </rPr>
      <t xml:space="preserve">. The parent key GUID is the </t>
    </r>
    <r>
      <rPr>
        <b/>
        <sz val="11"/>
        <color rgb="FF000000"/>
        <rFont val="Calibri"/>
      </rPr>
      <t>ProviderGUID</t>
    </r>
    <r>
      <rPr>
        <sz val="11"/>
        <color rgb="FF000000"/>
        <rFont val="Calibri"/>
      </rPr>
      <t xml:space="preserve"> needed for the audit section above.</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Cadence</t>
    </r>
    <r>
      <rPr>
        <sz val="11"/>
        <color rgb="FF000000"/>
        <rFont val="Calibri"/>
      </rPr>
      <t xml:space="preserve"> ValueName might not appear in the registry when setting the Value to </t>
    </r>
    <r>
      <rPr>
        <b/>
        <sz val="11"/>
        <color rgb="FF000000"/>
        <rFont val="Calibri"/>
      </rPr>
      <t>90</t>
    </r>
    <r>
      <rPr>
        <sz val="11"/>
        <color rgb="FF000000"/>
        <rFont val="Calibri"/>
      </rPr>
      <t xml:space="preserve"> within Settings Catalog.</t>
    </r>
  </si>
  <si>
    <r>
      <rPr>
        <sz val="11"/>
        <color rgb="FF000000"/>
        <rFont val="Calibri"/>
      </rPr>
      <t>-</t>
    </r>
  </si>
  <si>
    <t>Defender</t>
  </si>
  <si>
    <t>22.1</t>
  </si>
  <si>
    <r>
      <rPr>
        <sz val="11"/>
        <rFont val="Calibri"/>
      </rPr>
      <t xml:space="preserve">Ensure </t>
    </r>
    <r>
      <rPr>
        <sz val="11"/>
        <color rgb="FF000000"/>
        <rFont val="Calibri"/>
      </rPr>
      <t>'</t>
    </r>
    <r>
      <rPr>
        <b/>
        <sz val="11"/>
        <color rgb="FF000000"/>
        <rFont val="Calibri"/>
      </rPr>
      <t>Allow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</si>
  <si>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t>
    </r>
    <r>
      <rPr>
        <sz val="11"/>
        <color rgb="FF000000"/>
        <rFont val="Calibri"/>
      </rPr>
      <t xml:space="preserve">
</t>
    </r>
    <r>
      <rPr>
        <sz val="11"/>
        <color rgb="FF006096"/>
        <rFont val="Roboto Condensed"/>
      </rPr>
      <t>Defender\Allow Behavior Monitoring</t>
    </r>
    <r>
      <rPr>
        <sz val="11"/>
        <color rgb="FF006096"/>
        <rFont val="Roboto Condensed"/>
      </rPr>
      <t xml:space="preserve">
</t>
    </r>
  </si>
  <si>
    <r>
      <rPr>
        <sz val="11"/>
        <color rgb="FF000000"/>
        <rFont val="Calibri"/>
      </rPr>
      <t>This policy setting allows you to configure behavior monitoring for Microsoft Defender Antivirus.</t>
    </r>
    <r>
      <rPr>
        <sz val="11"/>
        <color rgb="FF000000"/>
        <rFont val="Calibri"/>
      </rPr>
      <t xml:space="preserve">
</t>
    </r>
    <r>
      <rPr>
        <sz val="11"/>
        <color rgb="FF000000"/>
        <rFont val="Calibri"/>
      </rPr>
      <t xml:space="preserve">The recommended state for this setting is: </t>
    </r>
    <r>
      <rPr>
        <b/>
        <sz val="11"/>
        <color rgb="FF000000"/>
        <rFont val="Calibri"/>
      </rPr>
      <t>Allowed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</si>
  <si>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Manager:AllowBehaviorMonitoring</t>
    </r>
    <r>
      <rPr>
        <sz val="11"/>
        <color rgb="FF006096"/>
        <rFont val="Roboto Condensed"/>
      </rPr>
      <t xml:space="preserve">
</t>
    </r>
  </si>
  <si>
    <r>
      <rPr>
        <sz val="11"/>
        <color rgb="FF000000"/>
        <rFont val="Calibri"/>
      </rPr>
      <t>Enabled. (Behavior monitoring will be enabled.)</t>
    </r>
  </si>
  <si>
    <t>22.2</t>
  </si>
  <si>
    <r>
      <rPr>
        <sz val="11"/>
        <rFont val="Calibri"/>
      </rPr>
      <t xml:space="preserve">Ensure </t>
    </r>
    <r>
      <rPr>
        <sz val="11"/>
        <color rgb="FF000000"/>
        <rFont val="Calibri"/>
      </rPr>
      <t>'</t>
    </r>
    <r>
      <rPr>
        <b/>
        <sz val="11"/>
        <color rgb="FF000000"/>
        <rFont val="Calibri"/>
      </rPr>
      <t>Allow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</si>
  <si>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t>
    </r>
    <r>
      <rPr>
        <sz val="11"/>
        <color rgb="FF000000"/>
        <rFont val="Calibri"/>
      </rPr>
      <t xml:space="preserve">
</t>
    </r>
    <r>
      <rPr>
        <sz val="11"/>
        <color rgb="FF006096"/>
        <rFont val="Roboto Condensed"/>
      </rPr>
      <t>Defender\Allow Email Scanning</t>
    </r>
    <r>
      <rPr>
        <sz val="11"/>
        <color rgb="FF006096"/>
        <rFont val="Roboto Condensed"/>
      </rPr>
      <t xml:space="preserve">
</t>
    </r>
  </si>
  <si>
    <r>
      <rPr>
        <sz val="11"/>
        <color rgb="FF000000"/>
        <rFont val="Calibri"/>
      </rPr>
      <t>This policy setting allows you to configure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The recommended state for this setting is: </t>
    </r>
    <r>
      <rPr>
        <b/>
        <sz val="11"/>
        <color rgb="FF000000"/>
        <rFont val="Calibri"/>
      </rPr>
      <t>Allowed</t>
    </r>
    <r>
      <rPr>
        <sz val="11"/>
        <color rgb="FF000000"/>
        <rFont val="Calibri"/>
      </rPr>
      <t>.</t>
    </r>
  </si>
  <si>
    <r>
      <rPr>
        <sz val="11"/>
        <color rgb="FF000000"/>
        <rFont val="Calibri"/>
      </rPr>
      <t>E-mail scanning by Microsoft Defender Antivirus will be enabled.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</si>
  <si>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Manager:AllowEmailScanning</t>
    </r>
    <r>
      <rPr>
        <sz val="11"/>
        <color rgb="FF006096"/>
        <rFont val="Roboto Condensed"/>
      </rPr>
      <t xml:space="preserve">
</t>
    </r>
  </si>
  <si>
    <r>
      <rPr>
        <sz val="11"/>
        <color rgb="FF000000"/>
        <rFont val="Calibri"/>
      </rPr>
      <t>Disabled. (E-mail scanning by Microsoft Defender Antivirus will be disabled.)</t>
    </r>
  </si>
  <si>
    <t>22.3</t>
  </si>
  <si>
    <r>
      <rPr>
        <sz val="11"/>
        <rFont val="Calibri"/>
      </rPr>
      <t xml:space="preserve">Ensure </t>
    </r>
    <r>
      <rPr>
        <sz val="11"/>
        <color rgb="FF000000"/>
        <rFont val="Calibri"/>
      </rPr>
      <t>'</t>
    </r>
    <r>
      <rPr>
        <b/>
        <sz val="11"/>
        <color rgb="FF000000"/>
        <rFont val="Calibri"/>
      </rPr>
      <t>Allow Full Scan Removable Drive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</si>
  <si>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t>
    </r>
    <r>
      <rPr>
        <sz val="11"/>
        <color rgb="FF000000"/>
        <rFont val="Calibri"/>
      </rPr>
      <t xml:space="preserve">
</t>
    </r>
    <r>
      <rPr>
        <sz val="11"/>
        <color rgb="FF006096"/>
        <rFont val="Roboto Condensed"/>
      </rPr>
      <t>Defender Antivirus\Allow Full Scan Removable Drive Scanning</t>
    </r>
    <r>
      <rPr>
        <sz val="11"/>
        <color rgb="FF006096"/>
        <rFont val="Roboto Condensed"/>
      </rPr>
      <t xml:space="preserve">
</t>
    </r>
  </si>
  <si>
    <r>
      <rPr>
        <sz val="11"/>
        <color rgb="FF000000"/>
        <rFont val="Calibri"/>
      </rPr>
      <t>This policy setting allows you to manage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The recommended state for this setting is: </t>
    </r>
    <r>
      <rPr>
        <b/>
        <sz val="11"/>
        <color rgb="FF000000"/>
        <rFont val="Calibri"/>
      </rPr>
      <t>Allowed</t>
    </r>
    <r>
      <rPr>
        <sz val="11"/>
        <color rgb="FF000000"/>
        <rFont val="Calibri"/>
      </rPr>
      <t>.</t>
    </r>
  </si>
  <si>
    <r>
      <rPr>
        <sz val="11"/>
        <color rgb="FF000000"/>
        <rFont val="Calibri"/>
      </rPr>
      <t>Removable drives will be scanned during any type of scan by Microsoft Defender Antivirus.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</si>
  <si>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Manager:AllowFullScanRemovableDriveScanning</t>
    </r>
    <r>
      <rPr>
        <sz val="11"/>
        <color rgb="FF006096"/>
        <rFont val="Roboto Condensed"/>
      </rPr>
      <t xml:space="preserve">
</t>
    </r>
  </si>
  <si>
    <r>
      <rPr>
        <sz val="11"/>
        <color rgb="FF000000"/>
        <rFont val="Calibri"/>
      </rPr>
      <t>Disabled. (Removable drives will not be scanned during a full scan. Removable drives may still be scanned during quick scan and custom scan.)</t>
    </r>
  </si>
  <si>
    <t>22.4</t>
  </si>
  <si>
    <r>
      <rPr>
        <sz val="11"/>
        <rFont val="Calibri"/>
      </rPr>
      <t xml:space="preserve">Ensure </t>
    </r>
    <r>
      <rPr>
        <sz val="11"/>
        <color rgb="FF000000"/>
        <rFont val="Calibri"/>
      </rPr>
      <t>'</t>
    </r>
    <r>
      <rPr>
        <b/>
        <sz val="11"/>
        <color rgb="FF000000"/>
        <rFont val="Calibri"/>
      </rPr>
      <t>Allow Realtime Monitoring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</si>
  <si>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t>
    </r>
    <r>
      <rPr>
        <sz val="11"/>
        <color rgb="FF000000"/>
        <rFont val="Calibri"/>
      </rPr>
      <t xml:space="preserve">
</t>
    </r>
    <r>
      <rPr>
        <sz val="11"/>
        <color rgb="FF006096"/>
        <rFont val="Roboto Condensed"/>
      </rPr>
      <t>Defender\Allow Realtime Monitoring</t>
    </r>
    <r>
      <rPr>
        <sz val="11"/>
        <color rgb="FF006096"/>
        <rFont val="Roboto Condensed"/>
      </rPr>
      <t xml:space="preserve">
</t>
    </r>
  </si>
  <si>
    <r>
      <rPr>
        <sz val="11"/>
        <color rgb="FF000000"/>
        <rFont val="Calibri"/>
      </rPr>
      <t>This policy setting configures real-time protection prompts for known malware detection.</t>
    </r>
    <r>
      <rPr>
        <sz val="11"/>
        <color rgb="FF000000"/>
        <rFont val="Calibri"/>
      </rPr>
      <t xml:space="preserve">
</t>
    </r>
    <r>
      <rPr>
        <sz val="11"/>
        <color rgb="FF000000"/>
        <rFont val="Calibri"/>
      </rPr>
      <t>Microsoft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The recommended state for this setting is: </t>
    </r>
    <r>
      <rPr>
        <b/>
        <sz val="11"/>
        <color rgb="FF000000"/>
        <rFont val="Calibri"/>
      </rPr>
      <t>Allowed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</si>
  <si>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Manager:AllowRealtimeMonitoring</t>
    </r>
    <r>
      <rPr>
        <sz val="11"/>
        <color rgb="FF006096"/>
        <rFont val="Roboto Condensed"/>
      </rPr>
      <t xml:space="preserve">
</t>
    </r>
  </si>
  <si>
    <r>
      <rPr>
        <sz val="11"/>
        <color rgb="FF000000"/>
        <rFont val="Calibri"/>
      </rPr>
      <t>Disabled. (Microsoft Defender Antivirus will prompt users to take actions on malware detections.)</t>
    </r>
  </si>
  <si>
    <t>22.5</t>
  </si>
  <si>
    <r>
      <rPr>
        <sz val="11"/>
        <rFont val="Calibri"/>
      </rPr>
      <t xml:space="preserve">Ensure </t>
    </r>
    <r>
      <rPr>
        <sz val="11"/>
        <color rgb="FF000000"/>
        <rFont val="Calibri"/>
      </rPr>
      <t>'</t>
    </r>
    <r>
      <rPr>
        <b/>
        <sz val="11"/>
        <color rgb="FF000000"/>
        <rFont val="Calibri"/>
      </rPr>
      <t>Allow scanning of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</si>
  <si>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t>
    </r>
    <r>
      <rPr>
        <sz val="11"/>
        <color rgb="FF000000"/>
        <rFont val="Calibri"/>
      </rPr>
      <t xml:space="preserve">
</t>
    </r>
    <r>
      <rPr>
        <sz val="11"/>
        <color rgb="FF006096"/>
        <rFont val="Roboto Condensed"/>
      </rPr>
      <t>Defender\Allow scanning of all downloaded files and attachments</t>
    </r>
    <r>
      <rPr>
        <sz val="11"/>
        <color rgb="FF006096"/>
        <rFont val="Roboto Condensed"/>
      </rPr>
      <t xml:space="preserve">
</t>
    </r>
  </si>
  <si>
    <r>
      <rPr>
        <sz val="11"/>
        <color rgb="FF000000"/>
        <rFont val="Calibri"/>
      </rPr>
      <t>This policy setting configures scanning for all downloaded files and attachments.</t>
    </r>
    <r>
      <rPr>
        <sz val="11"/>
        <color rgb="FF000000"/>
        <rFont val="Calibri"/>
      </rPr>
      <t xml:space="preserve">
</t>
    </r>
    <r>
      <rPr>
        <sz val="11"/>
        <color rgb="FF000000"/>
        <rFont val="Calibri"/>
      </rPr>
      <t xml:space="preserve">The recommended state for this setting is: </t>
    </r>
    <r>
      <rPr>
        <b/>
        <sz val="11"/>
        <color rgb="FF000000"/>
        <rFont val="Calibri"/>
      </rPr>
      <t>Allowed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</si>
  <si>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Manager:AllowIOAVProtection</t>
    </r>
    <r>
      <rPr>
        <sz val="11"/>
        <color rgb="FF006096"/>
        <rFont val="Roboto Condensed"/>
      </rPr>
      <t xml:space="preserve">
</t>
    </r>
  </si>
  <si>
    <r>
      <rPr>
        <sz val="11"/>
        <color rgb="FF000000"/>
        <rFont val="Calibri"/>
      </rPr>
      <t>Enabled. (All downloaded files and attachments will be scanned.)</t>
    </r>
  </si>
  <si>
    <t>22.6</t>
  </si>
  <si>
    <r>
      <rPr>
        <sz val="11"/>
        <rFont val="Calibri"/>
      </rPr>
      <t xml:space="preserve">Ensure </t>
    </r>
    <r>
      <rPr>
        <sz val="11"/>
        <color rgb="FF000000"/>
        <rFont val="Calibri"/>
      </rPr>
      <t>'</t>
    </r>
    <r>
      <rPr>
        <b/>
        <sz val="11"/>
        <color rgb="FF000000"/>
        <rFont val="Calibri"/>
      </rPr>
      <t>Allow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</si>
  <si>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t>
    </r>
    <r>
      <rPr>
        <sz val="11"/>
        <color rgb="FF000000"/>
        <rFont val="Calibri"/>
      </rPr>
      <t xml:space="preserve">
</t>
    </r>
    <r>
      <rPr>
        <sz val="11"/>
        <color rgb="FF006096"/>
        <rFont val="Roboto Condensed"/>
      </rPr>
      <t>Defender\Allow Script Scanning</t>
    </r>
    <r>
      <rPr>
        <sz val="11"/>
        <color rgb="FF006096"/>
        <rFont val="Roboto Condensed"/>
      </rPr>
      <t xml:space="preserve">
</t>
    </r>
  </si>
  <si>
    <r>
      <rPr>
        <sz val="11"/>
        <color rgb="FF000000"/>
        <rFont val="Calibri"/>
      </rPr>
      <t>This policy setting allows script scanning to be turned on/off. Script scanning intercepts scripts then scans them before they are executed on the system.</t>
    </r>
    <r>
      <rPr>
        <sz val="11"/>
        <color rgb="FF000000"/>
        <rFont val="Calibri"/>
      </rPr>
      <t xml:space="preserve">
</t>
    </r>
    <r>
      <rPr>
        <sz val="11"/>
        <color rgb="FF000000"/>
        <rFont val="Calibri"/>
      </rPr>
      <t xml:space="preserve">The recommended state for this setting is: </t>
    </r>
    <r>
      <rPr>
        <b/>
        <sz val="11"/>
        <color rgb="FF000000"/>
        <rFont val="Calibri"/>
      </rPr>
      <t>Allowed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</si>
  <si>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Manager:AllowScriptScanning</t>
    </r>
    <r>
      <rPr>
        <sz val="11"/>
        <color rgb="FF006096"/>
        <rFont val="Roboto Condensed"/>
      </rPr>
      <t xml:space="preserve">
</t>
    </r>
  </si>
  <si>
    <r>
      <rPr>
        <sz val="11"/>
        <color rgb="FF000000"/>
        <rFont val="Calibri"/>
      </rPr>
      <t>Enabled. (Script scanning will be enabled.)</t>
    </r>
  </si>
  <si>
    <t>22.7</t>
  </si>
  <si>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</si>
  <si>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abuse of exploited vulnerable signed drivers (Device)</t>
    </r>
    <r>
      <rPr>
        <sz val="11"/>
        <color rgb="FF006096"/>
        <rFont val="Roboto Condensed"/>
      </rPr>
      <t xml:space="preserve">
</t>
    </r>
  </si>
  <si>
    <r>
      <rPr>
        <sz val="11"/>
        <color rgb="FF000000"/>
        <rFont val="Calibri"/>
      </rPr>
      <t>This rule prevents an application from writing a vulnerable signed driver to disk.</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i/>
        <sz val="11"/>
        <color rgb="FF000000"/>
        <rFont val="Calibri"/>
      </rPr>
      <t>Block abuse of exploited vulnerable signed drivers</t>
    </r>
    <r>
      <rPr>
        <sz val="11"/>
        <color rgb="FF000000"/>
        <rFont val="Calibri"/>
      </rPr>
      <t xml:space="preserve"> rule does not block a driver that already exists on the system from being loaded.</t>
    </r>
  </si>
  <si>
    <r>
      <rPr>
        <sz val="11"/>
        <color rgb="FF000000"/>
        <rFont val="Calibri"/>
      </rPr>
      <t>When a rule is triggered, a notification will be displayed from the Action Center.</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</si>
  <si>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56a863a9-875e-4185-98a7-b882c64b5ce5=1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</si>
  <si>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r>
      <rPr>
        <sz val="11"/>
        <color rgb="FF000000"/>
        <rFont val="Calibri"/>
      </rPr>
      <t>Disabled. (No ASR rules will be configured.)</t>
    </r>
  </si>
  <si>
    <t>22.8</t>
  </si>
  <si>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</si>
  <si>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Adobe Reader from creating child processes</t>
    </r>
    <r>
      <rPr>
        <sz val="11"/>
        <color rgb="FF006096"/>
        <rFont val="Roboto Condensed"/>
      </rPr>
      <t xml:space="preserve">
</t>
    </r>
  </si>
  <si>
    <r>
      <rPr>
        <sz val="11"/>
        <color rgb="FF000000"/>
        <rFont val="Calibri"/>
      </rPr>
      <t>This rule prevents attacks by blocking Adobe Reader from creating processes.</t>
    </r>
    <r>
      <rPr>
        <sz val="11"/>
        <color rgb="FF000000"/>
        <rFont val="Calibri"/>
      </rPr>
      <t xml:space="preserve">
</t>
    </r>
    <r>
      <rPr>
        <sz val="11"/>
        <color rgb="FF000000"/>
        <rFont val="Calibri"/>
      </rPr>
      <t>Malware can download and launch payloads and break out of Adobe Reader through social engineering or exploits. By blocking child processes from being generated by Adobe Reader, malware attempting to use Adobe Reader as an attack vector are prevented from spreading.</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</si>
  <si>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7674ba52-37eb-4a4f-a9a1-f0f9a1619a2c=1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</si>
  <si>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22.9</t>
  </si>
  <si>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</si>
  <si>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Audit</t>
    </r>
    <r>
      <rPr>
        <sz val="11"/>
        <color rgb="FF000000"/>
        <rFont val="Calibri"/>
      </rPr>
      <t xml:space="preserve"> or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all Office applications from creating child processes</t>
    </r>
    <r>
      <rPr>
        <sz val="11"/>
        <color rgb="FF006096"/>
        <rFont val="Roboto Condensed"/>
      </rPr>
      <t xml:space="preserve">
</t>
    </r>
  </si>
  <si>
    <r>
      <rPr>
        <sz val="11"/>
        <color rgb="FF000000"/>
        <rFont val="Calibri"/>
      </rPr>
      <t>This rule blocks Office apps from creating child processes. Office apps include Word, Excel, PowerPoint, OneNote, and Access.</t>
    </r>
    <r>
      <rPr>
        <sz val="11"/>
        <color rgb="FF000000"/>
        <rFont val="Calibri"/>
      </rPr>
      <t xml:space="preserve">
</t>
    </r>
    <r>
      <rPr>
        <sz val="11"/>
        <color rgb="FF000000"/>
        <rFont val="Calibri"/>
      </rPr>
      <t>Creating malicious child processes is a common malware strategy. Malware that abuses Office as a vector often runs VBA macros and exploit code to download and attempt to run more payloads. However, some legitimate line-of-business applications might also generate child processes for benign purposes; such as spawning a command prompt or using PowerShell to configure registry settings.</t>
    </r>
    <r>
      <rPr>
        <sz val="11"/>
        <color rgb="FF000000"/>
        <rFont val="Calibri"/>
      </rPr>
      <t xml:space="preserve">
</t>
    </r>
    <r>
      <rPr>
        <sz val="11"/>
        <color rgb="FF000000"/>
        <rFont val="Calibri"/>
      </rPr>
      <t xml:space="preserve">The recommended state for this setting is: </t>
    </r>
    <r>
      <rPr>
        <b/>
        <sz val="11"/>
        <color rgb="FF000000"/>
        <rFont val="Calibri"/>
      </rPr>
      <t>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</si>
  <si>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d4f940ab-401b-4efc-aadc-ad5f3c50688a=1</t>
    </r>
    <r>
      <rPr>
        <sz val="11"/>
        <color rgb="FF000000"/>
        <rFont val="Calibri"/>
      </rPr>
      <t xml:space="preserve"> (Block) or </t>
    </r>
    <r>
      <rPr>
        <b/>
        <sz val="11"/>
        <color rgb="FF000000"/>
        <rFont val="Calibri"/>
      </rPr>
      <t>d4f940ab-401b-4efc-aadc-ad5f3c50688a=2</t>
    </r>
    <r>
      <rPr>
        <sz val="11"/>
        <color rgb="FF000000"/>
        <rFont val="Calibri"/>
      </rPr>
      <t xml:space="preserve"> (Audit).</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</si>
  <si>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22.10</t>
  </si>
  <si>
    <r>
      <rPr>
        <sz val="11"/>
        <rFont val="Calibri"/>
      </rPr>
      <t xml:space="preserve">Ensure </t>
    </r>
    <r>
      <rPr>
        <sz val="11"/>
        <color rgb="FF000000"/>
        <rFont val="Calibri"/>
      </rPr>
      <t>'</t>
    </r>
    <r>
      <rPr>
        <b/>
        <sz val="11"/>
        <color rgb="FF000000"/>
        <rFont val="Calibri"/>
      </rPr>
      <t>ASR: Block credential stealing from the Windows local security authority subsystem</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</si>
  <si>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credential stealing from the Windows local security authority subsystem</t>
    </r>
    <r>
      <rPr>
        <sz val="11"/>
        <color rgb="FF006096"/>
        <rFont val="Roboto Condensed"/>
      </rPr>
      <t xml:space="preserve">
</t>
    </r>
  </si>
  <si>
    <r>
      <rPr>
        <sz val="11"/>
        <color rgb="FF000000"/>
        <rFont val="Calibri"/>
      </rPr>
      <t>This rule helps prevent credential stealing by locking down Local Security Authority Subsystem Service (LSASS).</t>
    </r>
    <r>
      <rPr>
        <sz val="11"/>
        <color rgb="FF000000"/>
        <rFont val="Calibri"/>
      </rPr>
      <t xml:space="preserve">
</t>
    </r>
    <r>
      <rPr>
        <sz val="11"/>
        <color rgb="FF000000"/>
        <rFont val="Calibri"/>
      </rPr>
      <t>LSASS authenticates users who sign in on a Windows computer. Microsoft Defender Credential Guard in Windows normally prevents attempts to extract credentials from LSASS. Some organizations can't enable Credential Guard on all of their computers because of compatibility issues with custom smartcard drivers or other programs that load into the Local Security Authority (LSA). In these cases, attackers can use tools like Mimikatz to scrape cleartext passwords and NTLM hashes from LSASS.</t>
    </r>
    <r>
      <rPr>
        <sz val="11"/>
        <color rgb="FF000000"/>
        <rFont val="Calibri"/>
      </rPr>
      <t xml:space="preserve">
</t>
    </r>
    <r>
      <rPr>
        <b/>
        <sz val="11"/>
        <color rgb="FF000000"/>
        <rFont val="Calibri"/>
      </rPr>
      <t>Note:</t>
    </r>
    <r>
      <rPr>
        <sz val="11"/>
        <color rgb="FF000000"/>
        <rFont val="Calibri"/>
      </rPr>
      <t xml:space="preserve"> Enabling this rule doesn't provide additional protection if you have LSA protection enabled since the ASR rule and LSA protection work similarly. However, when LSA protection cannot be enabled, this rule can be configured to provide equivalent protection against malware that target </t>
    </r>
    <r>
      <rPr>
        <b/>
        <sz val="11"/>
        <color rgb="FF000000"/>
        <rFont val="Calibri"/>
      </rPr>
      <t>lsass.exe</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</si>
  <si>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9e6c4e1f-7d60-472f-ba1a-a39ef669e4b2=1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</si>
  <si>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22.11</t>
  </si>
  <si>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</si>
  <si>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executable content from email client and webmail</t>
    </r>
    <r>
      <rPr>
        <sz val="11"/>
        <color rgb="FF006096"/>
        <rFont val="Roboto Condensed"/>
      </rPr>
      <t xml:space="preserve">
</t>
    </r>
  </si>
  <si>
    <r>
      <rPr>
        <sz val="11"/>
        <color rgb="FF000000"/>
        <rFont val="Calibri"/>
      </rPr>
      <t>This rule blocks email opened within the Microsoft Outlook application, or Outlook.com and other popular webmail providers from propagating the following file types:</t>
    </r>
    <r>
      <rPr>
        <sz val="11"/>
        <color rgb="FF000000"/>
        <rFont val="Calibri"/>
      </rPr>
      <t xml:space="preserve">
</t>
    </r>
    <r>
      <rPr>
        <sz val="11"/>
        <color rgb="FF000000"/>
        <rFont val="Calibri"/>
      </rPr>
      <t>- Executable files (such as .exe, .dll, or .scr)</t>
    </r>
    <r>
      <rPr>
        <sz val="11"/>
        <color rgb="FF000000"/>
        <rFont val="Calibri"/>
      </rPr>
      <t xml:space="preserve">
</t>
    </r>
    <r>
      <rPr>
        <sz val="11"/>
        <color rgb="FF000000"/>
        <rFont val="Calibri"/>
      </rPr>
      <t>- Script files (such as a PowerShell .ps1, Visual Basic .vbs, or JavaScript .js file)</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</si>
  <si>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be9ba2d9-53ea-4cdc-84e5-9b1eeee46550=1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</si>
  <si>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22.12</t>
  </si>
  <si>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</si>
  <si>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Audit</t>
    </r>
    <r>
      <rPr>
        <sz val="11"/>
        <color rgb="FF000000"/>
        <rFont val="Calibri"/>
      </rPr>
      <t xml:space="preserve"> or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executable files from running unless they meet a prevalence, age, or trusted list criterion</t>
    </r>
    <r>
      <rPr>
        <sz val="11"/>
        <color rgb="FF006096"/>
        <rFont val="Roboto Condensed"/>
      </rPr>
      <t xml:space="preserve">
</t>
    </r>
  </si>
  <si>
    <r>
      <rPr>
        <sz val="11"/>
        <color rgb="FF000000"/>
        <rFont val="Calibri"/>
      </rPr>
      <t>This rule blocks executable files, such as .exe, .dll, or .scr, from launching. Thus, launching untrusted or unknown executable files can be risky, as it might not be initially clear if the files are malicious.</t>
    </r>
    <r>
      <rPr>
        <sz val="11"/>
        <color rgb="FF000000"/>
        <rFont val="Calibri"/>
      </rPr>
      <t xml:space="preserve">
</t>
    </r>
    <r>
      <rPr>
        <sz val="11"/>
        <color rgb="FF000000"/>
        <rFont val="Calibri"/>
      </rPr>
      <t xml:space="preserve">The recommended state for this setting is: </t>
    </r>
    <r>
      <rPr>
        <b/>
        <sz val="11"/>
        <color rgb="FF000000"/>
        <rFont val="Calibri"/>
      </rPr>
      <t>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Cloud-delivered protection must be enabled to use this rule.</t>
    </r>
  </si>
  <si>
    <r>
      <rPr>
        <sz val="11"/>
        <color rgb="FF000000"/>
        <rFont val="Calibri"/>
      </rPr>
      <t>In order to parse audit logs effectively an organization may need to implement a SIEM solution.</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</si>
  <si>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01443614-cd74-433a-b99e-2ecdc07bfc25=1</t>
    </r>
    <r>
      <rPr>
        <sz val="11"/>
        <color rgb="FF000000"/>
        <rFont val="Calibri"/>
      </rPr>
      <t xml:space="preserve"> (Block) or </t>
    </r>
    <r>
      <rPr>
        <b/>
        <sz val="11"/>
        <color rgb="FF000000"/>
        <rFont val="Calibri"/>
      </rPr>
      <t>01443614-cd74-433a-b99e-2ecdc07bfc25=2</t>
    </r>
    <r>
      <rPr>
        <sz val="11"/>
        <color rgb="FF000000"/>
        <rFont val="Calibri"/>
      </rPr>
      <t xml:space="preserve"> (Audit).</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</si>
  <si>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22.13</t>
  </si>
  <si>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</si>
  <si>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Audit</t>
    </r>
    <r>
      <rPr>
        <sz val="11"/>
        <color rgb="FF000000"/>
        <rFont val="Calibri"/>
      </rPr>
      <t xml:space="preserve"> or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execution of potentially obfuscated scripts</t>
    </r>
    <r>
      <rPr>
        <sz val="11"/>
        <color rgb="FF006096"/>
        <rFont val="Roboto Condensed"/>
      </rPr>
      <t xml:space="preserve">
</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</si>
  <si>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5beb7efe-fd9a-4556-801d-275e5ffc04cc=1</t>
    </r>
    <r>
      <rPr>
        <sz val="11"/>
        <color rgb="FF000000"/>
        <rFont val="Calibri"/>
      </rPr>
      <t xml:space="preserve"> (Block) or </t>
    </r>
    <r>
      <rPr>
        <b/>
        <sz val="11"/>
        <color rgb="FF000000"/>
        <rFont val="Calibri"/>
      </rPr>
      <t>5beb7efe-fd9a-4556-801d-275e5ffc04cc=2</t>
    </r>
    <r>
      <rPr>
        <sz val="11"/>
        <color rgb="FF000000"/>
        <rFont val="Calibri"/>
      </rPr>
      <t xml:space="preserve"> (Audit).</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</si>
  <si>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22.14</t>
  </si>
  <si>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</si>
  <si>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JavaScript or VBScript from launching downloaded executable content</t>
    </r>
    <r>
      <rPr>
        <sz val="11"/>
        <color rgb="FF006096"/>
        <rFont val="Roboto Condensed"/>
      </rPr>
      <t xml:space="preserve">
</t>
    </r>
  </si>
  <si>
    <r>
      <rPr>
        <sz val="11"/>
        <color rgb="FF000000"/>
        <rFont val="Calibri"/>
      </rPr>
      <t>This rule prevents scripts from launching potentially malicious downloaded content. Malware written in JavaScript or VBScript often acts as a downloader to fetch and launch other malware from the Internet. Although not common, line-of-business applications sometimes use scripts to download and launch installers.</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</si>
  <si>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d3e037e1-3eb8-44c8-a917-57927947596d=1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</si>
  <si>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22.15</t>
  </si>
  <si>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</si>
  <si>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Office applications from creating executable content</t>
    </r>
    <r>
      <rPr>
        <sz val="11"/>
        <color rgb="FF006096"/>
        <rFont val="Roboto Condensed"/>
      </rPr>
      <t xml:space="preserve">
</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</si>
  <si>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3b576869-a4ec-4529-8536-b80a7769e899=1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</si>
  <si>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22.16</t>
  </si>
  <si>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</si>
  <si>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Office applications from injecting code into other processes</t>
    </r>
    <r>
      <rPr>
        <sz val="11"/>
        <color rgb="FF006096"/>
        <rFont val="Roboto Condensed"/>
      </rPr>
      <t xml:space="preserve">
</t>
    </r>
  </si>
  <si>
    <r>
      <rPr>
        <sz val="11"/>
        <color rgb="FF000000"/>
        <rFont val="Calibri"/>
      </rPr>
      <t>Attackers might attempt to use Office apps to migrate malicious code into other processes through code injection, so the code can masquerade as a clean process. There are no known legitimate business purposes for using code injection.</t>
    </r>
    <r>
      <rPr>
        <sz val="11"/>
        <color rgb="FF000000"/>
        <rFont val="Calibri"/>
      </rPr>
      <t xml:space="preserve">
</t>
    </r>
    <r>
      <rPr>
        <sz val="11"/>
        <color rgb="FF000000"/>
        <rFont val="Calibri"/>
      </rPr>
      <t>This rule applies to Word, Excel, OneNote, and PowerPoint.</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</si>
  <si>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When a rule is triggered, a notification will be displayed from the Action Center.</t>
    </r>
    <r>
      <rPr>
        <sz val="11"/>
        <color rgb="FF000000"/>
        <rFont val="Calibri"/>
      </rPr>
      <t xml:space="preserve">
</t>
    </r>
    <r>
      <rPr>
        <b/>
        <sz val="11"/>
        <color rgb="FF000000"/>
        <rFont val="Calibri"/>
      </rPr>
      <t>Note:</t>
    </r>
    <r>
      <rPr>
        <sz val="11"/>
        <color rgb="FF000000"/>
        <rFont val="Calibri"/>
      </rPr>
      <t xml:space="preserve"> While Microsoft states that "there are no known legitimate business purposes for using code injection", this ASR will trigger on legitimate processes so it is recommended to start in </t>
    </r>
    <r>
      <rPr>
        <b/>
        <sz val="11"/>
        <color rgb="FF000000"/>
        <rFont val="Calibri"/>
      </rPr>
      <t>Audit</t>
    </r>
    <r>
      <rPr>
        <sz val="11"/>
        <color rgb="FF000000"/>
        <rFont val="Calibri"/>
      </rPr>
      <t xml:space="preserve"> mode before creating a list of exceptions and moving finally to </t>
    </r>
    <r>
      <rPr>
        <b/>
        <sz val="11"/>
        <color rgb="FF000000"/>
        <rFont val="Calibri"/>
      </rPr>
      <t>Block</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</si>
  <si>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75668c1f-73b5-4cf0-bb93-3ecf5cb7cc84=1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</si>
  <si>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22.17</t>
  </si>
  <si>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</si>
  <si>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Audit</t>
    </r>
    <r>
      <rPr>
        <sz val="11"/>
        <color rgb="FF000000"/>
        <rFont val="Calibri"/>
      </rPr>
      <t xml:space="preserve"> or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Office communication application from creating child processes</t>
    </r>
    <r>
      <rPr>
        <sz val="11"/>
        <color rgb="FF006096"/>
        <rFont val="Roboto Condensed"/>
      </rPr>
      <t xml:space="preserve">
</t>
    </r>
  </si>
  <si>
    <r>
      <rPr>
        <sz val="11"/>
        <color rgb="FF000000"/>
        <rFont val="Calibri"/>
      </rPr>
      <t>This rule prevents Outlook from creating child processes, while still allowing legitimate Outlook functions.</t>
    </r>
    <r>
      <rPr>
        <sz val="11"/>
        <color rgb="FF000000"/>
        <rFont val="Calibri"/>
      </rPr>
      <t xml:space="preserve">
</t>
    </r>
    <r>
      <rPr>
        <sz val="11"/>
        <color rgb="FF000000"/>
        <rFont val="Calibri"/>
      </rPr>
      <t xml:space="preserve">The recommended state for this setting is: </t>
    </r>
    <r>
      <rPr>
        <b/>
        <sz val="11"/>
        <color rgb="FF000000"/>
        <rFont val="Calibri"/>
      </rPr>
      <t>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</si>
  <si>
    <r>
      <rPr>
        <sz val="11"/>
        <color rgb="FF000000"/>
        <rFont val="Calibri"/>
      </rPr>
      <t>This rule will block DLP policy tips and ToolTips in Outlook, and applies to Outlook and Outlook.com only.</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</si>
  <si>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26190899-1602-49e8-8b27-eb1d0a1ce869=1</t>
    </r>
    <r>
      <rPr>
        <sz val="11"/>
        <color rgb="FF000000"/>
        <rFont val="Calibri"/>
      </rPr>
      <t xml:space="preserve"> (Block) or </t>
    </r>
    <r>
      <rPr>
        <b/>
        <sz val="11"/>
        <color rgb="FF000000"/>
        <rFont val="Calibri"/>
      </rPr>
      <t>26190899-1602-49e8-8b27-eb1d0a1ce869=2</t>
    </r>
    <r>
      <rPr>
        <sz val="11"/>
        <color rgb="FF000000"/>
        <rFont val="Calibri"/>
      </rPr>
      <t xml:space="preserve"> (Audit).</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</si>
  <si>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22.18</t>
  </si>
  <si>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</si>
  <si>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persistence through WMI event subscription</t>
    </r>
    <r>
      <rPr>
        <sz val="11"/>
        <color rgb="FF006096"/>
        <rFont val="Roboto Condensed"/>
      </rPr>
      <t xml:space="preserve">
</t>
    </r>
  </si>
  <si>
    <r>
      <rPr>
        <sz val="11"/>
        <color rgb="FF000000"/>
        <rFont val="Calibri"/>
      </rPr>
      <t>This rule prevents malware from abusing WMI to attain persistence on a device.</t>
    </r>
    <r>
      <rPr>
        <sz val="11"/>
        <color rgb="FF000000"/>
        <rFont val="Calibri"/>
      </rPr>
      <t xml:space="preserve">
</t>
    </r>
    <r>
      <rPr>
        <b/>
        <sz val="11"/>
        <color rgb="FF000000"/>
        <rFont val="Calibri"/>
      </rPr>
      <t>Note:</t>
    </r>
    <r>
      <rPr>
        <sz val="11"/>
        <color rgb="FF000000"/>
        <rFont val="Calibri"/>
      </rPr>
      <t xml:space="preserve"> If CcmExec.exe (SCCM Agent) is detected on the device, the ASR rule is classified as "not applicable" in Defender for Endpoint settings in the Microsoft Defender portal.</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</si>
  <si>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e6db77e5-3df2-4cf1-b95a-636979351e5b=1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</si>
  <si>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22.19</t>
  </si>
  <si>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</si>
  <si>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Audit</t>
    </r>
    <r>
      <rPr>
        <sz val="11"/>
        <color rgb="FF000000"/>
        <rFont val="Calibri"/>
      </rPr>
      <t xml:space="preserve"> or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process creations originating from PSExec and WMI commands</t>
    </r>
    <r>
      <rPr>
        <sz val="11"/>
        <color rgb="FF006096"/>
        <rFont val="Roboto Condensed"/>
      </rPr>
      <t xml:space="preserve">
</t>
    </r>
  </si>
  <si>
    <r>
      <rPr>
        <sz val="11"/>
        <color rgb="FF000000"/>
        <rFont val="Calibri"/>
      </rPr>
      <t>This rule blocks processes created through PsExec and WMI from running. Both PsExec and WMI can remotely execute code.</t>
    </r>
    <r>
      <rPr>
        <sz val="11"/>
        <color rgb="FF000000"/>
        <rFont val="Calibri"/>
      </rPr>
      <t xml:space="preserve">
</t>
    </r>
    <r>
      <rPr>
        <sz val="11"/>
        <color rgb="FF000000"/>
        <rFont val="Calibri"/>
      </rPr>
      <t xml:space="preserve">The recommended state for this setting is: </t>
    </r>
    <r>
      <rPr>
        <b/>
        <sz val="11"/>
        <color rgb="FF000000"/>
        <rFont val="Calibri"/>
      </rPr>
      <t>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</si>
  <si>
    <r>
      <rPr>
        <b/>
        <sz val="11"/>
        <color rgb="FF000000"/>
        <rFont val="Calibri"/>
      </rPr>
      <t>Warning:</t>
    </r>
    <r>
      <rPr>
        <sz val="11"/>
        <color rgb="FF000000"/>
        <rFont val="Calibri"/>
      </rPr>
      <t xml:space="preserve"> Only use this rule if you're managing your devices with Intune or another MDM solution. This rule is incompatible with management through Microsoft Endpoint Configuration Manager because this rule blocks WMI commands the Configuration Manager client uses to function correctly.</t>
    </r>
    <r>
      <rPr>
        <sz val="11"/>
        <color rgb="FF000000"/>
        <rFont val="Calibri"/>
      </rPr>
      <t xml:space="preserve">
</t>
    </r>
    <r>
      <rPr>
        <sz val="11"/>
        <color rgb="FF000000"/>
        <rFont val="Calibri"/>
      </rPr>
      <t>It is recommended to start with Audit mode and move to Block.</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</si>
  <si>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d1e49aac-8f56-4280-b9ba-993a6d77406c=1</t>
    </r>
    <r>
      <rPr>
        <sz val="11"/>
        <color rgb="FF000000"/>
        <rFont val="Calibri"/>
      </rPr>
      <t xml:space="preserve"> (Block) or </t>
    </r>
    <r>
      <rPr>
        <b/>
        <sz val="11"/>
        <color rgb="FF000000"/>
        <rFont val="Calibri"/>
      </rPr>
      <t>d1e49aac-8f56-4280-b9ba-993a6d77406c=2</t>
    </r>
    <r>
      <rPr>
        <sz val="11"/>
        <color rgb="FF000000"/>
        <rFont val="Calibri"/>
      </rPr>
      <t xml:space="preserve"> (Audit).</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</si>
  <si>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22.20</t>
  </si>
  <si>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</si>
  <si>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untrusted and unsigned processes that run from USB</t>
    </r>
    <r>
      <rPr>
        <sz val="11"/>
        <color rgb="FF006096"/>
        <rFont val="Roboto Condensed"/>
      </rPr>
      <t xml:space="preserve">
</t>
    </r>
  </si>
  <si>
    <r>
      <rPr>
        <sz val="11"/>
        <color rgb="FF000000"/>
        <rFont val="Calibri"/>
      </rPr>
      <t>With this rule, admins can prevent unsigned or untrusted executable files from running from USB removable drives, including SD cards. Blocked file types include executable files (such as .exe, .dll, or .scr)</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</si>
  <si>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Files copied from the USB to the disk drive will be blocked by this rule if and when it's about to be executed on the disk drive.</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</si>
  <si>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b2b3f03d-6a65-4f7b-a9c7-1c7ef74a9ba4=1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</si>
  <si>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22.21</t>
  </si>
  <si>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</si>
  <si>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Defender\Block Win32 API calls from Office macros</t>
    </r>
    <r>
      <rPr>
        <sz val="11"/>
        <color rgb="FF006096"/>
        <rFont val="Roboto Condensed"/>
      </rPr>
      <t xml:space="preserve">
</t>
    </r>
  </si>
  <si>
    <r>
      <rPr>
        <sz val="11"/>
        <color rgb="FF000000"/>
        <rFont val="Calibri"/>
      </rPr>
      <t>This rule prevents VBA macros from calling Win32 APIs. Office VBA enables Win32 API calls.</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</si>
  <si>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92e97fa1-2edf-4476-bdd6-9dd0b4dddc7b=1</t>
    </r>
    <r>
      <rPr>
        <sz val="11"/>
        <color rgb="FF000000"/>
        <rFont val="Calibri"/>
      </rPr>
      <t xml:space="preserve"> (Block).</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</si>
  <si>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22.22</t>
  </si>
  <si>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Audit</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</si>
  <si>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Audit</t>
    </r>
    <r>
      <rPr>
        <sz val="11"/>
        <color rgb="FF000000"/>
        <rFont val="Calibri"/>
      </rPr>
      <t xml:space="preserve"> or </t>
    </r>
    <r>
      <rPr>
        <b/>
        <sz val="11"/>
        <color rgb="FF000000"/>
        <rFont val="Calibri"/>
      </rPr>
      <t>Block</t>
    </r>
    <r>
      <rPr>
        <sz val="11"/>
        <color rgb="FF000000"/>
        <rFont val="Calibri"/>
      </rPr>
      <t>.</t>
    </r>
    <r>
      <rPr>
        <sz val="11"/>
        <color rgb="FF000000"/>
        <rFont val="Calibri"/>
      </rPr>
      <t xml:space="preserve">
</t>
    </r>
    <r>
      <rPr>
        <sz val="11"/>
        <color rgb="FF006096"/>
        <rFont val="Roboto Condensed"/>
      </rPr>
      <t>Defender\Use advanced protection against ransomware</t>
    </r>
    <r>
      <rPr>
        <sz val="11"/>
        <color rgb="FF006096"/>
        <rFont val="Roboto Condensed"/>
      </rPr>
      <t xml:space="preserve">
</t>
    </r>
  </si>
  <si>
    <r>
      <rPr>
        <sz val="11"/>
        <color rgb="FF000000"/>
        <rFont val="Calibri"/>
      </rPr>
      <t>This rule provides an extra layer of protection against ransomware. It uses both client and cloud heuristics to determine whether a file resembles ransomware. This rule doesn't block files that have one or more of the following characteristics:</t>
    </r>
    <r>
      <rPr>
        <sz val="11"/>
        <color rgb="FF000000"/>
        <rFont val="Calibri"/>
      </rPr>
      <t xml:space="preserve">
</t>
    </r>
    <r>
      <rPr>
        <sz val="11"/>
        <color rgb="FF000000"/>
        <rFont val="Calibri"/>
      </rPr>
      <t>The file has already been found to be unharmful in the Microsoft cloud.The file is a valid signed file.The file is prevalent enough to not be considered as ransomware.The rule tends to err on the side of caution to prevent ransomware.</t>
    </r>
    <r>
      <rPr>
        <sz val="11"/>
        <color rgb="FF000000"/>
        <rFont val="Calibri"/>
      </rPr>
      <t xml:space="preserve">
</t>
    </r>
    <r>
      <rPr>
        <sz val="11"/>
        <color rgb="FF000000"/>
        <rFont val="Calibri"/>
      </rPr>
      <t xml:space="preserve">The recommended state for this setting is: </t>
    </r>
    <r>
      <rPr>
        <b/>
        <sz val="11"/>
        <color rgb="FF000000"/>
        <rFont val="Calibri"/>
      </rPr>
      <t>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Cloud-delivered protection must be enabled to use this rule.</t>
    </r>
  </si>
  <si>
    <r>
      <rPr>
        <sz val="11"/>
        <color rgb="FF000000"/>
        <rFont val="Calibri"/>
      </rPr>
      <t>Implementing this control could impact certain workflows, making it unsuitable for universal enforcement across the organization without first adding exceptions. Therefore, it is recommended to start in Audit mode and then move to Block mode after creating exceptions. This approach allows for a better understanding of the environment through extensive monitoring of the rule.</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</si>
  <si>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c1db55ab-c21a-4637-bb3f-a12568109d35=1</t>
    </r>
    <r>
      <rPr>
        <sz val="11"/>
        <color rgb="FF000000"/>
        <rFont val="Calibri"/>
      </rPr>
      <t xml:space="preserve"> (Block) or </t>
    </r>
    <r>
      <rPr>
        <b/>
        <sz val="11"/>
        <color rgb="FF000000"/>
        <rFont val="Calibri"/>
      </rPr>
      <t>c1db55ab-c21a-4637-bb3f-a12568109d35=2</t>
    </r>
    <r>
      <rPr>
        <sz val="11"/>
        <color rgb="FF000000"/>
        <rFont val="Calibri"/>
      </rPr>
      <t xml:space="preserve"> (Audit).</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</si>
  <si>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22.23</t>
  </si>
  <si>
    <r>
      <rPr>
        <sz val="11"/>
        <rFont val="Calibri"/>
      </rPr>
      <t xml:space="preserve">Ensure </t>
    </r>
    <r>
      <rPr>
        <sz val="11"/>
        <color rgb="FF000000"/>
        <rFont val="Calibri"/>
      </rPr>
      <t>'</t>
    </r>
    <r>
      <rPr>
        <b/>
        <sz val="11"/>
        <color rgb="FF000000"/>
        <rFont val="Calibri"/>
      </rPr>
      <t>Days Until Aggressive Catchup Quick Scan</t>
    </r>
    <r>
      <rPr>
        <sz val="11"/>
        <color rgb="FF000000"/>
        <rFont val="Calibri"/>
      </rPr>
      <t>'</t>
    </r>
    <r>
      <rPr>
        <sz val="11"/>
        <color rgb="FF000000"/>
        <rFont val="Calibri"/>
      </rPr>
      <t xml:space="preserve"> is set to </t>
    </r>
    <r>
      <rPr>
        <sz val="11"/>
        <color rgb="FF000000"/>
        <rFont val="Calibri"/>
      </rPr>
      <t>'</t>
    </r>
    <r>
      <rPr>
        <b/>
        <sz val="11"/>
        <color rgb="FF000000"/>
        <rFont val="Calibri"/>
      </rPr>
      <t>7 days</t>
    </r>
    <r>
      <rPr>
        <sz val="11"/>
        <color rgb="FF000000"/>
        <rFont val="Calibri"/>
      </rPr>
      <t>'</t>
    </r>
    <r>
      <rPr>
        <sz val="11"/>
        <color rgb="FF000000"/>
        <rFont val="Calibri"/>
      </rPr>
      <t xml:space="preserve"> or fewer</t>
    </r>
  </si>
  <si>
    <r>
      <rPr>
        <sz val="11"/>
        <color rgb="FF000000"/>
        <rFont val="Calibri"/>
      </rPr>
      <t xml:space="preserve">Set the following Settings Catalog path to </t>
    </r>
    <r>
      <rPr>
        <b/>
        <sz val="11"/>
        <color rgb="FF000000"/>
        <rFont val="Calibri"/>
      </rPr>
      <t>7</t>
    </r>
    <r>
      <rPr>
        <sz val="11"/>
        <color rgb="FF000000"/>
        <rFont val="Calibri"/>
      </rPr>
      <t xml:space="preserve"> days or fewer.</t>
    </r>
    <r>
      <rPr>
        <sz val="11"/>
        <color rgb="FF000000"/>
        <rFont val="Calibri"/>
      </rPr>
      <t xml:space="preserve">
</t>
    </r>
    <r>
      <rPr>
        <sz val="11"/>
        <color rgb="FF006096"/>
        <rFont val="Roboto Condensed"/>
      </rPr>
      <t>Defender\Days Until Aggressive Catchup Quick Scan</t>
    </r>
    <r>
      <rPr>
        <sz val="11"/>
        <color rgb="FF006096"/>
        <rFont val="Roboto Condensed"/>
      </rPr>
      <t xml:space="preserve">
</t>
    </r>
  </si>
  <si>
    <r>
      <rPr>
        <sz val="11"/>
        <color rgb="FF000000"/>
        <rFont val="Calibri"/>
      </rPr>
      <t>This policy setting configures the number of days after the last scan (of any type) before an aggressive Quick Scan is automatically triggered.</t>
    </r>
    <r>
      <rPr>
        <sz val="11"/>
        <color rgb="FF000000"/>
        <rFont val="Calibri"/>
      </rPr>
      <t xml:space="preserve">
</t>
    </r>
    <r>
      <rPr>
        <sz val="11"/>
        <color rgb="FF000000"/>
        <rFont val="Calibri"/>
      </rPr>
      <t xml:space="preserve">The recommended state for this setting is: </t>
    </r>
    <r>
      <rPr>
        <b/>
        <sz val="11"/>
        <color rgb="FF000000"/>
        <rFont val="Calibri"/>
      </rPr>
      <t>7</t>
    </r>
    <r>
      <rPr>
        <sz val="11"/>
        <color rgb="FF000000"/>
        <rFont val="Calibri"/>
      </rPr>
      <t xml:space="preserve"> days or fewer.</t>
    </r>
  </si>
  <si>
    <r>
      <rPr>
        <sz val="11"/>
        <color rgb="FF000000"/>
        <rFont val="Calibri"/>
      </rPr>
      <t>This setting should have no adverse effect on the system.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</si>
  <si>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HKLM\SOFTWARE\Policies\Microsoft\Windows Defender\Policy Manager:DaysUntilAggressiveCatchupQuickScan</t>
    </r>
    <r>
      <rPr>
        <sz val="11"/>
        <color rgb="FF006096"/>
        <rFont val="Roboto Condensed"/>
      </rPr>
      <t xml:space="preserve">
</t>
    </r>
  </si>
  <si>
    <r>
      <rPr>
        <sz val="11"/>
        <color rgb="FF000000"/>
        <rFont val="Calibri"/>
      </rPr>
      <t>Disabled. (Aggressive Quick Scans are disabled.)</t>
    </r>
  </si>
  <si>
    <t>22.24</t>
  </si>
  <si>
    <r>
      <rPr>
        <sz val="11"/>
        <rFont val="Calibri"/>
      </rPr>
      <t xml:space="preserve">Ensure </t>
    </r>
    <r>
      <rPr>
        <sz val="11"/>
        <color rgb="FF000000"/>
        <rFont val="Calibri"/>
      </rPr>
      <t>'</t>
    </r>
    <r>
      <rPr>
        <b/>
        <sz val="11"/>
        <color rgb="FF000000"/>
        <rFont val="Calibri"/>
      </rPr>
      <t>Enable Convert Warn To Block</t>
    </r>
    <r>
      <rPr>
        <sz val="11"/>
        <color rgb="FF000000"/>
        <rFont val="Calibri"/>
      </rPr>
      <t>'</t>
    </r>
    <r>
      <rPr>
        <sz val="11"/>
        <color rgb="FF000000"/>
        <rFont val="Calibri"/>
      </rPr>
      <t xml:space="preserve"> is set to </t>
    </r>
    <r>
      <rPr>
        <sz val="11"/>
        <color rgb="FF000000"/>
        <rFont val="Calibri"/>
      </rPr>
      <t>'</t>
    </r>
    <r>
      <rPr>
        <b/>
        <sz val="11"/>
        <color rgb="FF000000"/>
        <rFont val="Calibri"/>
      </rPr>
      <t>Warn verdicts are converted to block</t>
    </r>
    <r>
      <rPr>
        <sz val="11"/>
        <color rgb="FF000000"/>
        <rFont val="Calibri"/>
      </rPr>
      <t>'</t>
    </r>
  </si>
  <si>
    <r>
      <rPr>
        <sz val="11"/>
        <color rgb="FF000000"/>
        <rFont val="Calibri"/>
      </rPr>
      <t xml:space="preserve">Set the following Settings Catalog path to </t>
    </r>
    <r>
      <rPr>
        <b/>
        <sz val="11"/>
        <color rgb="FF000000"/>
        <rFont val="Calibri"/>
      </rPr>
      <t>Warn verdicts are converted to block</t>
    </r>
    <r>
      <rPr>
        <sz val="11"/>
        <color rgb="FF000000"/>
        <rFont val="Calibri"/>
      </rPr>
      <t>.</t>
    </r>
    <r>
      <rPr>
        <sz val="11"/>
        <color rgb="FF000000"/>
        <rFont val="Calibri"/>
      </rPr>
      <t xml:space="preserve">
</t>
    </r>
    <r>
      <rPr>
        <sz val="11"/>
        <color rgb="FF006096"/>
        <rFont val="Roboto Condensed"/>
      </rPr>
      <t>Defender\Enable Convert Warn To Block</t>
    </r>
    <r>
      <rPr>
        <sz val="11"/>
        <color rgb="FF006096"/>
        <rFont val="Roboto Condensed"/>
      </rPr>
      <t xml:space="preserve">
</t>
    </r>
  </si>
  <si>
    <r>
      <rPr>
        <sz val="11"/>
        <color rgb="FF000000"/>
        <rFont val="Calibri"/>
      </rPr>
      <t>This policy setting controls whether Microsoft Defender Antivirus network protection will display a warning, or block network traffic.</t>
    </r>
    <r>
      <rPr>
        <sz val="11"/>
        <color rgb="FF000000"/>
        <rFont val="Calibri"/>
      </rPr>
      <t xml:space="preserve">
</t>
    </r>
    <r>
      <rPr>
        <sz val="11"/>
        <color rgb="FF000000"/>
        <rFont val="Calibri"/>
      </rPr>
      <t xml:space="preserve">The recommended state for this setting is: </t>
    </r>
    <r>
      <rPr>
        <b/>
        <sz val="11"/>
        <color rgb="FF000000"/>
        <rFont val="Calibri"/>
      </rPr>
      <t>Warn verdicts are converted to block</t>
    </r>
    <r>
      <rPr>
        <sz val="11"/>
        <color rgb="FF000000"/>
        <rFont val="Calibri"/>
      </rPr>
      <t>.</t>
    </r>
  </si>
  <si>
    <r>
      <rPr>
        <sz val="11"/>
        <color rgb="FF000000"/>
        <rFont val="Calibri"/>
      </rPr>
      <t>Legitimate network traffic could be blocked by Microsoft Defender Antivirus network protection.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</si>
  <si>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Manager:EnableConvertWarnToBlock</t>
    </r>
    <r>
      <rPr>
        <sz val="11"/>
        <color rgb="FF006096"/>
        <rFont val="Roboto Condensed"/>
      </rPr>
      <t xml:space="preserve">
</t>
    </r>
  </si>
  <si>
    <r>
      <rPr>
        <sz val="11"/>
        <color rgb="FF000000"/>
        <rFont val="Calibri"/>
      </rPr>
      <t>Disabled. (Network protection will display a warning for warn verdicts.)</t>
    </r>
  </si>
  <si>
    <t>22.25</t>
  </si>
  <si>
    <r>
      <rPr>
        <sz val="11"/>
        <rFont val="Calibri"/>
      </rPr>
      <t xml:space="preserve">Ensure </t>
    </r>
    <r>
      <rPr>
        <sz val="11"/>
        <color rgb="FF000000"/>
        <rFont val="Calibri"/>
      </rPr>
      <t>'</t>
    </r>
    <r>
      <rPr>
        <b/>
        <sz val="11"/>
        <color rgb="FF000000"/>
        <rFont val="Calibri"/>
      </rPr>
      <t>Enable File Hash Computation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</si>
  <si>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t>
    </r>
    <r>
      <rPr>
        <sz val="11"/>
        <color rgb="FF000000"/>
        <rFont val="Calibri"/>
      </rPr>
      <t xml:space="preserve">
</t>
    </r>
    <r>
      <rPr>
        <sz val="11"/>
        <color rgb="FF006096"/>
        <rFont val="Roboto Condensed"/>
      </rPr>
      <t>Defender\Enable File Hash Computation</t>
    </r>
    <r>
      <rPr>
        <sz val="11"/>
        <color rgb="FF006096"/>
        <rFont val="Roboto Condensed"/>
      </rPr>
      <t xml:space="preserve">
</t>
    </r>
  </si>
  <si>
    <r>
      <rPr>
        <sz val="11"/>
        <color rgb="FF000000"/>
        <rFont val="Calibri"/>
      </rPr>
      <t>This setting determines whether hash values are computed for files scanned by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t>
    </r>
    <r>
      <rPr>
        <sz val="11"/>
        <color rgb="FF000000"/>
        <rFont val="Calibri"/>
      </rPr>
      <t>.</t>
    </r>
  </si>
  <si>
    <r>
      <rPr>
        <sz val="11"/>
        <color rgb="FF000000"/>
        <rFont val="Calibri"/>
      </rPr>
      <t>This setting could cause performance degradation during initial deployment and for users where new executable content is frequently being created (such as software developers), or where applications are frequently installed or updated.</t>
    </r>
    <r>
      <rPr>
        <sz val="11"/>
        <color rgb="FF000000"/>
        <rFont val="Calibri"/>
      </rPr>
      <t xml:space="preserve">
</t>
    </r>
    <r>
      <rPr>
        <sz val="11"/>
        <color rgb="FF000000"/>
        <rFont val="Calibri"/>
      </rPr>
      <t xml:space="preserve">For more information on this setting, please visit Security baseline (FINAL): Windows 10 and Windows Server, version 2004 - Microsoft Tech Community - 1543631 </t>
    </r>
    <r>
      <rPr>
        <sz val="11"/>
        <color rgb="FF0000FF"/>
        <rFont val="Calibri"/>
      </rPr>
      <t>(https://techcommunity.microsoft.com/t5/microsoft-security-baselines/security-baseline-final-windows-10-and-windows-server-version/ba-p/1543631)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impact of this setting should be monitored closely during deployment to ensure user and system performance impact is within acceptable limits.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</si>
  <si>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Manager:EnableFileHashComputation</t>
    </r>
    <r>
      <rPr>
        <sz val="11"/>
        <color rgb="FF006096"/>
        <rFont val="Roboto Condensed"/>
      </rPr>
      <t xml:space="preserve">
</t>
    </r>
  </si>
  <si>
    <r>
      <rPr>
        <sz val="11"/>
        <color rgb="FF000000"/>
        <rFont val="Calibri"/>
      </rPr>
      <t>Disabled. (File hash values are not computed during scans.)</t>
    </r>
  </si>
  <si>
    <t>22.26</t>
  </si>
  <si>
    <r>
      <rPr>
        <sz val="11"/>
        <rFont val="Calibri"/>
      </rPr>
      <t xml:space="preserve">Ensure </t>
    </r>
    <r>
      <rPr>
        <sz val="11"/>
        <color rgb="FF000000"/>
        <rFont val="Calibri"/>
      </rPr>
      <t>'</t>
    </r>
    <r>
      <rPr>
        <b/>
        <sz val="11"/>
        <color rgb="FF000000"/>
        <rFont val="Calibri"/>
      </rPr>
      <t>Enable Network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mode)</t>
    </r>
    <r>
      <rPr>
        <sz val="11"/>
        <color rgb="FF000000"/>
        <rFont val="Calibri"/>
      </rPr>
      <t>'</t>
    </r>
  </si>
  <si>
    <r>
      <rPr>
        <sz val="11"/>
        <color rgb="FF000000"/>
        <rFont val="Calibri"/>
      </rPr>
      <t xml:space="preserve">Set the following Settings Catalog path to </t>
    </r>
    <r>
      <rPr>
        <b/>
        <sz val="11"/>
        <color rgb="FF000000"/>
        <rFont val="Calibri"/>
      </rPr>
      <t>Enabled (block mode)</t>
    </r>
    <r>
      <rPr>
        <sz val="11"/>
        <color rgb="FF000000"/>
        <rFont val="Calibri"/>
      </rPr>
      <t>:</t>
    </r>
    <r>
      <rPr>
        <sz val="11"/>
        <color rgb="FF000000"/>
        <rFont val="Calibri"/>
      </rPr>
      <t xml:space="preserve">
</t>
    </r>
    <r>
      <rPr>
        <sz val="11"/>
        <color rgb="FF006096"/>
        <rFont val="Roboto Condensed"/>
      </rPr>
      <t>Defender\Enable Network Protection</t>
    </r>
    <r>
      <rPr>
        <sz val="11"/>
        <color rgb="FF006096"/>
        <rFont val="Roboto Condensed"/>
      </rPr>
      <t xml:space="preserve">
</t>
    </r>
  </si>
  <si>
    <r>
      <rPr>
        <sz val="11"/>
        <color rgb="FF000000"/>
        <rFont val="Calibri"/>
      </rPr>
      <t>This policy setting controls Microsoft Defender Exploit Guard network protection.</t>
    </r>
    <r>
      <rPr>
        <sz val="11"/>
        <color rgb="FF000000"/>
        <rFont val="Calibri"/>
      </rPr>
      <t xml:space="preserve">
</t>
    </r>
    <r>
      <rPr>
        <sz val="11"/>
        <color rgb="FF000000"/>
        <rFont val="Calibri"/>
      </rPr>
      <t xml:space="preserve">The recommended state for this setting is: </t>
    </r>
    <r>
      <rPr>
        <b/>
        <sz val="11"/>
        <color rgb="FF000000"/>
        <rFont val="Calibri"/>
      </rPr>
      <t>Enabled (block mode)</t>
    </r>
    <r>
      <rPr>
        <sz val="11"/>
        <color rgb="FF000000"/>
        <rFont val="Calibri"/>
      </rPr>
      <t>.</t>
    </r>
  </si>
  <si>
    <r>
      <rPr>
        <sz val="11"/>
        <color rgb="FF000000"/>
        <rFont val="Calibri"/>
      </rPr>
      <t>Users and applications will not be able to access dangerous domains.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</si>
  <si>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Manager:EnableNetworkProtection</t>
    </r>
    <r>
      <rPr>
        <sz val="11"/>
        <color rgb="FF006096"/>
        <rFont val="Roboto Condensed"/>
      </rPr>
      <t xml:space="preserve">
</t>
    </r>
  </si>
  <si>
    <r>
      <rPr>
        <sz val="11"/>
        <color rgb="FF000000"/>
        <rFont val="Calibri"/>
      </rPr>
      <t>Disabled. (Users and applications will not be blocked from connecting to dangerous domains.)</t>
    </r>
  </si>
  <si>
    <t>22.27</t>
  </si>
  <si>
    <r>
      <rPr>
        <sz val="11"/>
        <rFont val="Calibri"/>
      </rPr>
      <t xml:space="preserve">Ensure </t>
    </r>
    <r>
      <rPr>
        <sz val="11"/>
        <color rgb="FF000000"/>
        <rFont val="Calibri"/>
      </rPr>
      <t>'</t>
    </r>
    <r>
      <rPr>
        <b/>
        <sz val="11"/>
        <color rgb="FF000000"/>
        <rFont val="Calibri"/>
      </rPr>
      <t>Hide Exclusions From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</si>
  <si>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If you enable this setting, local users will no longer be able to see the exclusion list in Windows Security App or via PowerShell.</t>
    </r>
    <r>
      <rPr>
        <sz val="11"/>
        <color rgb="FF000000"/>
        <rFont val="Calibri"/>
      </rPr>
      <t>.</t>
    </r>
    <r>
      <rPr>
        <sz val="11"/>
        <color rgb="FF000000"/>
        <rFont val="Calibri"/>
      </rPr>
      <t xml:space="preserve">
</t>
    </r>
    <r>
      <rPr>
        <sz val="11"/>
        <color rgb="FF006096"/>
        <rFont val="Roboto Condensed"/>
      </rPr>
      <t>Defender\Hide Exclusions From Local Users</t>
    </r>
    <r>
      <rPr>
        <sz val="11"/>
        <color rgb="FF006096"/>
        <rFont val="Roboto Condensed"/>
      </rPr>
      <t xml:space="preserve">
</t>
    </r>
  </si>
  <si>
    <r>
      <rPr>
        <sz val="11"/>
        <color rgb="FF000000"/>
        <rFont val="Calibri"/>
      </rPr>
      <t>This policy setting controls whether Microsoft Defender Antivirus exclusions are visible to local users on the system.</t>
    </r>
    <r>
      <rPr>
        <sz val="11"/>
        <color rgb="FF000000"/>
        <rFont val="Calibri"/>
      </rPr>
      <t xml:space="preserve">
</t>
    </r>
    <r>
      <rPr>
        <sz val="11"/>
        <color rgb="FF000000"/>
        <rFont val="Calibri"/>
      </rPr>
      <t xml:space="preserve">The recommended state for this setting is: </t>
    </r>
    <r>
      <rPr>
        <b/>
        <sz val="11"/>
        <color rgb="FF000000"/>
        <rFont val="Calibri"/>
      </rPr>
      <t>If you enable this setting, local users will no longer be able to see the exclusion list in Windows Security App or via PowerShell.</t>
    </r>
    <r>
      <rPr>
        <sz val="11"/>
        <color rgb="FF000000"/>
        <rFont val="Calibri"/>
      </rPr>
      <t>.</t>
    </r>
    <r>
      <rPr>
        <sz val="11"/>
        <color rgb="FF000000"/>
        <rFont val="Calibri"/>
      </rPr>
      <t xml:space="preserve">
</t>
    </r>
    <r>
      <rPr>
        <b/>
        <sz val="11"/>
        <color rgb="FF000000"/>
        <rFont val="Calibri"/>
      </rPr>
      <t>Note:</t>
    </r>
    <r>
      <rPr>
        <sz val="11"/>
        <color rgb="FF000000"/>
        <rFont val="Calibri"/>
      </rPr>
      <t xml:space="preserve"> As of the publication of this Benchmark, the setting configuration state in Intune is the sentence above after </t>
    </r>
    <r>
      <rPr>
        <i/>
        <sz val="11"/>
        <color rgb="FF000000"/>
        <rFont val="Calibri"/>
      </rPr>
      <t>The recommended state for this setting is:</t>
    </r>
    <r>
      <rPr>
        <sz val="11"/>
        <color rgb="FF000000"/>
        <rFont val="Calibri"/>
      </rPr>
      <t xml:space="preserve"> and not </t>
    </r>
    <r>
      <rPr>
        <i/>
        <sz val="11"/>
        <color rgb="FF000000"/>
        <rFont val="Calibri"/>
      </rPr>
      <t>Enabled</t>
    </r>
    <r>
      <rPr>
        <sz val="11"/>
        <color rgb="FF000000"/>
        <rFont val="Calibri"/>
      </rPr>
      <t xml:space="preserve"> as the title states. This was done to keep title length to a minimum.</t>
    </r>
  </si>
  <si>
    <r>
      <rPr>
        <sz val="11"/>
        <color rgb="FF000000"/>
        <rFont val="Calibri"/>
      </rPr>
      <t>Local users will not be able to view Microsoft Defender Antivirus exclusions.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</si>
  <si>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Manager:HideExclusionsFromLocalUsers</t>
    </r>
    <r>
      <rPr>
        <sz val="11"/>
        <color rgb="FF006096"/>
        <rFont val="Roboto Condensed"/>
      </rPr>
      <t xml:space="preserve">
</t>
    </r>
  </si>
  <si>
    <r>
      <rPr>
        <sz val="11"/>
        <color rgb="FF000000"/>
        <rFont val="Calibri"/>
      </rPr>
      <t>Disabled. (Local users are able to view Microsoft Defender Antivirus exclusions.)</t>
    </r>
  </si>
  <si>
    <t>22.28</t>
  </si>
  <si>
    <r>
      <rPr>
        <sz val="11"/>
        <rFont val="Calibri"/>
      </rPr>
      <t xml:space="preserve">Ensure </t>
    </r>
    <r>
      <rPr>
        <sz val="11"/>
        <color rgb="FF000000"/>
        <rFont val="Calibri"/>
      </rPr>
      <t>'</t>
    </r>
    <r>
      <rPr>
        <b/>
        <sz val="11"/>
        <color rgb="FF000000"/>
        <rFont val="Calibri"/>
      </rPr>
      <t>Oobe Enable Rtp And Sig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</si>
  <si>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If you enable this setting, real-time protection and Security Intelligence Updates are enabled during OOBE.</t>
    </r>
    <r>
      <rPr>
        <sz val="11"/>
        <color rgb="FF000000"/>
        <rFont val="Calibri"/>
      </rPr>
      <t>.</t>
    </r>
    <r>
      <rPr>
        <sz val="11"/>
        <color rgb="FF000000"/>
        <rFont val="Calibri"/>
      </rPr>
      <t xml:space="preserve">
</t>
    </r>
    <r>
      <rPr>
        <sz val="11"/>
        <color rgb="FF006096"/>
        <rFont val="Roboto Condensed"/>
      </rPr>
      <t>Defender\Oobe Enable Rtp And Sig Update</t>
    </r>
    <r>
      <rPr>
        <sz val="11"/>
        <color rgb="FF006096"/>
        <rFont val="Roboto Condensed"/>
      </rPr>
      <t xml:space="preserve">
</t>
    </r>
  </si>
  <si>
    <r>
      <rPr>
        <sz val="11"/>
        <color rgb="FF000000"/>
        <rFont val="Calibri"/>
      </rPr>
      <t>This policy setting configures whether Real-time Protection and Security Intelligence Updates are enabled during the Out of Box experience (OOBE).</t>
    </r>
    <r>
      <rPr>
        <sz val="11"/>
        <color rgb="FF000000"/>
        <rFont val="Calibri"/>
      </rPr>
      <t xml:space="preserve">
</t>
    </r>
    <r>
      <rPr>
        <sz val="11"/>
        <color rgb="FF000000"/>
        <rFont val="Calibri"/>
      </rPr>
      <t xml:space="preserve">The recommended state for this setting is: </t>
    </r>
    <r>
      <rPr>
        <b/>
        <sz val="11"/>
        <color rgb="FF000000"/>
        <rFont val="Calibri"/>
      </rPr>
      <t>If you enable this setting, real-time protection and Security Intelligence Updates are enabled during OOBE.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As of the publication of this Benchmark, the setting configuration state in Intune is the sentence above after </t>
    </r>
    <r>
      <rPr>
        <i/>
        <sz val="11"/>
        <color rgb="FF000000"/>
        <rFont val="Calibri"/>
      </rPr>
      <t>The recommended state for this setting is:</t>
    </r>
    <r>
      <rPr>
        <sz val="11"/>
        <color rgb="FF000000"/>
        <rFont val="Calibri"/>
      </rPr>
      <t xml:space="preserve"> and not </t>
    </r>
    <r>
      <rPr>
        <i/>
        <sz val="11"/>
        <color rgb="FF000000"/>
        <rFont val="Calibri"/>
      </rPr>
      <t>Enabled</t>
    </r>
    <r>
      <rPr>
        <sz val="11"/>
        <color rgb="FF000000"/>
        <rFont val="Calibri"/>
      </rPr>
      <t xml:space="preserve"> as the title states. This was done to keep title length to a minimum.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</si>
  <si>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Manager:OobeEnableRtpAndSigUpdate</t>
    </r>
    <r>
      <rPr>
        <sz val="11"/>
        <color rgb="FF006096"/>
        <rFont val="Roboto Condensed"/>
      </rPr>
      <t xml:space="preserve">
</t>
    </r>
  </si>
  <si>
    <r>
      <rPr>
        <sz val="11"/>
        <color rgb="FF000000"/>
        <rFont val="Calibri"/>
      </rPr>
      <t>Enabled. (Real-time Protection and Security Intelligence will be updated during OOBE.)</t>
    </r>
  </si>
  <si>
    <t>22.29</t>
  </si>
  <si>
    <r>
      <rPr>
        <sz val="11"/>
        <rFont val="Calibri"/>
      </rPr>
      <t xml:space="preserve">Ensure </t>
    </r>
    <r>
      <rPr>
        <sz val="11"/>
        <color rgb="FF000000"/>
        <rFont val="Calibri"/>
      </rPr>
      <t>'</t>
    </r>
    <r>
      <rPr>
        <b/>
        <sz val="11"/>
        <color rgb="FF000000"/>
        <rFont val="Calibri"/>
      </rPr>
      <t>PUA Protection</t>
    </r>
    <r>
      <rPr>
        <sz val="11"/>
        <color rgb="FF000000"/>
        <rFont val="Calibri"/>
      </rPr>
      <t>'</t>
    </r>
    <r>
      <rPr>
        <sz val="11"/>
        <color rgb="FF000000"/>
        <rFont val="Calibri"/>
      </rPr>
      <t xml:space="preserve"> is set to </t>
    </r>
    <r>
      <rPr>
        <sz val="11"/>
        <color rgb="FF000000"/>
        <rFont val="Calibri"/>
      </rPr>
      <t>'</t>
    </r>
    <r>
      <rPr>
        <b/>
        <sz val="11"/>
        <color rgb="FF000000"/>
        <rFont val="Calibri"/>
      </rPr>
      <t>PUA Protection on</t>
    </r>
    <r>
      <rPr>
        <sz val="11"/>
        <color rgb="FF000000"/>
        <rFont val="Calibri"/>
      </rPr>
      <t>'</t>
    </r>
  </si>
  <si>
    <r>
      <rPr>
        <sz val="11"/>
        <color rgb="FF000000"/>
        <rFont val="Calibri"/>
      </rPr>
      <t xml:space="preserve">Set the following UI path to </t>
    </r>
    <r>
      <rPr>
        <b/>
        <sz val="11"/>
        <color rgb="FF000000"/>
        <rFont val="Calibri"/>
      </rPr>
      <t>PUA Protection on</t>
    </r>
    <r>
      <rPr>
        <sz val="11"/>
        <color rgb="FF000000"/>
        <rFont val="Calibri"/>
      </rPr>
      <t>:</t>
    </r>
    <r>
      <rPr>
        <sz val="11"/>
        <color rgb="FF000000"/>
        <rFont val="Calibri"/>
      </rPr>
      <t xml:space="preserve">
</t>
    </r>
    <r>
      <rPr>
        <sz val="11"/>
        <color rgb="FF006096"/>
        <rFont val="Roboto Condensed"/>
      </rPr>
      <t>Defender\PUA Protection</t>
    </r>
    <r>
      <rPr>
        <sz val="11"/>
        <color rgb="FF006096"/>
        <rFont val="Roboto Condensed"/>
      </rPr>
      <t xml:space="preserve">
</t>
    </r>
  </si>
  <si>
    <r>
      <rPr>
        <sz val="11"/>
        <color rgb="FF000000"/>
        <rFont val="Calibri"/>
      </rPr>
      <t>This policy setting controls detection and action for Potentially Unwanted Applications (PUA), which are sneaky unwanted application bundlers or their bundled applications, that can deliver adware or malware.</t>
    </r>
    <r>
      <rPr>
        <sz val="11"/>
        <color rgb="FF000000"/>
        <rFont val="Calibri"/>
      </rPr>
      <t xml:space="preserve">
</t>
    </r>
    <r>
      <rPr>
        <sz val="11"/>
        <color rgb="FF000000"/>
        <rFont val="Calibri"/>
      </rPr>
      <t xml:space="preserve">The recommended state for this setting is: </t>
    </r>
    <r>
      <rPr>
        <b/>
        <sz val="11"/>
        <color rgb="FF000000"/>
        <rFont val="Calibri"/>
      </rPr>
      <t>PUA Protection on</t>
    </r>
    <r>
      <rPr>
        <sz val="11"/>
        <color rgb="FF000000"/>
        <rFont val="Calibri"/>
      </rPr>
      <t>.</t>
    </r>
    <r>
      <rPr>
        <sz val="11"/>
        <color rgb="FF000000"/>
        <rFont val="Calibri"/>
      </rPr>
      <t xml:space="preserve">
</t>
    </r>
    <r>
      <rPr>
        <sz val="11"/>
        <color rgb="FF000000"/>
        <rFont val="Calibri"/>
      </rPr>
      <t xml:space="preserve">For more information, see this link: Block potentially unwanted applications with Microsoft Defender Antivirus | Microsoft Docs </t>
    </r>
    <r>
      <rPr>
        <sz val="11"/>
        <color rgb="FF0000FF"/>
        <rFont val="Calibri"/>
      </rPr>
      <t>(https://docs.microsoft.com/en-us/windows/security/threat-protection/windows-defender-antivirus/detect-block-potentially-unwanted-apps-windows-defender-antivirus)</t>
    </r>
  </si>
  <si>
    <r>
      <rPr>
        <sz val="11"/>
        <color rgb="FF000000"/>
        <rFont val="Calibri"/>
      </rPr>
      <t>Applications that are identified by Microsoft as PUA will be blocked at download and install time.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</si>
  <si>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Manager:PUAProtection</t>
    </r>
    <r>
      <rPr>
        <sz val="11"/>
        <color rgb="FF006096"/>
        <rFont val="Roboto Condensed"/>
      </rPr>
      <t xml:space="preserve">
</t>
    </r>
  </si>
  <si>
    <r>
      <rPr>
        <sz val="11"/>
        <color rgb="FF000000"/>
        <rFont val="Calibri"/>
      </rPr>
      <t>Disabled. (Applications that are identified by Microsoft as PUA will not be blocked.)</t>
    </r>
  </si>
  <si>
    <t>22.30</t>
  </si>
  <si>
    <r>
      <rPr>
        <sz val="11"/>
        <rFont val="Calibri"/>
      </rPr>
      <t xml:space="preserve">Ensure </t>
    </r>
    <r>
      <rPr>
        <sz val="11"/>
        <color rgb="FF000000"/>
        <rFont val="Calibri"/>
      </rPr>
      <t>'</t>
    </r>
    <r>
      <rPr>
        <b/>
        <sz val="11"/>
        <color rgb="FF000000"/>
        <rFont val="Calibri"/>
      </rPr>
      <t>Quick Scan Include Exclusions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</si>
  <si>
    <r>
      <rPr>
        <sz val="11"/>
        <color rgb="FF000000"/>
        <rFont val="Calibri"/>
      </rPr>
      <t xml:space="preserve">Set the following Settings Catalog path to </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r>
      <rPr>
        <sz val="11"/>
        <color rgb="FF000000"/>
        <rFont val="Calibri"/>
      </rPr>
      <t xml:space="preserve">
</t>
    </r>
    <r>
      <rPr>
        <sz val="11"/>
        <color rgb="FF006096"/>
        <rFont val="Roboto Condensed"/>
      </rPr>
      <t>Defender\Quick Scan Include Exclusions</t>
    </r>
    <r>
      <rPr>
        <sz val="11"/>
        <color rgb="FF006096"/>
        <rFont val="Roboto Condensed"/>
      </rPr>
      <t xml:space="preserve">
</t>
    </r>
  </si>
  <si>
    <r>
      <rPr>
        <sz val="11"/>
        <color rgb="FF000000"/>
        <rFont val="Calibri"/>
      </rPr>
      <t>This policy setting manages whether or not Microsoft Defender Antivirus scans excluded files and directories when running a Quick Scan.</t>
    </r>
    <r>
      <rPr>
        <sz val="11"/>
        <color rgb="FF000000"/>
        <rFont val="Calibri"/>
      </rPr>
      <t xml:space="preserve">
</t>
    </r>
    <r>
      <rPr>
        <sz val="11"/>
        <color rgb="FF000000"/>
        <rFont val="Calibri"/>
      </rPr>
      <t xml:space="preserve">The recommended state for this setting is: </t>
    </r>
    <r>
      <rPr>
        <b/>
        <sz val="11"/>
        <color rgb="FF000000"/>
        <rFont val="Calibri"/>
      </rPr>
      <t>If you set this setting to 1, all files and directories that are excluded from real-time protection using contextual exclusions are scanned during a quick scan</t>
    </r>
    <r>
      <rPr>
        <sz val="11"/>
        <color rgb="FF000000"/>
        <rFont val="Calibri"/>
      </rPr>
      <t>.</t>
    </r>
    <r>
      <rPr>
        <sz val="11"/>
        <color rgb="FF000000"/>
        <rFont val="Calibri"/>
      </rPr>
      <t xml:space="preserve">
</t>
    </r>
    <r>
      <rPr>
        <b/>
        <sz val="11"/>
        <color rgb="FF000000"/>
        <rFont val="Calibri"/>
      </rPr>
      <t>Note:</t>
    </r>
    <r>
      <rPr>
        <sz val="11"/>
        <color rgb="FF000000"/>
        <rFont val="Calibri"/>
      </rPr>
      <t xml:space="preserve"> As of the publication of this Benchmark, the setting configuration state in Intune is the sentence above after </t>
    </r>
    <r>
      <rPr>
        <i/>
        <sz val="11"/>
        <color rgb="FF000000"/>
        <rFont val="Calibri"/>
      </rPr>
      <t>The recommended state for this setting is:</t>
    </r>
    <r>
      <rPr>
        <sz val="11"/>
        <color rgb="FF000000"/>
        <rFont val="Calibri"/>
      </rPr>
      <t xml:space="preserve"> and not </t>
    </r>
    <r>
      <rPr>
        <i/>
        <sz val="11"/>
        <color rgb="FF000000"/>
        <rFont val="Calibri"/>
      </rPr>
      <t>1</t>
    </r>
    <r>
      <rPr>
        <sz val="11"/>
        <color rgb="FF000000"/>
        <rFont val="Calibri"/>
      </rPr>
      <t xml:space="preserve"> as the title states. This was done to keep title length to a minimum.</t>
    </r>
  </si>
  <si>
    <r>
      <rPr>
        <sz val="11"/>
        <color rgb="FF000000"/>
        <rFont val="Calibri"/>
      </rPr>
      <t>A Quick Scan could take longer when including the contextually excluded files and directories.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</si>
  <si>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Manager:QuickScanIncludeExclusions</t>
    </r>
    <r>
      <rPr>
        <sz val="11"/>
        <color rgb="FF006096"/>
        <rFont val="Roboto Condensed"/>
      </rPr>
      <t xml:space="preserve">
</t>
    </r>
  </si>
  <si>
    <r>
      <rPr>
        <sz val="11"/>
        <color rgb="FF000000"/>
        <rFont val="Calibri"/>
      </rPr>
      <t>Disabled. (Contextual exclusions are not scanned during Quick Scans.)</t>
    </r>
  </si>
  <si>
    <t>22.31</t>
  </si>
  <si>
    <r>
      <rPr>
        <sz val="11"/>
        <rFont val="Calibri"/>
      </rPr>
      <t xml:space="preserve">Ensure </t>
    </r>
    <r>
      <rPr>
        <sz val="11"/>
        <color rgb="FF000000"/>
        <rFont val="Calibri"/>
      </rPr>
      <t>'</t>
    </r>
    <r>
      <rPr>
        <b/>
        <sz val="11"/>
        <color rgb="FF000000"/>
        <rFont val="Calibri"/>
      </rPr>
      <t>Remote Encryption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Medium</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</si>
  <si>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Medium: Use cloud aggregation and block when confidence level is above 99%</t>
    </r>
    <r>
      <rPr>
        <sz val="11"/>
        <color rgb="FF000000"/>
        <rFont val="Calibri"/>
      </rPr>
      <t xml:space="preserve"> or </t>
    </r>
    <r>
      <rPr>
        <b/>
        <sz val="11"/>
        <color rgb="FF000000"/>
        <rFont val="Calibri"/>
      </rPr>
      <t>High: Use cloud intel and context, and block when confidence level is above 90%</t>
    </r>
    <r>
      <rPr>
        <sz val="11"/>
        <color rgb="FF000000"/>
        <rFont val="Calibri"/>
      </rPr>
      <t>.</t>
    </r>
    <r>
      <rPr>
        <sz val="11"/>
        <color rgb="FF000000"/>
        <rFont val="Calibri"/>
      </rPr>
      <t xml:space="preserve">
</t>
    </r>
    <r>
      <rPr>
        <sz val="11"/>
        <color rgb="FF006096"/>
        <rFont val="Roboto Condensed"/>
      </rPr>
      <t>Defender\Remote Encryption Protection Aggressiveness</t>
    </r>
    <r>
      <rPr>
        <sz val="11"/>
        <color rgb="FF006096"/>
        <rFont val="Roboto Condensed"/>
      </rPr>
      <t xml:space="preserve">
</t>
    </r>
  </si>
  <si>
    <r>
      <rPr>
        <sz val="11"/>
        <color rgb="FF000000"/>
        <rFont val="Calibri"/>
      </rPr>
      <t>This policy setting configures how aggressively Remote Encryption Prevention Protection blocks malicious IP addresses.</t>
    </r>
    <r>
      <rPr>
        <sz val="11"/>
        <color rgb="FF000000"/>
        <rFont val="Calibri"/>
      </rPr>
      <t xml:space="preserve">
</t>
    </r>
    <r>
      <rPr>
        <sz val="11"/>
        <color rgb="FF000000"/>
        <rFont val="Calibri"/>
      </rPr>
      <t xml:space="preserve">The recommended state for this setting is: </t>
    </r>
    <r>
      <rPr>
        <b/>
        <sz val="11"/>
        <color rgb="FF000000"/>
        <rFont val="Calibri"/>
      </rPr>
      <t>Medium: Use cloud aggregation and block when confidence level is above 99%</t>
    </r>
    <r>
      <rPr>
        <sz val="11"/>
        <color rgb="FF000000"/>
        <rFont val="Calibri"/>
      </rPr>
      <t xml:space="preserve"> or higher. Configuring this setting to </t>
    </r>
    <r>
      <rPr>
        <b/>
        <sz val="11"/>
        <color rgb="FF000000"/>
        <rFont val="Calibri"/>
      </rPr>
      <t>High: Use cloud intel and context, and block when confidence level is above 90%</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As of the publication of this Benchmark, the setting configuration state in Intune is the sentence above after </t>
    </r>
    <r>
      <rPr>
        <i/>
        <sz val="11"/>
        <color rgb="FF000000"/>
        <rFont val="Calibri"/>
      </rPr>
      <t>The recommended state for this setting is:</t>
    </r>
    <r>
      <rPr>
        <sz val="11"/>
        <color rgb="FF000000"/>
        <rFont val="Calibri"/>
      </rPr>
      <t xml:space="preserve"> and not </t>
    </r>
    <r>
      <rPr>
        <i/>
        <sz val="11"/>
        <color rgb="FF000000"/>
        <rFont val="Calibri"/>
      </rPr>
      <t>Medium</t>
    </r>
    <r>
      <rPr>
        <sz val="11"/>
        <color rgb="FF000000"/>
        <rFont val="Calibri"/>
      </rPr>
      <t xml:space="preserve"> or higher as the title states. This was done to keep title length to a minimum.</t>
    </r>
  </si>
  <si>
    <r>
      <rPr>
        <sz val="11"/>
        <color rgb="FF000000"/>
        <rFont val="Calibri"/>
      </rPr>
      <t>Legitimate websites could be blocked by Remote Encryption Prevention Protection.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</si>
  <si>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Defender\Policy Manager:RemoteEncryptionProtectionAggressiveness</t>
    </r>
    <r>
      <rPr>
        <sz val="11"/>
        <color rgb="FF006096"/>
        <rFont val="Roboto Condensed"/>
      </rPr>
      <t xml:space="preserve">
</t>
    </r>
  </si>
  <si>
    <r>
      <rPr>
        <sz val="11"/>
        <color rgb="FF000000"/>
        <rFont val="Calibri"/>
      </rPr>
      <t>Low. (Block only when confidence level is 100%.)</t>
    </r>
  </si>
  <si>
    <t>22.32</t>
  </si>
  <si>
    <r>
      <rPr>
        <sz val="11"/>
        <rFont val="Calibri"/>
      </rPr>
      <t xml:space="preserve">Ensure </t>
    </r>
    <r>
      <rPr>
        <sz val="11"/>
        <color rgb="FF000000"/>
        <rFont val="Calibri"/>
      </rPr>
      <t>'</t>
    </r>
    <r>
      <rPr>
        <b/>
        <sz val="11"/>
        <color rgb="FF000000"/>
        <rFont val="Calibri"/>
      </rPr>
      <t>Remote Encryption Protection Configured State</t>
    </r>
    <r>
      <rPr>
        <sz val="11"/>
        <color rgb="FF000000"/>
        <rFont val="Calibri"/>
      </rPr>
      <t>'</t>
    </r>
    <r>
      <rPr>
        <sz val="11"/>
        <color rgb="FF000000"/>
        <rFont val="Calibri"/>
      </rPr>
      <t xml:space="preserve"> is set to </t>
    </r>
    <r>
      <rPr>
        <sz val="11"/>
        <color rgb="FF000000"/>
        <rFont val="Calibri"/>
      </rPr>
      <t>'</t>
    </r>
    <r>
      <rPr>
        <b/>
        <sz val="11"/>
        <color rgb="FF000000"/>
        <rFont val="Calibri"/>
      </rPr>
      <t>Audit: Generate EDR detections without blocking</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</si>
  <si>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Audit: Generate EDR detections without blocking</t>
    </r>
    <r>
      <rPr>
        <sz val="11"/>
        <color rgb="FF000000"/>
        <rFont val="Calibri"/>
      </rPr>
      <t xml:space="preserve"> or </t>
    </r>
    <r>
      <rPr>
        <b/>
        <sz val="11"/>
        <color rgb="FF000000"/>
        <rFont val="Calibri"/>
      </rPr>
      <t>Block: Prevent suspicious and malicious behaviors</t>
    </r>
    <r>
      <rPr>
        <sz val="11"/>
        <color rgb="FF000000"/>
        <rFont val="Calibri"/>
      </rPr>
      <t>.</t>
    </r>
    <r>
      <rPr>
        <sz val="11"/>
        <color rgb="FF000000"/>
        <rFont val="Calibri"/>
      </rPr>
      <t xml:space="preserve">
</t>
    </r>
    <r>
      <rPr>
        <sz val="11"/>
        <color rgb="FF006096"/>
        <rFont val="Roboto Condensed"/>
      </rPr>
      <t>Defender\Remote Encryption Protection Configured State</t>
    </r>
    <r>
      <rPr>
        <sz val="11"/>
        <color rgb="FF006096"/>
        <rFont val="Roboto Condensed"/>
      </rPr>
      <t xml:space="preserve">
</t>
    </r>
  </si>
  <si>
    <r>
      <rPr>
        <sz val="11"/>
        <color rgb="FF000000"/>
        <rFont val="Calibri"/>
      </rPr>
      <t>This policy setting configures the Brute-Force Protection feature in Microsoft Defender Antivirus. Brute-Force Protection can detect and block attempts to forcibly initiate sign-ins and sessions.</t>
    </r>
    <r>
      <rPr>
        <sz val="11"/>
        <color rgb="FF000000"/>
        <rFont val="Calibri"/>
      </rPr>
      <t xml:space="preserve">
</t>
    </r>
    <r>
      <rPr>
        <sz val="11"/>
        <color rgb="FF000000"/>
        <rFont val="Calibri"/>
      </rPr>
      <t xml:space="preserve">The recommended state for this setting is: </t>
    </r>
    <r>
      <rPr>
        <b/>
        <sz val="11"/>
        <color rgb="FF000000"/>
        <rFont val="Calibri"/>
      </rPr>
      <t>Audit: Generate EDR detections without blocking</t>
    </r>
    <r>
      <rPr>
        <sz val="11"/>
        <color rgb="FF000000"/>
        <rFont val="Calibri"/>
      </rPr>
      <t xml:space="preserve">. Configuring this setting to </t>
    </r>
    <r>
      <rPr>
        <b/>
        <sz val="11"/>
        <color rgb="FF000000"/>
        <rFont val="Calibri"/>
      </rPr>
      <t>Block: Prevent suspicious and malicious behaviors</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the value to either </t>
    </r>
    <r>
      <rPr>
        <b/>
        <sz val="11"/>
        <color rgb="FF000000"/>
        <rFont val="Calibri"/>
      </rPr>
      <t>Default</t>
    </r>
    <r>
      <rPr>
        <sz val="11"/>
        <color rgb="FF000000"/>
        <rFont val="Calibri"/>
      </rPr>
      <t xml:space="preserve"> or </t>
    </r>
    <r>
      <rPr>
        <b/>
        <sz val="11"/>
        <color rgb="FF000000"/>
        <rFont val="Calibri"/>
      </rPr>
      <t>Off</t>
    </r>
    <r>
      <rPr>
        <sz val="11"/>
        <color rgb="FF000000"/>
        <rFont val="Calibri"/>
      </rPr>
      <t xml:space="preserve"> does </t>
    </r>
    <r>
      <rPr>
        <b/>
        <sz val="11"/>
        <color rgb="FF000000"/>
        <rFont val="Calibri"/>
      </rPr>
      <t>not</t>
    </r>
    <r>
      <rPr>
        <sz val="11"/>
        <color rgb="FF000000"/>
        <rFont val="Calibri"/>
      </rPr>
      <t xml:space="preserve"> conform to this benchmark.</t>
    </r>
  </si>
  <si>
    <r>
      <rPr>
        <sz val="11"/>
        <color rgb="FF000000"/>
        <rFont val="Calibri"/>
      </rPr>
      <t>Legitimate sign-ins and sessions could be detected or blocked by this feature if too many failed attempts are detected.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</si>
  <si>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Defender\Policy Manager:RemoteEncryptionProtectionConfiguredState</t>
    </r>
    <r>
      <rPr>
        <sz val="11"/>
        <color rgb="FF006096"/>
        <rFont val="Roboto Condensed"/>
      </rPr>
      <t xml:space="preserve">
</t>
    </r>
  </si>
  <si>
    <r>
      <rPr>
        <sz val="11"/>
        <color rgb="FF000000"/>
        <rFont val="Calibri"/>
      </rPr>
      <t>Not configured. (Apply defaults, which can vary depending on the antivirus engine version and the platform.)</t>
    </r>
  </si>
  <si>
    <t>Delivery Optimization</t>
  </si>
  <si>
    <t>23.1</t>
  </si>
  <si>
    <r>
      <rPr>
        <sz val="11"/>
        <rFont val="Calibri"/>
      </rPr>
      <t xml:space="preserve">Ensure </t>
    </r>
    <r>
      <rPr>
        <sz val="11"/>
        <color rgb="FF000000"/>
        <rFont val="Calibri"/>
      </rPr>
      <t>'</t>
    </r>
    <r>
      <rPr>
        <b/>
        <sz val="11"/>
        <color rgb="FF000000"/>
        <rFont val="Calibri"/>
      </rPr>
      <t>DO Download Mode</t>
    </r>
    <r>
      <rPr>
        <sz val="11"/>
        <color rgb="FF000000"/>
        <rFont val="Calibri"/>
      </rPr>
      <t>'</t>
    </r>
    <r>
      <rPr>
        <sz val="11"/>
        <color rgb="FF000000"/>
        <rFont val="Calibri"/>
      </rPr>
      <t xml:space="preserve"> is NOT set to </t>
    </r>
    <r>
      <rPr>
        <sz val="11"/>
        <color rgb="FF000000"/>
        <rFont val="Calibri"/>
      </rPr>
      <t>'</t>
    </r>
    <r>
      <rPr>
        <b/>
        <sz val="11"/>
        <color rgb="FF000000"/>
        <rFont val="Calibri"/>
      </rPr>
      <t>HTTP blended with Internet Peering</t>
    </r>
    <r>
      <rPr>
        <sz val="11"/>
        <color rgb="FF000000"/>
        <rFont val="Calibri"/>
      </rPr>
      <t>'</t>
    </r>
  </si>
  <si>
    <r>
      <rPr>
        <sz val="11"/>
        <color rgb="FF000000"/>
        <rFont val="Calibri"/>
      </rPr>
      <t xml:space="preserve">Set the following Settings Catalog path to any value </t>
    </r>
    <r>
      <rPr>
        <i/>
        <sz val="11"/>
        <color rgb="FF000000"/>
        <rFont val="Calibri"/>
      </rPr>
      <t>other than</t>
    </r>
    <r>
      <rPr>
        <sz val="11"/>
        <color rgb="FF000000"/>
        <rFont val="Calibri"/>
      </rPr>
      <t xml:space="preserve"> </t>
    </r>
    <r>
      <rPr>
        <b/>
        <sz val="11"/>
        <color rgb="FF000000"/>
        <rFont val="Calibri"/>
      </rPr>
      <t>HTTP blended with Internet Peering</t>
    </r>
    <r>
      <rPr>
        <sz val="11"/>
        <color rgb="FF000000"/>
        <rFont val="Calibri"/>
      </rPr>
      <t>:</t>
    </r>
    <r>
      <rPr>
        <sz val="11"/>
        <color rgb="FF000000"/>
        <rFont val="Calibri"/>
      </rPr>
      <t xml:space="preserve">
</t>
    </r>
    <r>
      <rPr>
        <sz val="11"/>
        <color rgb="FF006096"/>
        <rFont val="Roboto Condensed"/>
      </rPr>
      <t>Delivery Optimization\DO Download Mode</t>
    </r>
    <r>
      <rPr>
        <sz val="11"/>
        <color rgb="FF006096"/>
        <rFont val="Roboto Condensed"/>
      </rPr>
      <t xml:space="preserve">
</t>
    </r>
  </si>
  <si>
    <r>
      <rPr>
        <sz val="11"/>
        <color rgb="FF000000"/>
        <rFont val="Calibri"/>
      </rPr>
      <t>This policy setting specifies the download method that Delivery Optimization can use in downloads of Windows Updates, Apps and App updates. The following methods are supported:</t>
    </r>
    <r>
      <rPr>
        <sz val="11"/>
        <color rgb="FF000000"/>
        <rFont val="Calibri"/>
      </rPr>
      <t xml:space="preserve">
</t>
    </r>
    <r>
      <rPr>
        <sz val="11"/>
        <color rgb="FF000000"/>
        <rFont val="Calibri"/>
      </rPr>
      <t>- 0 = HTTP only, no peering.</t>
    </r>
    <r>
      <rPr>
        <sz val="11"/>
        <color rgb="FF000000"/>
        <rFont val="Calibri"/>
      </rPr>
      <t xml:space="preserve">
</t>
    </r>
    <r>
      <rPr>
        <sz val="11"/>
        <color rgb="FF000000"/>
        <rFont val="Calibri"/>
      </rPr>
      <t>- 1 = HTTP blended with peering behind the same NAT.</t>
    </r>
    <r>
      <rPr>
        <sz val="11"/>
        <color rgb="FF000000"/>
        <rFont val="Calibri"/>
      </rPr>
      <t xml:space="preserve">
</t>
    </r>
    <r>
      <rPr>
        <sz val="11"/>
        <color rgb="FF000000"/>
        <rFont val="Calibri"/>
      </rPr>
      <t>- 2 = HTTP blended with peering across a private group. Peering occurs on devices in the same Active Directory Site (if exist) or the same domain by default. When this option is selected, peering will cross NATs. To create a custom group use Group ID in combination with Mode 2.</t>
    </r>
    <r>
      <rPr>
        <sz val="11"/>
        <color rgb="FF000000"/>
        <rFont val="Calibri"/>
      </rPr>
      <t xml:space="preserve">
</t>
    </r>
    <r>
      <rPr>
        <sz val="11"/>
        <color rgb="FF000000"/>
        <rFont val="Calibri"/>
      </rPr>
      <t>- 3 = HTTP blended with Internet Peering.</t>
    </r>
    <r>
      <rPr>
        <sz val="11"/>
        <color rgb="FF000000"/>
        <rFont val="Calibri"/>
      </rPr>
      <t xml:space="preserve">
</t>
    </r>
    <r>
      <rPr>
        <sz val="11"/>
        <color rgb="FF000000"/>
        <rFont val="Calibri"/>
      </rPr>
      <t>- 99 = Simple download mode with no peering. Delivery Optimization downloads using HTTP only and does not attempt to contact the Delivery Optimization cloud services.</t>
    </r>
    <r>
      <rPr>
        <sz val="11"/>
        <color rgb="FF000000"/>
        <rFont val="Calibri"/>
      </rPr>
      <t xml:space="preserve">
</t>
    </r>
    <r>
      <rPr>
        <sz val="11"/>
        <color rgb="FF000000"/>
        <rFont val="Calibri"/>
      </rPr>
      <t>- 100 = Bypass mode. Do not use Delivery Optimization and use BITS instead.</t>
    </r>
    <r>
      <rPr>
        <sz val="11"/>
        <color rgb="FF000000"/>
        <rFont val="Calibri"/>
      </rPr>
      <t xml:space="preserve">
</t>
    </r>
    <r>
      <rPr>
        <sz val="11"/>
        <color rgb="FF000000"/>
        <rFont val="Calibri"/>
      </rPr>
      <t xml:space="preserve">The recommended state for this setting is any value EXCEPT: </t>
    </r>
    <r>
      <rPr>
        <b/>
        <sz val="11"/>
        <color rgb="FF000000"/>
        <rFont val="Calibri"/>
      </rPr>
      <t>Enabled: Internet (3)</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default on all SKUs other than Enterprise, Enterprise LTSB or Education is </t>
    </r>
    <r>
      <rPr>
        <b/>
        <sz val="11"/>
        <color rgb="FF000000"/>
        <rFont val="Calibri"/>
      </rPr>
      <t>Enabled: Internet (3)</t>
    </r>
    <r>
      <rPr>
        <sz val="11"/>
        <color rgb="FF000000"/>
        <rFont val="Calibri"/>
      </rPr>
      <t>, so on other SKUs, be sure to set this to a different value.</t>
    </r>
  </si>
  <si>
    <r>
      <rPr>
        <sz val="11"/>
        <color rgb="FF000000"/>
        <rFont val="Calibri"/>
      </rPr>
      <t xml:space="preserve">Machines will not be able to download updates from peers on the Internet. If set to </t>
    </r>
    <r>
      <rPr>
        <b/>
        <sz val="11"/>
        <color rgb="FF000000"/>
        <rFont val="Calibri"/>
      </rPr>
      <t>Enabled: HTTP only (0)</t>
    </r>
    <r>
      <rPr>
        <sz val="11"/>
        <color rgb="FF000000"/>
        <rFont val="Calibri"/>
      </rPr>
      <t xml:space="preserve">, </t>
    </r>
    <r>
      <rPr>
        <b/>
        <sz val="11"/>
        <color rgb="FF000000"/>
        <rFont val="Calibri"/>
      </rPr>
      <t>Enabled: Simple (99)</t>
    </r>
    <r>
      <rPr>
        <sz val="11"/>
        <color rgb="FF000000"/>
        <rFont val="Calibri"/>
      </rPr>
      <t xml:space="preserve">, or </t>
    </r>
    <r>
      <rPr>
        <b/>
        <sz val="11"/>
        <color rgb="FF000000"/>
        <rFont val="Calibri"/>
      </rPr>
      <t>Enabled: Bypass (100)</t>
    </r>
    <r>
      <rPr>
        <sz val="11"/>
        <color rgb="FF000000"/>
        <rFont val="Calibri"/>
      </rPr>
      <t>, machines will not be able to download updates from other machines on the same LAN.</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</si>
  <si>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HKLM\SOFTWARE\Microsoft\PolicyManager\current\device\DeliveryOptimization:DODownloadMode_WinningProvider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anything </t>
    </r>
    <r>
      <rPr>
        <i/>
        <sz val="11"/>
        <color rgb="FF000000"/>
        <rFont val="Calibri"/>
      </rPr>
      <t>other than</t>
    </r>
    <r>
      <rPr>
        <sz val="11"/>
        <color rgb="FF000000"/>
        <rFont val="Calibri"/>
      </rPr>
      <t xml:space="preserve"> </t>
    </r>
    <r>
      <rPr>
        <b/>
        <sz val="11"/>
        <color rgb="FF000000"/>
        <rFont val="Calibri"/>
      </rPr>
      <t>3</t>
    </r>
    <r>
      <rPr>
        <sz val="11"/>
        <color rgb="FF000000"/>
        <rFont val="Calibri"/>
      </rPr>
      <t>.</t>
    </r>
    <r>
      <rPr>
        <sz val="11"/>
        <color rgb="FF000000"/>
        <rFont val="Calibri"/>
      </rPr>
      <t xml:space="preserve">
</t>
    </r>
    <r>
      <rPr>
        <sz val="11"/>
        <color rgb="FF006096"/>
        <rFont val="Roboto Condensed"/>
      </rPr>
      <t>HKLM\SOFTWARE\Microsoft\PolicyManager\Providers\{GUID}\Default\Device\DeliveryOptimization:DODownloadMode</t>
    </r>
    <r>
      <rPr>
        <sz val="11"/>
        <color rgb="FF006096"/>
        <rFont val="Roboto Condensed"/>
      </rPr>
      <t xml:space="preserve">
</t>
    </r>
  </si>
  <si>
    <r>
      <rPr>
        <sz val="11"/>
        <color rgb="FF000000"/>
        <rFont val="Calibri"/>
      </rPr>
      <t xml:space="preserve">Enterprise, Enterprise LTSB and Education SKUs: </t>
    </r>
    <r>
      <rPr>
        <b/>
        <sz val="11"/>
        <color rgb="FF000000"/>
        <rFont val="Calibri"/>
      </rPr>
      <t>Enabled: LAN (1)</t>
    </r>
    <r>
      <rPr>
        <sz val="11"/>
        <color rgb="FF000000"/>
        <rFont val="Calibri"/>
      </rPr>
      <t xml:space="preserve">
</t>
    </r>
    <r>
      <rPr>
        <sz val="11"/>
        <color rgb="FF000000"/>
        <rFont val="Calibri"/>
      </rPr>
      <t xml:space="preserve">All other SKUs: </t>
    </r>
    <r>
      <rPr>
        <b/>
        <sz val="11"/>
        <color rgb="FF000000"/>
        <rFont val="Calibri"/>
      </rPr>
      <t>Enabled: Internet (3)</t>
    </r>
  </si>
  <si>
    <t>Device Guard</t>
  </si>
  <si>
    <t>24.1</t>
  </si>
  <si>
    <r>
      <rPr>
        <sz val="11"/>
        <rFont val="Calibri"/>
      </rPr>
      <t xml:space="preserve">Ensure </t>
    </r>
    <r>
      <rPr>
        <sz val="11"/>
        <color rgb="FF000000"/>
        <rFont val="Calibri"/>
      </rPr>
      <t>'</t>
    </r>
    <r>
      <rPr>
        <b/>
        <sz val="11"/>
        <color rgb="FF000000"/>
        <rFont val="Calibri"/>
      </rPr>
      <t>Configure System Guard Launch</t>
    </r>
    <r>
      <rPr>
        <sz val="11"/>
        <color rgb="FF000000"/>
        <rFont val="Calibri"/>
      </rPr>
      <t>'</t>
    </r>
    <r>
      <rPr>
        <sz val="11"/>
        <color rgb="FF000000"/>
        <rFont val="Calibri"/>
      </rPr>
      <t xml:space="preserve"> is set to </t>
    </r>
    <r>
      <rPr>
        <sz val="11"/>
        <color rgb="FF000000"/>
        <rFont val="Calibri"/>
      </rPr>
      <t>'</t>
    </r>
    <r>
      <rPr>
        <b/>
        <sz val="11"/>
        <color rgb="FF000000"/>
        <rFont val="Calibri"/>
      </rPr>
      <t>Unmanaged Enables Secure Launch if supported by hardware</t>
    </r>
    <r>
      <rPr>
        <sz val="11"/>
        <color rgb="FF000000"/>
        <rFont val="Calibri"/>
      </rPr>
      <t>'</t>
    </r>
  </si>
  <si>
    <r>
      <rPr>
        <sz val="11"/>
        <color rgb="FF000000"/>
        <rFont val="Calibri"/>
      </rPr>
      <t xml:space="preserve">Set the following Settings Catalog path to </t>
    </r>
    <r>
      <rPr>
        <b/>
        <sz val="11"/>
        <color rgb="FF000000"/>
        <rFont val="Calibri"/>
      </rPr>
      <t>Unmanaged Enables Secure Launch if supported by hardware</t>
    </r>
    <r>
      <rPr>
        <sz val="11"/>
        <color rgb="FF000000"/>
        <rFont val="Calibri"/>
      </rPr>
      <t>:</t>
    </r>
    <r>
      <rPr>
        <sz val="11"/>
        <color rgb="FF000000"/>
        <rFont val="Calibri"/>
      </rPr>
      <t xml:space="preserve">
</t>
    </r>
    <r>
      <rPr>
        <sz val="11"/>
        <color rgb="FF006096"/>
        <rFont val="Roboto Condensed"/>
      </rPr>
      <t>Device Guard\Configure System Guard Launch</t>
    </r>
    <r>
      <rPr>
        <sz val="11"/>
        <color rgb="FF006096"/>
        <rFont val="Roboto Condensed"/>
      </rPr>
      <t xml:space="preserve">
</t>
    </r>
  </si>
  <si>
    <r>
      <rPr>
        <sz val="11"/>
        <color rgb="FF000000"/>
        <rFont val="Calibri"/>
      </rPr>
      <t>Secure Launch protects the Virtualization Based Security environment from exploited vulnerabilities in device firmware.</t>
    </r>
    <r>
      <rPr>
        <sz val="11"/>
        <color rgb="FF000000"/>
        <rFont val="Calibri"/>
      </rPr>
      <t xml:space="preserve">
</t>
    </r>
    <r>
      <rPr>
        <sz val="11"/>
        <color rgb="FF000000"/>
        <rFont val="Calibri"/>
      </rPr>
      <t xml:space="preserve">The recommended state for this setting is: </t>
    </r>
    <r>
      <rPr>
        <b/>
        <sz val="11"/>
        <color rgb="FF000000"/>
        <rFont val="Calibri"/>
      </rPr>
      <t>Unmanaged Enables Secure Launch if supported by hardware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Credential Guard and Device Guard are not currently supported when using Azure IaaS VMs.</t>
    </r>
  </si>
  <si>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Warning</t>
    </r>
    <r>
      <rPr>
        <sz val="11"/>
        <color rgb="FF000000"/>
        <rFont val="Calibri"/>
      </rPr>
      <t>: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</si>
  <si>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HKLM\SOFTWARE\Policies\Microsoft\Windows\DeviceGuard:ConfigureSystemGuardLaunch</t>
    </r>
    <r>
      <rPr>
        <sz val="11"/>
        <color rgb="FF006096"/>
        <rFont val="Roboto Condensed"/>
      </rPr>
      <t xml:space="preserve">
</t>
    </r>
  </si>
  <si>
    <r>
      <rPr>
        <sz val="11"/>
        <color rgb="FF000000"/>
        <rFont val="Calibri"/>
      </rPr>
      <t>Not Configured. (Administrative users can choose whether to enable or disable Secure Launch.)</t>
    </r>
  </si>
  <si>
    <t>24.2</t>
  </si>
  <si>
    <r>
      <rPr>
        <sz val="11"/>
        <rFont val="Calibri"/>
      </rPr>
      <t xml:space="preserve">Ensure </t>
    </r>
    <r>
      <rPr>
        <sz val="11"/>
        <color rgb="FF000000"/>
        <rFont val="Calibri"/>
      </rPr>
      <t>'</t>
    </r>
    <r>
      <rPr>
        <b/>
        <sz val="11"/>
        <color rgb="FF000000"/>
        <rFont val="Calibri"/>
      </rPr>
      <t>Credential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</si>
  <si>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Settings Catalog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Device Guard\Credential Guard</t>
    </r>
    <r>
      <rPr>
        <sz val="11"/>
        <color rgb="FF006096"/>
        <rFont val="Roboto Condensed"/>
      </rPr>
      <t xml:space="preserve">
</t>
    </r>
  </si>
  <si>
    <r>
      <rPr>
        <sz val="11"/>
        <color rgb="FF000000"/>
        <rFont val="Calibri"/>
      </rPr>
      <t>This setting lets users turn on Credential Guard with virtualization-based security to help protect credentials.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</si>
  <si>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Credential Guard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</si>
  <si>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</si>
  <si>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t>24.3</t>
  </si>
  <si>
    <r>
      <rPr>
        <sz val="11"/>
        <rFont val="Calibri"/>
      </rPr>
      <t xml:space="preserve">Ensure </t>
    </r>
    <r>
      <rPr>
        <sz val="11"/>
        <color rgb="FF000000"/>
        <rFont val="Calibri"/>
      </rPr>
      <t>'</t>
    </r>
    <r>
      <rPr>
        <b/>
        <sz val="11"/>
        <color rgb="FF000000"/>
        <rFont val="Calibri"/>
      </rPr>
      <t>Enable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 virtualization based security</t>
    </r>
    <r>
      <rPr>
        <sz val="11"/>
        <color rgb="FF000000"/>
        <rFont val="Calibri"/>
      </rPr>
      <t>'</t>
    </r>
  </si>
  <si>
    <r>
      <rPr>
        <sz val="11"/>
        <color rgb="FF000000"/>
        <rFont val="Calibri"/>
      </rPr>
      <t xml:space="preserve">Set the following Settings Catalog path to </t>
    </r>
    <r>
      <rPr>
        <b/>
        <sz val="11"/>
        <color rgb="FF000000"/>
        <rFont val="Calibri"/>
      </rPr>
      <t>Enable virtualization based security</t>
    </r>
    <r>
      <rPr>
        <sz val="11"/>
        <color rgb="FF000000"/>
        <rFont val="Calibri"/>
      </rPr>
      <t>:</t>
    </r>
    <r>
      <rPr>
        <sz val="11"/>
        <color rgb="FF000000"/>
        <rFont val="Calibri"/>
      </rPr>
      <t xml:space="preserve">
</t>
    </r>
    <r>
      <rPr>
        <sz val="11"/>
        <color rgb="FF006096"/>
        <rFont val="Roboto Condensed"/>
      </rPr>
      <t>Device Guard\Enable Virtualization Based Security</t>
    </r>
    <r>
      <rPr>
        <sz val="11"/>
        <color rgb="FF006096"/>
        <rFont val="Roboto Condensed"/>
      </rPr>
      <t xml:space="preserve">
</t>
    </r>
  </si>
  <si>
    <r>
      <rPr>
        <sz val="11"/>
        <color rgb="FF000000"/>
        <rFont val="Calibri"/>
      </rPr>
      <t>This policy setting specifies whether Virtualization Based Security is enabled. Virtualization Based Security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Enable virtualization based security</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</si>
  <si>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</si>
  <si>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HKLM\SOFTWARE\Policies\Microsoft\Windows\DeviceGuard:EnableVirtualizationBasedSecurity</t>
    </r>
    <r>
      <rPr>
        <sz val="11"/>
        <color rgb="FF006096"/>
        <rFont val="Roboto Condensed"/>
      </rPr>
      <t xml:space="preserve">
</t>
    </r>
  </si>
  <si>
    <t>24.4</t>
  </si>
  <si>
    <r>
      <rPr>
        <sz val="11"/>
        <rFont val="Calibri"/>
      </rPr>
      <t xml:space="preserve">Ensure </t>
    </r>
    <r>
      <rPr>
        <sz val="11"/>
        <color rgb="FF000000"/>
        <rFont val="Calibri"/>
      </rPr>
      <t>'</t>
    </r>
    <r>
      <rPr>
        <b/>
        <sz val="11"/>
        <color rgb="FF000000"/>
        <rFont val="Calibri"/>
      </rPr>
      <t>Require Platform Security Features</t>
    </r>
    <r>
      <rPr>
        <sz val="11"/>
        <color rgb="FF000000"/>
        <rFont val="Calibri"/>
      </rPr>
      <t>'</t>
    </r>
    <r>
      <rPr>
        <sz val="11"/>
        <color rgb="FF000000"/>
        <rFont val="Calibri"/>
      </rPr>
      <t xml:space="preserve"> is set to </t>
    </r>
    <r>
      <rPr>
        <sz val="11"/>
        <color rgb="FF000000"/>
        <rFont val="Calibri"/>
      </rPr>
      <t>'</t>
    </r>
    <r>
      <rPr>
        <b/>
        <sz val="11"/>
        <color rgb="FF000000"/>
        <rFont val="Calibri"/>
      </rPr>
      <t>Turns on VBS with Secure Boot</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</si>
  <si>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Turns on VBS with Secure Boot</t>
    </r>
    <r>
      <rPr>
        <sz val="11"/>
        <color rgb="FF000000"/>
        <rFont val="Calibri"/>
      </rPr>
      <t xml:space="preserve"> or </t>
    </r>
    <r>
      <rPr>
        <b/>
        <sz val="11"/>
        <color rgb="FF000000"/>
        <rFont val="Calibri"/>
      </rPr>
      <t>Turns on VBS with Secure Boot and direct memory access (DMA). DMA requires hardware support</t>
    </r>
    <r>
      <rPr>
        <sz val="11"/>
        <color rgb="FF000000"/>
        <rFont val="Calibri"/>
      </rPr>
      <t>:</t>
    </r>
    <r>
      <rPr>
        <sz val="11"/>
        <color rgb="FF000000"/>
        <rFont val="Calibri"/>
      </rPr>
      <t xml:space="preserve">
</t>
    </r>
    <r>
      <rPr>
        <sz val="11"/>
        <color rgb="FF006096"/>
        <rFont val="Roboto Condensed"/>
      </rPr>
      <t>Device Guard\Require Platform Security Features</t>
    </r>
    <r>
      <rPr>
        <sz val="11"/>
        <color rgb="FF006096"/>
        <rFont val="Roboto Condensed"/>
      </rPr>
      <t xml:space="preserve">
</t>
    </r>
  </si>
  <si>
    <r>
      <rPr>
        <sz val="11"/>
        <color rgb="FF000000"/>
        <rFont val="Calibri"/>
      </rPr>
      <t>This policy setting specifies whether Virtualization Based Security (VBS) is enabled. VBS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Turns on VBS with Secure Boot</t>
    </r>
    <r>
      <rPr>
        <sz val="11"/>
        <color rgb="FF000000"/>
        <rFont val="Calibri"/>
      </rPr>
      <t xml:space="preserve"> or </t>
    </r>
    <r>
      <rPr>
        <b/>
        <sz val="11"/>
        <color rgb="FF000000"/>
        <rFont val="Calibri"/>
      </rPr>
      <t>Turns on VBS with Secure Boot and direct memory access (DMA). DMA requires hardware support</t>
    </r>
    <r>
      <rPr>
        <sz val="11"/>
        <color rgb="FF000000"/>
        <rFont val="Calibri"/>
      </rPr>
      <t>.</t>
    </r>
    <r>
      <rPr>
        <sz val="11"/>
        <color rgb="FF000000"/>
        <rFont val="Calibri"/>
      </rPr>
      <t xml:space="preserve">
</t>
    </r>
    <r>
      <rPr>
        <b/>
        <sz val="11"/>
        <color rgb="FF000000"/>
        <rFont val="Calibri"/>
      </rPr>
      <t>Note:</t>
    </r>
    <r>
      <rPr>
        <sz val="11"/>
        <color rgb="FF000000"/>
        <rFont val="Calibri"/>
      </rPr>
      <t xml:space="preserve">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</si>
  <si>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Choosing the </t>
    </r>
    <r>
      <rPr>
        <b/>
        <sz val="11"/>
        <color rgb="FF000000"/>
        <rFont val="Calibri"/>
      </rPr>
      <t>Secure Boot</t>
    </r>
    <r>
      <rPr>
        <sz val="11"/>
        <color rgb="FF000000"/>
        <rFont val="Calibri"/>
      </rPr>
      <t xml:space="preserve"> option provides the system with as much protection as is supported by the computer’s hardware. A system with input/output memory management units (IOMMUs) will have Secure Boot with DMA protection. A system without IOMMUs will simply have Secure Boot enabled without DMA protection.</t>
    </r>
    <r>
      <rPr>
        <sz val="11"/>
        <color rgb="FF000000"/>
        <rFont val="Calibri"/>
      </rPr>
      <t xml:space="preserve">
</t>
    </r>
    <r>
      <rPr>
        <sz val="11"/>
        <color rgb="FF000000"/>
        <rFont val="Calibri"/>
      </rPr>
      <t xml:space="preserve">Choosing the </t>
    </r>
    <r>
      <rPr>
        <b/>
        <sz val="11"/>
        <color rgb="FF000000"/>
        <rFont val="Calibri"/>
      </rPr>
      <t>Secure Boot with DMA protection</t>
    </r>
    <r>
      <rPr>
        <sz val="11"/>
        <color rgb="FF000000"/>
        <rFont val="Calibri"/>
      </rPr>
      <t xml:space="preserve"> option requires the system to have IOMMUs in order to enable VBS. Without IOMMU hardware support, VBS will be disabled.</t>
    </r>
    <r>
      <rPr>
        <sz val="11"/>
        <color rgb="FF000000"/>
        <rFont val="Calibri"/>
      </rPr>
      <t xml:space="preserve">
</t>
    </r>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</si>
  <si>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HKLM\SOFTWARE\Policies\Microsoft\Windows\DeviceGuard:RequirePlatformSecurityFeatures</t>
    </r>
    <r>
      <rPr>
        <sz val="11"/>
        <color rgb="FF006096"/>
        <rFont val="Roboto Condensed"/>
      </rPr>
      <t xml:space="preserve">
</t>
    </r>
  </si>
  <si>
    <t>Device Lock</t>
  </si>
  <si>
    <t>26.1</t>
  </si>
  <si>
    <r>
      <rPr>
        <sz val="11"/>
        <rFont val="Calibri"/>
      </rPr>
      <t xml:space="preserve">Ensure </t>
    </r>
    <r>
      <rPr>
        <sz val="11"/>
        <color rgb="FF000000"/>
        <rFont val="Calibri"/>
      </rPr>
      <t>'</t>
    </r>
    <r>
      <rPr>
        <b/>
        <sz val="11"/>
        <color rgb="FF000000"/>
        <rFont val="Calibri"/>
      </rPr>
      <t>Device Password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</si>
  <si>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Set the following Settings Catalog path to `3Enabled:</t>
    </r>
    <r>
      <rPr>
        <sz val="11"/>
        <color rgb="FF000000"/>
        <rFont val="Calibri"/>
      </rPr>
      <t xml:space="preserve">
</t>
    </r>
    <r>
      <rPr>
        <sz val="11"/>
        <color rgb="FF006096"/>
        <rFont val="Roboto Condensed"/>
      </rPr>
      <t>Device Lock\Device Password Enabled</t>
    </r>
    <r>
      <rPr>
        <sz val="11"/>
        <color rgb="FF006096"/>
        <rFont val="Roboto Condensed"/>
      </rPr>
      <t xml:space="preserve">
</t>
    </r>
  </si>
  <si>
    <r>
      <rPr>
        <sz val="11"/>
        <color rgb="FF000000"/>
        <rFont val="Calibri"/>
      </rPr>
      <t>This policy setting specifics whether device lock is enabled. when enabled, the following policy settings take effect on the system which are included in the Device Lock Section:</t>
    </r>
    <r>
      <rPr>
        <sz val="11"/>
        <color rgb="FF000000"/>
        <rFont val="Calibri"/>
      </rPr>
      <t xml:space="preserve">
</t>
    </r>
    <r>
      <rPr>
        <sz val="11"/>
        <color rgb="FF000000"/>
        <rFont val="Calibri"/>
      </rPr>
      <t>- AllowSimpleDevicePassword</t>
    </r>
    <r>
      <rPr>
        <sz val="11"/>
        <color rgb="FF000000"/>
        <rFont val="Calibri"/>
      </rPr>
      <t xml:space="preserve">
</t>
    </r>
    <r>
      <rPr>
        <sz val="11"/>
        <color rgb="FF000000"/>
        <rFont val="Calibri"/>
      </rPr>
      <t>- MinDevicePasswordLength</t>
    </r>
    <r>
      <rPr>
        <sz val="11"/>
        <color rgb="FF000000"/>
        <rFont val="Calibri"/>
      </rPr>
      <t xml:space="preserve">
</t>
    </r>
    <r>
      <rPr>
        <sz val="11"/>
        <color rgb="FF000000"/>
        <rFont val="Calibri"/>
      </rPr>
      <t>- AlphanumericDevicePasswordRequired</t>
    </r>
    <r>
      <rPr>
        <sz val="11"/>
        <color rgb="FF000000"/>
        <rFont val="Calibri"/>
      </rPr>
      <t xml:space="preserve">
</t>
    </r>
    <r>
      <rPr>
        <sz val="11"/>
        <color rgb="FF000000"/>
        <rFont val="Calibri"/>
      </rPr>
      <t>- MaxDevicePasswordFailedAttempts</t>
    </r>
    <r>
      <rPr>
        <sz val="11"/>
        <color rgb="FF000000"/>
        <rFont val="Calibri"/>
      </rPr>
      <t xml:space="preserve">
</t>
    </r>
    <r>
      <rPr>
        <sz val="11"/>
        <color rgb="FF000000"/>
        <rFont val="Calibri"/>
      </rPr>
      <t>- MaxInactivityTimeDeviceLock</t>
    </r>
    <r>
      <rPr>
        <sz val="11"/>
        <color rgb="FF000000"/>
        <rFont val="Calibri"/>
      </rPr>
      <t xml:space="preserve">
</t>
    </r>
    <r>
      <rPr>
        <sz val="11"/>
        <color rgb="FF000000"/>
        <rFont val="Calibri"/>
      </rPr>
      <t>- MinDevicePasswordComplexCharacters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</si>
  <si>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is not supported if MDMWinsOverGP is enabled. MDMWinsOverGP is a setting that ensures MDM policies win over Active Directory Group Policies.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</si>
  <si>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HKLM\SOFTWARE\Microsoft\PolicyManager\current\device\DeviceLock:DevicePasswordEnabled_WinningProvider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HKLM\SOFTWARE\Microsoft\PolicyManager\Providers\{GUID}\Default\Device\DeviceLock:DevicePasswordEnabled</t>
    </r>
    <r>
      <rPr>
        <sz val="11"/>
        <color rgb="FF006096"/>
        <rFont val="Roboto Condensed"/>
      </rPr>
      <t xml:space="preserve">
</t>
    </r>
  </si>
  <si>
    <t>26.2</t>
  </si>
  <si>
    <r>
      <rPr>
        <sz val="11"/>
        <rFont val="Calibri"/>
      </rPr>
      <t xml:space="preserve">Ensure </t>
    </r>
    <r>
      <rPr>
        <sz val="11"/>
        <color rgb="FF000000"/>
        <rFont val="Calibri"/>
      </rPr>
      <t>'</t>
    </r>
    <r>
      <rPr>
        <b/>
        <sz val="11"/>
        <color rgb="FF000000"/>
        <rFont val="Calibri"/>
      </rPr>
      <t>Device Password Enabled: Alphanumeric Device Password Required</t>
    </r>
    <r>
      <rPr>
        <sz val="11"/>
        <color rgb="FF000000"/>
        <rFont val="Calibri"/>
      </rPr>
      <t>'</t>
    </r>
    <r>
      <rPr>
        <sz val="11"/>
        <color rgb="FF000000"/>
        <rFont val="Calibri"/>
      </rPr>
      <t xml:space="preserve"> is set to </t>
    </r>
    <r>
      <rPr>
        <sz val="11"/>
        <color rgb="FF000000"/>
        <rFont val="Calibri"/>
      </rPr>
      <t>'</t>
    </r>
    <r>
      <rPr>
        <b/>
        <sz val="11"/>
        <color rgb="FF000000"/>
        <rFont val="Calibri"/>
      </rPr>
      <t>Password or Alphanumeric PIN required</t>
    </r>
    <r>
      <rPr>
        <sz val="11"/>
        <color rgb="FF000000"/>
        <rFont val="Calibri"/>
      </rPr>
      <t>'</t>
    </r>
  </si>
  <si>
    <r>
      <rPr>
        <sz val="11"/>
        <color rgb="FF000000"/>
        <rFont val="Calibri"/>
      </rPr>
      <t xml:space="preserve">Set the following Settings Catalog path to </t>
    </r>
    <r>
      <rPr>
        <b/>
        <sz val="11"/>
        <color rgb="FF000000"/>
        <rFont val="Calibri"/>
      </rPr>
      <t>Password or Alphanumeric PIN required</t>
    </r>
    <r>
      <rPr>
        <sz val="11"/>
        <color rgb="FF000000"/>
        <rFont val="Calibri"/>
      </rPr>
      <t>:</t>
    </r>
    <r>
      <rPr>
        <sz val="11"/>
        <color rgb="FF000000"/>
        <rFont val="Calibri"/>
      </rPr>
      <t xml:space="preserve">
</t>
    </r>
    <r>
      <rPr>
        <sz val="11"/>
        <color rgb="FF006096"/>
        <rFont val="Roboto Condensed"/>
      </rPr>
      <t>Device Lock\Device Password Enabled: Alphanumeric Device Password Required</t>
    </r>
    <r>
      <rPr>
        <sz val="11"/>
        <color rgb="FF006096"/>
        <rFont val="Roboto Condensed"/>
      </rPr>
      <t xml:space="preserve">
</t>
    </r>
  </si>
  <si>
    <r>
      <rPr>
        <sz val="11"/>
        <color rgb="FF000000"/>
        <rFont val="Calibri"/>
      </rPr>
      <t>This policy setting determines the type of PIN or password this is required on a system.</t>
    </r>
    <r>
      <rPr>
        <sz val="11"/>
        <color rgb="FF000000"/>
        <rFont val="Calibri"/>
      </rPr>
      <t xml:space="preserve">
</t>
    </r>
    <r>
      <rPr>
        <sz val="11"/>
        <color rgb="FF000000"/>
        <rFont val="Calibri"/>
      </rPr>
      <t xml:space="preserve">The recommended state for this setting is: </t>
    </r>
    <r>
      <rPr>
        <b/>
        <sz val="11"/>
        <color rgb="FF000000"/>
        <rFont val="Calibri"/>
      </rPr>
      <t>Password or Alphanumeric PIN required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only applies if the DevicePasswordEnabled policy is set to </t>
    </r>
    <r>
      <rPr>
        <b/>
        <sz val="11"/>
        <color rgb="FF000000"/>
        <rFont val="Calibri"/>
      </rPr>
      <t>1</t>
    </r>
    <r>
      <rPr>
        <sz val="11"/>
        <color rgb="FF000000"/>
        <rFont val="Calibri"/>
      </rPr>
      <t xml:space="preserve">. This is a pre-requisite for </t>
    </r>
    <r>
      <rPr>
        <i/>
        <sz val="11"/>
        <color rgb="FF000000"/>
        <rFont val="Calibri"/>
      </rPr>
      <t>Alphanumeric Device Password Required</t>
    </r>
    <r>
      <rPr>
        <sz val="11"/>
        <color rgb="FF000000"/>
        <rFont val="Calibri"/>
      </rPr>
      <t xml:space="preserve"> in the settings catalog.</t>
    </r>
  </si>
  <si>
    <r>
      <rPr>
        <sz val="11"/>
        <color rgb="FF000000"/>
        <rFont val="Calibri"/>
      </rPr>
      <t xml:space="preserve">If an organization is using </t>
    </r>
    <r>
      <rPr>
        <b/>
        <sz val="11"/>
        <color rgb="FF000000"/>
        <rFont val="Calibri"/>
      </rPr>
      <t>Windows Hello for Business</t>
    </r>
    <r>
      <rPr>
        <sz val="11"/>
        <color rgb="FF000000"/>
        <rFont val="Calibri"/>
      </rPr>
      <t xml:space="preserve">, then the Device Lock password settings can impact PIN polices if those policies are not first defined elsewhere. Windows will follow the Windows Hello for Business policies for PINs if this key exists: </t>
    </r>
    <r>
      <rPr>
        <b/>
        <sz val="11"/>
        <color rgb="FF000000"/>
        <rFont val="Calibri"/>
      </rPr>
      <t>HKLM\SOFTWARE\Microsoft\Policies\PassportForWork\&lt;Tenant-ID&gt;\Device\Policies</t>
    </r>
    <r>
      <rPr>
        <sz val="11"/>
        <color rgb="FF000000"/>
        <rFont val="Calibri"/>
      </rPr>
      <t>. Otherwise, it will follow Device Lock policies.</t>
    </r>
    <r>
      <rPr>
        <sz val="11"/>
        <color rgb="FF000000"/>
        <rFont val="Calibri"/>
      </rPr>
      <t xml:space="preserve">
</t>
    </r>
    <r>
      <rPr>
        <sz val="11"/>
        <color rgb="FF000000"/>
        <rFont val="Calibri"/>
      </rPr>
      <t>This benchmark recommends configuring Device Lock policies for Local User accounts and Windows Hello for Business policies for PINs.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</si>
  <si>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HKLM\SOFTWARE\Microsoft\PolicyManager\current\device\DeviceLock:AlphanumericDevicePasswordRequired_WinningProvider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HKLM\SOFTWARE\Microsoft\PolicyManager\Providers\{GUID}\Default\Device\DeviceLock:AlphanumericDevicePasswordRequired</t>
    </r>
    <r>
      <rPr>
        <sz val="11"/>
        <color rgb="FF006096"/>
        <rFont val="Roboto Condensed"/>
      </rPr>
      <t xml:space="preserve">
</t>
    </r>
  </si>
  <si>
    <r>
      <rPr>
        <sz val="11"/>
        <color rgb="FF000000"/>
        <rFont val="Calibri"/>
      </rPr>
      <t>2</t>
    </r>
  </si>
  <si>
    <t>26.3</t>
  </si>
  <si>
    <r>
      <rPr>
        <sz val="11"/>
        <rFont val="Calibri"/>
      </rPr>
      <t xml:space="preserve">Ensure </t>
    </r>
    <r>
      <rPr>
        <sz val="11"/>
        <color rgb="FF000000"/>
        <rFont val="Calibri"/>
      </rPr>
      <t>'</t>
    </r>
    <r>
      <rPr>
        <b/>
        <sz val="11"/>
        <color rgb="FF000000"/>
        <rFont val="Calibri"/>
      </rPr>
      <t>Device Password Enabled: Min Device Password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Digits and lowercase letters are required</t>
    </r>
    <r>
      <rPr>
        <sz val="11"/>
        <color rgb="FF000000"/>
        <rFont val="Calibri"/>
      </rPr>
      <t>'</t>
    </r>
  </si>
  <si>
    <r>
      <rPr>
        <sz val="11"/>
        <color rgb="FF000000"/>
        <rFont val="Calibri"/>
      </rPr>
      <t xml:space="preserve">Set the following Settings Catalog path to </t>
    </r>
    <r>
      <rPr>
        <b/>
        <sz val="11"/>
        <color rgb="FF000000"/>
        <rFont val="Calibri"/>
      </rPr>
      <t>Digits lowercase letters and uppercase letters are required</t>
    </r>
    <r>
      <rPr>
        <sz val="11"/>
        <color rgb="FF000000"/>
        <rFont val="Calibri"/>
      </rPr>
      <t>:</t>
    </r>
    <r>
      <rPr>
        <sz val="11"/>
        <color rgb="FF000000"/>
        <rFont val="Calibri"/>
      </rPr>
      <t xml:space="preserve">
</t>
    </r>
    <r>
      <rPr>
        <sz val="11"/>
        <color rgb="FF006096"/>
        <rFont val="Roboto Condensed"/>
      </rPr>
      <t>Device Lock\Device Password Enabled: Alphanumeric Device Password Required: Min Device Password Complex Characters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March 20, 2025, this setting is nested under </t>
    </r>
    <r>
      <rPr>
        <i/>
        <sz val="11"/>
        <color rgb="FF000000"/>
        <rFont val="Calibri"/>
      </rPr>
      <t>Alphanumeric Device Password Required</t>
    </r>
    <r>
      <rPr>
        <sz val="11"/>
        <color rgb="FF000000"/>
        <rFont val="Calibri"/>
      </rPr>
      <t xml:space="preserve"> and may not fully appear in Settings Catalog unless unchecked and re-checked in the settings picker.</t>
    </r>
  </si>
  <si>
    <r>
      <rPr>
        <sz val="11"/>
        <color rgb="FF000000"/>
        <rFont val="Calibri"/>
      </rPr>
      <t>This policy setting configures the number of complex element types (uppercase and lowercase letters, numbers, and punctuation) required for PIN or password.</t>
    </r>
    <r>
      <rPr>
        <sz val="11"/>
        <color rgb="FF000000"/>
        <rFont val="Calibri"/>
      </rPr>
      <t xml:space="preserve">
</t>
    </r>
    <r>
      <rPr>
        <sz val="11"/>
        <color rgb="FF000000"/>
        <rFont val="Calibri"/>
      </rPr>
      <t xml:space="preserve">The recommended state for this setting is: </t>
    </r>
    <r>
      <rPr>
        <b/>
        <sz val="11"/>
        <color rgb="FF000000"/>
        <rFont val="Calibri"/>
      </rPr>
      <t>Digits and lowercase letters are required</t>
    </r>
    <r>
      <rPr>
        <sz val="11"/>
        <color rgb="FF000000"/>
        <rFont val="Calibri"/>
      </rPr>
      <t xml:space="preserve">
</t>
    </r>
    <r>
      <rPr>
        <b/>
        <sz val="11"/>
        <color rgb="FF000000"/>
        <rFont val="Calibri"/>
      </rPr>
      <t>Note:</t>
    </r>
    <r>
      <rPr>
        <sz val="11"/>
        <color rgb="FF000000"/>
        <rFont val="Calibri"/>
      </rPr>
      <t xml:space="preserve"> The enforcement of policies for Microsoft accounts happens on the server, and the server requires a password length of 8 and a complexity of </t>
    </r>
    <r>
      <rPr>
        <b/>
        <sz val="11"/>
        <color rgb="FF000000"/>
        <rFont val="Calibri"/>
      </rPr>
      <t>2</t>
    </r>
    <r>
      <rPr>
        <sz val="11"/>
        <color rgb="FF000000"/>
        <rFont val="Calibri"/>
      </rPr>
      <t xml:space="preserve">. A complexity value of </t>
    </r>
    <r>
      <rPr>
        <b/>
        <sz val="11"/>
        <color rgb="FF000000"/>
        <rFont val="Calibri"/>
      </rPr>
      <t>3</t>
    </r>
    <r>
      <rPr>
        <sz val="11"/>
        <color rgb="FF000000"/>
        <rFont val="Calibri"/>
      </rPr>
      <t xml:space="preserve"> or </t>
    </r>
    <r>
      <rPr>
        <b/>
        <sz val="11"/>
        <color rgb="FF000000"/>
        <rFont val="Calibri"/>
      </rPr>
      <t>4</t>
    </r>
    <r>
      <rPr>
        <sz val="11"/>
        <color rgb="FF000000"/>
        <rFont val="Calibri"/>
      </rPr>
      <t xml:space="preserve"> is unsupported and setting this value on the server makes Microsoft accounts non-compliant. </t>
    </r>
    <r>
      <rPr>
        <b/>
        <sz val="11"/>
        <color rgb="FF000000"/>
        <rFont val="Calibri"/>
      </rPr>
      <t xml:space="preserve">However, configuring this setting to </t>
    </r>
    <r>
      <rPr>
        <b/>
        <sz val="11"/>
        <color rgb="FF000000"/>
        <rFont val="Calibri"/>
      </rPr>
      <t>2</t>
    </r>
    <r>
      <rPr>
        <b/>
        <sz val="11"/>
        <color rgb="FF000000"/>
        <rFont val="Calibri"/>
      </rPr>
      <t xml:space="preserve"> will force the value of </t>
    </r>
    <r>
      <rPr>
        <b/>
        <sz val="11"/>
        <color rgb="FF000000"/>
        <rFont val="Calibri"/>
      </rPr>
      <t>3</t>
    </r>
    <r>
      <rPr>
        <b/>
        <sz val="11"/>
        <color rgb="FF000000"/>
        <rFont val="Calibri"/>
      </rPr>
      <t xml:space="preserve"> for Local accounts.</t>
    </r>
  </si>
  <si>
    <r>
      <rPr>
        <sz val="11"/>
        <color rgb="FF000000"/>
        <rFont val="Calibri"/>
      </rPr>
      <t xml:space="preserve">If an organization is using </t>
    </r>
    <r>
      <rPr>
        <b/>
        <sz val="11"/>
        <color rgb="FF000000"/>
        <rFont val="Calibri"/>
      </rPr>
      <t>Windows Hello for Business</t>
    </r>
    <r>
      <rPr>
        <sz val="11"/>
        <color rgb="FF000000"/>
        <rFont val="Calibri"/>
      </rPr>
      <t xml:space="preserve">, the the Device Lock password settings can impact PIN polices if those policies are not first defined elsewhere. Windows will follow the Windows Hello for Business policies for PINs if this key exists: </t>
    </r>
    <r>
      <rPr>
        <b/>
        <sz val="11"/>
        <color rgb="FF000000"/>
        <rFont val="Calibri"/>
      </rPr>
      <t>HKLM\SOFTWARE\Microsoft\Policies\PassportForWork\&lt;Tenant-ID&gt;\Device\Policies</t>
    </r>
    <r>
      <rPr>
        <sz val="11"/>
        <color rgb="FF000000"/>
        <rFont val="Calibri"/>
      </rPr>
      <t>. Otherwise, it will follow Device Lock policies.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</si>
  <si>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HKLM\SOFTWARE\Microsoft\PolicyManager\current\device\DeviceLock:MinDevicePasswordComplexCharacters_WinningProvider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HKLM\SOFTWARE\Microsoft\PolicyManager\Providers\{GUID}\Default\Device\DeviceLock:MinDevicePasswordComplexCharacters</t>
    </r>
    <r>
      <rPr>
        <sz val="11"/>
        <color rgb="FF006096"/>
        <rFont val="Roboto Condensed"/>
      </rPr>
      <t xml:space="preserve">
</t>
    </r>
  </si>
  <si>
    <r>
      <rPr>
        <sz val="11"/>
        <color rgb="FF000000"/>
        <rFont val="Calibri"/>
      </rPr>
      <t>1</t>
    </r>
  </si>
  <si>
    <t>26.4</t>
  </si>
  <si>
    <r>
      <rPr>
        <sz val="11"/>
        <rFont val="Calibri"/>
      </rPr>
      <t xml:space="preserve">Ensure </t>
    </r>
    <r>
      <rPr>
        <sz val="11"/>
        <color rgb="FF000000"/>
        <rFont val="Calibri"/>
      </rPr>
      <t>'</t>
    </r>
    <r>
      <rPr>
        <b/>
        <sz val="11"/>
        <color rgb="FF000000"/>
        <rFont val="Calibri"/>
      </rPr>
      <t>Device Password Enabled: Device 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</si>
  <si>
    <r>
      <rPr>
        <sz val="11"/>
        <color rgb="FF000000"/>
        <rFont val="Calibri"/>
      </rPr>
      <t xml:space="preserve">Set the following Settings Catalog path to </t>
    </r>
    <r>
      <rPr>
        <b/>
        <sz val="11"/>
        <color rgb="FF000000"/>
        <rFont val="Calibri"/>
      </rPr>
      <t>365 or fewer days, but not 0</t>
    </r>
    <r>
      <rPr>
        <sz val="11"/>
        <color rgb="FF000000"/>
        <rFont val="Calibri"/>
      </rPr>
      <t>:</t>
    </r>
    <r>
      <rPr>
        <sz val="11"/>
        <color rgb="FF000000"/>
        <rFont val="Calibri"/>
      </rPr>
      <t xml:space="preserve">
</t>
    </r>
    <r>
      <rPr>
        <sz val="11"/>
        <color rgb="FF006096"/>
        <rFont val="Roboto Condensed"/>
      </rPr>
      <t>Device Lock\Device Password Enabled: Device Password Expiration</t>
    </r>
    <r>
      <rPr>
        <sz val="11"/>
        <color rgb="FF006096"/>
        <rFont val="Roboto Condensed"/>
      </rPr>
      <t xml:space="preserve">
</t>
    </r>
  </si>
  <si>
    <r>
      <rPr>
        <sz val="11"/>
        <color rgb="FF000000"/>
        <rFont val="Calibri"/>
      </rPr>
      <t>This policy setting defines how long a user can use their password before it expires.</t>
    </r>
    <r>
      <rPr>
        <sz val="11"/>
        <color rgb="FF000000"/>
        <rFont val="Calibri"/>
      </rPr>
      <t xml:space="preserve">
</t>
    </r>
    <r>
      <rPr>
        <sz val="11"/>
        <color rgb="FF000000"/>
        <rFont val="Calibri"/>
      </rPr>
      <t xml:space="preserve">The recommended state for this setting is </t>
    </r>
    <r>
      <rPr>
        <b/>
        <sz val="11"/>
        <color rgb="FF000000"/>
        <rFont val="Calibri"/>
      </rPr>
      <t>365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Values for this policy setting range from 0 to 730 days. If this policy is set to the value 0, the password will never expire.</t>
    </r>
  </si>
  <si>
    <r>
      <rPr>
        <sz val="11"/>
        <color rgb="FF000000"/>
        <rFont val="Calibri"/>
      </rPr>
      <t>If the Maximum password age setting is too low, users are required to change their passwords very often. Such a configuration can reduce security in the organization, because users might write their passwords in an insecure location or lose them. If the value for this policy setting is too high, the level of security within an organization is reduced because it allows potential attackers more time in which to discover user passwords or to use compromised accounts.</t>
    </r>
    <r>
      <rPr>
        <sz val="11"/>
        <color rgb="FF000000"/>
        <rFont val="Calibri"/>
      </rPr>
      <t xml:space="preserve">
</t>
    </r>
    <r>
      <rPr>
        <b/>
        <sz val="11"/>
        <color rgb="FF000000"/>
        <rFont val="Calibri"/>
      </rPr>
      <t>Warning:</t>
    </r>
    <r>
      <rPr>
        <sz val="11"/>
        <color rgb="FF000000"/>
        <rFont val="Calibri"/>
      </rPr>
      <t xml:space="preserve"> If an organization is using </t>
    </r>
    <r>
      <rPr>
        <b/>
        <sz val="11"/>
        <color rgb="FF000000"/>
        <rFont val="Calibri"/>
      </rPr>
      <t>Windows Hello for Business</t>
    </r>
    <r>
      <rPr>
        <sz val="11"/>
        <color rgb="FF000000"/>
        <rFont val="Calibri"/>
      </rPr>
      <t xml:space="preserve">, the the Device Lock password settings can impact PIN polices if those policies are not first defined elsewhere. Windows will follow the Windows Hello for Business policies for PINs if this key exists: </t>
    </r>
    <r>
      <rPr>
        <b/>
        <sz val="11"/>
        <color rgb="FF000000"/>
        <rFont val="Calibri"/>
      </rPr>
      <t>HKLM\SOFTWARE\Microsoft\Policies\PassportForWork\&lt;Tenant-ID&gt;\Device\Policies</t>
    </r>
    <r>
      <rPr>
        <sz val="11"/>
        <color rgb="FF000000"/>
        <rFont val="Calibri"/>
      </rPr>
      <t>. Otherwise, it will follow Device Lock policies.</t>
    </r>
    <r>
      <rPr>
        <sz val="11"/>
        <color rgb="FF000000"/>
        <rFont val="Calibri"/>
      </rPr>
      <t xml:space="preserve">
</t>
    </r>
    <r>
      <rPr>
        <sz val="11"/>
        <color rgb="FF000000"/>
        <rFont val="Calibri"/>
      </rPr>
      <t>This benchmark recommends configuring Device Lock policies for Local User accounts and Windows Hello for Business policies for PINs.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</si>
  <si>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HKLM\SOFTWARE\Microsoft\PolicyManager\current\device\DeviceLock:DevicePasswordExpiration_WinningProvider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365 or fewer days, but not 0</t>
    </r>
    <r>
      <rPr>
        <sz val="11"/>
        <color rgb="FF000000"/>
        <rFont val="Calibri"/>
      </rPr>
      <t>.</t>
    </r>
    <r>
      <rPr>
        <sz val="11"/>
        <color rgb="FF000000"/>
        <rFont val="Calibri"/>
      </rPr>
      <t xml:space="preserve">
</t>
    </r>
    <r>
      <rPr>
        <sz val="11"/>
        <color rgb="FF006096"/>
        <rFont val="Roboto Condensed"/>
      </rPr>
      <t>HKLM\SOFTWARE\Microsoft\PolicyManager\Providers\{GUID}\Default\Device\DeviceLock:DevicePasswordExpiration</t>
    </r>
    <r>
      <rPr>
        <sz val="11"/>
        <color rgb="FF006096"/>
        <rFont val="Roboto Condensed"/>
      </rPr>
      <t xml:space="preserve">
</t>
    </r>
  </si>
  <si>
    <r>
      <rPr>
        <sz val="11"/>
        <color rgb="FF000000"/>
        <rFont val="Calibri"/>
      </rPr>
      <t>0</t>
    </r>
  </si>
  <si>
    <t>26.5</t>
  </si>
  <si>
    <r>
      <rPr>
        <sz val="11"/>
        <rFont val="Calibri"/>
      </rPr>
      <t xml:space="preserve">Ensure </t>
    </r>
    <r>
      <rPr>
        <sz val="11"/>
        <color rgb="FF000000"/>
        <rFont val="Calibri"/>
      </rPr>
      <t>'</t>
    </r>
    <r>
      <rPr>
        <b/>
        <sz val="11"/>
        <color rgb="FF000000"/>
        <rFont val="Calibri"/>
      </rPr>
      <t>Device Password Enabled: Device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</si>
  <si>
    <r>
      <rPr>
        <sz val="11"/>
        <color rgb="FF000000"/>
        <rFont val="Calibri"/>
      </rPr>
      <t xml:space="preserve">Set the following Settings Catalog path to </t>
    </r>
    <r>
      <rPr>
        <b/>
        <sz val="11"/>
        <color rgb="FF000000"/>
        <rFont val="Calibri"/>
      </rPr>
      <t>24 or more password(s)</t>
    </r>
    <r>
      <rPr>
        <sz val="11"/>
        <color rgb="FF000000"/>
        <rFont val="Calibri"/>
      </rPr>
      <t>:</t>
    </r>
    <r>
      <rPr>
        <sz val="11"/>
        <color rgb="FF000000"/>
        <rFont val="Calibri"/>
      </rPr>
      <t xml:space="preserve">
</t>
    </r>
    <r>
      <rPr>
        <sz val="11"/>
        <color rgb="FF006096"/>
        <rFont val="Roboto Condensed"/>
      </rPr>
      <t>Device Lock\Device Password Enabled: Device Password History</t>
    </r>
    <r>
      <rPr>
        <sz val="11"/>
        <color rgb="FF006096"/>
        <rFont val="Roboto Condensed"/>
      </rPr>
      <t xml:space="preserve">
</t>
    </r>
  </si>
  <si>
    <r>
      <rPr>
        <sz val="11"/>
        <color rgb="FF000000"/>
        <rFont val="Calibri"/>
      </rPr>
      <t>This policy setting determines the number of renewed, unique passwords that have to be associated with a user account before you can reuse an old password. In an Intune managed environment this setting applies to local user accounts and not Entra ID accounts.</t>
    </r>
    <r>
      <rPr>
        <sz val="11"/>
        <color rgb="FF000000"/>
        <rFont val="Calibri"/>
      </rPr>
      <t xml:space="preserve">
</t>
    </r>
    <r>
      <rPr>
        <sz val="11"/>
        <color rgb="FF000000"/>
        <rFont val="Calibri"/>
      </rPr>
      <t xml:space="preserve">The value includes the user's current password. This value denotes that with a setting of </t>
    </r>
    <r>
      <rPr>
        <b/>
        <sz val="11"/>
        <color rgb="FF000000"/>
        <rFont val="Calibri"/>
      </rPr>
      <t>1</t>
    </r>
    <r>
      <rPr>
        <sz val="11"/>
        <color rgb="FF000000"/>
        <rFont val="Calibri"/>
      </rPr>
      <t xml:space="preserve">, the user can't reuse their current password when choosing a new password, while a setting of </t>
    </r>
    <r>
      <rPr>
        <b/>
        <sz val="11"/>
        <color rgb="FF000000"/>
        <rFont val="Calibri"/>
      </rPr>
      <t>5</t>
    </r>
    <r>
      <rPr>
        <sz val="11"/>
        <color rgb="FF000000"/>
        <rFont val="Calibri"/>
      </rPr>
      <t xml:space="preserve"> means that a user can't set their new password to their current password or any of their previous four passwords.</t>
    </r>
    <r>
      <rPr>
        <sz val="11"/>
        <color rgb="FF000000"/>
        <rFont val="Calibri"/>
      </rPr>
      <t xml:space="preserve">
</t>
    </r>
    <r>
      <rPr>
        <sz val="11"/>
        <color rgb="FF000000"/>
        <rFont val="Calibri"/>
      </rPr>
      <t xml:space="preserve">The recommended state for this setting is: </t>
    </r>
    <r>
      <rPr>
        <b/>
        <sz val="11"/>
        <color rgb="FF000000"/>
        <rFont val="Calibri"/>
      </rPr>
      <t>24 or more password(s)</t>
    </r>
    <r>
      <rPr>
        <sz val="11"/>
        <color rgb="FF000000"/>
        <rFont val="Calibri"/>
      </rPr>
      <t>.</t>
    </r>
  </si>
  <si>
    <r>
      <rPr>
        <sz val="11"/>
        <color rgb="FF000000"/>
        <rFont val="Calibri"/>
      </rPr>
      <t>The major impact of this configuration is that users must create a new password every time they are required to change their old one. If users are required to change their passwords to new unique values, there is an increased risk of users who write their passwords somewhere so that they do not forget them. Another risk is that users may create passwords that change incrementally (for example, password01, password02, and so on) to facilitate memorization but make them easier to guess.</t>
    </r>
    <r>
      <rPr>
        <sz val="11"/>
        <color rgb="FF000000"/>
        <rFont val="Calibri"/>
      </rPr>
      <t xml:space="preserve">
</t>
    </r>
    <r>
      <rPr>
        <b/>
        <sz val="11"/>
        <color rgb="FF000000"/>
        <rFont val="Calibri"/>
      </rPr>
      <t>Warning:</t>
    </r>
    <r>
      <rPr>
        <sz val="11"/>
        <color rgb="FF000000"/>
        <rFont val="Calibri"/>
      </rPr>
      <t xml:space="preserve"> If an organization is using </t>
    </r>
    <r>
      <rPr>
        <b/>
        <sz val="11"/>
        <color rgb="FF000000"/>
        <rFont val="Calibri"/>
      </rPr>
      <t>Windows Hello for Business</t>
    </r>
    <r>
      <rPr>
        <sz val="11"/>
        <color rgb="FF000000"/>
        <rFont val="Calibri"/>
      </rPr>
      <t xml:space="preserve">, the the Device Lock password settings can impact PIN polices if those policies are not first defined elsewhere. Windows will follow the Windows Hello for Business policies for PINs if this key exists: </t>
    </r>
    <r>
      <rPr>
        <b/>
        <sz val="11"/>
        <color rgb="FF000000"/>
        <rFont val="Calibri"/>
      </rPr>
      <t>HKLM\SOFTWARE\Microsoft\Policies\PassportForWork\&lt;Tenant-ID&gt;\Device\Policies</t>
    </r>
    <r>
      <rPr>
        <sz val="11"/>
        <color rgb="FF000000"/>
        <rFont val="Calibri"/>
      </rPr>
      <t>. Otherwise, it will follow Device Lock policies.</t>
    </r>
    <r>
      <rPr>
        <sz val="11"/>
        <color rgb="FF000000"/>
        <rFont val="Calibri"/>
      </rPr>
      <t xml:space="preserve">
</t>
    </r>
    <r>
      <rPr>
        <sz val="11"/>
        <color rgb="FF000000"/>
        <rFont val="Calibri"/>
      </rPr>
      <t>This benchmark recommends configuring Device Lock policies for Local User accounts and Windows Hello for Business policies for PINs.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</si>
  <si>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HKLM\SOFTWARE\Microsoft\PolicyManager\current\device\DeviceLock:DevicePasswordHistory_WinningProvider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HKLM\SOFTWARE\Microsoft\PolicyManager\Providers\{GUID}\Default\Device\DeviceLock:DevicePasswordHistory</t>
    </r>
    <r>
      <rPr>
        <sz val="11"/>
        <color rgb="FF006096"/>
        <rFont val="Roboto Condensed"/>
      </rPr>
      <t xml:space="preserve">
</t>
    </r>
  </si>
  <si>
    <t>26.6</t>
  </si>
  <si>
    <r>
      <rPr>
        <sz val="11"/>
        <rFont val="Calibri"/>
      </rPr>
      <t xml:space="preserve">Ensure </t>
    </r>
    <r>
      <rPr>
        <sz val="11"/>
        <color rgb="FF000000"/>
        <rFont val="Calibri"/>
      </rPr>
      <t>'</t>
    </r>
    <r>
      <rPr>
        <b/>
        <sz val="11"/>
        <color rgb="FF000000"/>
        <rFont val="Calibri"/>
      </rPr>
      <t>Device Password Enabled: Max Device Password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 or fewer failed attempt(s), but not 0</t>
    </r>
    <r>
      <rPr>
        <sz val="11"/>
        <color rgb="FF000000"/>
        <rFont val="Calibri"/>
      </rPr>
      <t>'</t>
    </r>
  </si>
  <si>
    <r>
      <rPr>
        <sz val="11"/>
        <color rgb="FF000000"/>
        <rFont val="Calibri"/>
      </rPr>
      <t xml:space="preserve">Set the following Settings Catalog path to </t>
    </r>
    <r>
      <rPr>
        <b/>
        <sz val="11"/>
        <color rgb="FF000000"/>
        <rFont val="Calibri"/>
      </rPr>
      <t>5 or fewer invalid logon attempt(s), but not 0</t>
    </r>
    <r>
      <rPr>
        <sz val="11"/>
        <color rgb="FF000000"/>
        <rFont val="Calibri"/>
      </rPr>
      <t>:</t>
    </r>
    <r>
      <rPr>
        <sz val="11"/>
        <color rgb="FF000000"/>
        <rFont val="Calibri"/>
      </rPr>
      <t xml:space="preserve">
</t>
    </r>
    <r>
      <rPr>
        <sz val="11"/>
        <color rgb="FF006096"/>
        <rFont val="Roboto Condensed"/>
      </rPr>
      <t>Device Lock\Device Password Enabled: Max Device Password Failed Attempts</t>
    </r>
    <r>
      <rPr>
        <sz val="11"/>
        <color rgb="FF006096"/>
        <rFont val="Roboto Condensed"/>
      </rPr>
      <t xml:space="preserve">
</t>
    </r>
  </si>
  <si>
    <r>
      <rPr>
        <sz val="11"/>
        <color rgb="FF000000"/>
        <rFont val="Calibri"/>
      </rPr>
      <t>This policy setting determines the number of failed logon attempts before the account is locked. Setting this policy to 0 does not conform to the benchmark as doing so disables the account lockout threshold.</t>
    </r>
    <r>
      <rPr>
        <sz val="11"/>
        <color rgb="FF000000"/>
        <rFont val="Calibri"/>
      </rPr>
      <t xml:space="preserve">
</t>
    </r>
    <r>
      <rPr>
        <sz val="11"/>
        <color rgb="FF000000"/>
        <rFont val="Calibri"/>
      </rPr>
      <t xml:space="preserve">The recommended state for this setting is: </t>
    </r>
    <r>
      <rPr>
        <b/>
        <sz val="11"/>
        <color rgb="FF000000"/>
        <rFont val="Calibri"/>
      </rPr>
      <t>5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a user reaches the value set by this policy, the system is not wiped, instead the system will be in BitLocker recovery mode, which makes data inaccessible but recoverable. If BitLocker is not enabled, then this policy will not be enforced.</t>
    </r>
  </si>
  <si>
    <r>
      <rPr>
        <sz val="11"/>
        <color rgb="FF000000"/>
        <rFont val="Calibri"/>
      </rPr>
      <t>If this policy setting is enabled, a locked-out account will not be usable until it is reset by an administrator or until the account lockout duration expires. This setting may generate additional help desk calls.</t>
    </r>
    <r>
      <rPr>
        <sz val="11"/>
        <color rgb="FF000000"/>
        <rFont val="Calibri"/>
      </rPr>
      <t xml:space="preserve">
</t>
    </r>
    <r>
      <rPr>
        <sz val="11"/>
        <color rgb="FF000000"/>
        <rFont val="Calibri"/>
      </rPr>
      <t>If you enforce this setting an attacker could cause a denial-of-service condition by deliberately generating failed logons for multiple users, therefore you should also configure the Account Lockout Duration to a relatively low value.</t>
    </r>
    <r>
      <rPr>
        <sz val="11"/>
        <color rgb="FF000000"/>
        <rFont val="Calibri"/>
      </rPr>
      <t xml:space="preserve">
</t>
    </r>
    <r>
      <rPr>
        <sz val="11"/>
        <color rgb="FF000000"/>
        <rFont val="Calibri"/>
      </rPr>
      <t>If you configure the Account Lockout Threshold to 0, there is a possibility that an attacker's attempt to discover passwords with a brute force password attack might go undetected if a robust audit mechanism is not in place.</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</si>
  <si>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HKLM\SOFTWARE\Microsoft\PolicyManager\current\device\DeviceLock:MaxDevicePasswordFailedAttempts_WinningProvider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5</t>
    </r>
    <r>
      <rPr>
        <sz val="11"/>
        <color rgb="FF000000"/>
        <rFont val="Calibri"/>
      </rPr>
      <t xml:space="preserve">or fewer invalid logon attempt(s),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HKLM\SOFTWARE\Microsoft\PolicyManager\Providers\{GUID}\Default\Device\DeviceLock:MaxDevicePasswordFailedAttempts</t>
    </r>
    <r>
      <rPr>
        <sz val="11"/>
        <color rgb="FF006096"/>
        <rFont val="Roboto Condensed"/>
      </rPr>
      <t xml:space="preserve">
</t>
    </r>
  </si>
  <si>
    <r>
      <rPr>
        <sz val="11"/>
        <color rgb="FF000000"/>
        <rFont val="Calibri"/>
      </rPr>
      <t>0 failed logon attempts.</t>
    </r>
  </si>
  <si>
    <t>26.7</t>
  </si>
  <si>
    <r>
      <rPr>
        <sz val="11"/>
        <rFont val="Calibri"/>
      </rPr>
      <t xml:space="preserve">Ensure </t>
    </r>
    <r>
      <rPr>
        <sz val="11"/>
        <color rgb="FF000000"/>
        <rFont val="Calibri"/>
      </rPr>
      <t>'</t>
    </r>
    <r>
      <rPr>
        <b/>
        <sz val="11"/>
        <color rgb="FF000000"/>
        <rFont val="Calibri"/>
      </rPr>
      <t>Device Password Enabled: Max Inactivity Time Device Lock</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 but not 0</t>
    </r>
    <r>
      <rPr>
        <sz val="11"/>
        <color rgb="FF000000"/>
        <rFont val="Calibri"/>
      </rPr>
      <t>'</t>
    </r>
  </si>
  <si>
    <r>
      <rPr>
        <sz val="11"/>
        <color rgb="FF000000"/>
        <rFont val="Calibri"/>
      </rPr>
      <t xml:space="preserve">Set the following Settings Catalog path to </t>
    </r>
    <r>
      <rPr>
        <b/>
        <sz val="11"/>
        <color rgb="FF000000"/>
        <rFont val="Calibri"/>
      </rPr>
      <t>15 or fewer minutes, but not 0</t>
    </r>
    <r>
      <rPr>
        <sz val="11"/>
        <color rgb="FF000000"/>
        <rFont val="Calibri"/>
      </rPr>
      <t>:</t>
    </r>
    <r>
      <rPr>
        <sz val="11"/>
        <color rgb="FF000000"/>
        <rFont val="Calibri"/>
      </rPr>
      <t xml:space="preserve">
</t>
    </r>
    <r>
      <rPr>
        <sz val="11"/>
        <color rgb="FF006096"/>
        <rFont val="Roboto Condensed"/>
      </rPr>
      <t>Device Lock\Device Password Enabled: Max Inactivity Time Device Lock</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</si>
  <si>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15 or fewer minutes,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</si>
  <si>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The screen saver will automatically activate when the computer has been unattended for the amount of time specified. The impact should be minimal since the screen saver is enabled by default.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</si>
  <si>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HKLM\SOFTWARE\Microsoft\PolicyManager\current\device\DeviceLock:MaxInactivityTimeDeviceLock_WinningProvider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15</t>
    </r>
    <r>
      <rPr>
        <sz val="11"/>
        <color rgb="FF000000"/>
        <rFont val="Calibri"/>
      </rPr>
      <t xml:space="preserve"> or fewer,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HKLM\SOFTWARE\Microsoft\PolicyManager\Providers\{GUID}\Default\Device\DeviceLock:MaxInactivityTimeDeviceLock</t>
    </r>
    <r>
      <rPr>
        <sz val="11"/>
        <color rgb="FF006096"/>
        <rFont val="Roboto Condensed"/>
      </rPr>
      <t xml:space="preserve">
</t>
    </r>
  </si>
  <si>
    <t>26.8</t>
  </si>
  <si>
    <r>
      <rPr>
        <sz val="11"/>
        <rFont val="Calibri"/>
      </rPr>
      <t xml:space="preserve">Ensure </t>
    </r>
    <r>
      <rPr>
        <sz val="11"/>
        <color rgb="FF000000"/>
        <rFont val="Calibri"/>
      </rPr>
      <t>'</t>
    </r>
    <r>
      <rPr>
        <b/>
        <sz val="11"/>
        <color rgb="FF000000"/>
        <rFont val="Calibri"/>
      </rPr>
      <t>Device Password Enabled: Min Device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</si>
  <si>
    <r>
      <rPr>
        <sz val="11"/>
        <color rgb="FF000000"/>
        <rFont val="Calibri"/>
      </rPr>
      <t xml:space="preserve">Set the following Settings Catalog path to </t>
    </r>
    <r>
      <rPr>
        <b/>
        <sz val="11"/>
        <color rgb="FF000000"/>
        <rFont val="Calibri"/>
      </rPr>
      <t>14 or more character(s)</t>
    </r>
    <r>
      <rPr>
        <sz val="11"/>
        <color rgb="FF000000"/>
        <rFont val="Calibri"/>
      </rPr>
      <t>:</t>
    </r>
    <r>
      <rPr>
        <sz val="11"/>
        <color rgb="FF000000"/>
        <rFont val="Calibri"/>
      </rPr>
      <t xml:space="preserve">
</t>
    </r>
    <r>
      <rPr>
        <sz val="11"/>
        <color rgb="FF006096"/>
        <rFont val="Roboto Condensed"/>
      </rPr>
      <t>Device Lock\Device Password Enabled: Min Device Password Length</t>
    </r>
    <r>
      <rPr>
        <sz val="11"/>
        <color rgb="FF006096"/>
        <rFont val="Roboto Condensed"/>
      </rPr>
      <t xml:space="preserve">
</t>
    </r>
  </si>
  <si>
    <r>
      <rPr>
        <sz val="11"/>
        <color rgb="FF000000"/>
        <rFont val="Calibri"/>
      </rPr>
      <t>This policy setting determines the least number of characters that make up a password for a local user account. There are many different theories about how to determine the best password length for an organization, but perhaps "passphrase" is a better term than "password." In Microsoft Windows 2000 or newer, passphrases can be quite long and can include spaces. Therefore, a phrase such as "I want to drink a $5 milkshake" is a valid passphrase; it is a considerably stronger password than an 8 or 10 character string of random numbers and letters, and yet is easier to remember. Users must be educated about the proper selection and maintenance of passwords, especially around password length. In enterprise environments, the ideal value for the Minimum password length setting is 14 characters, however you should adjust this value to meet your organization's business requirements.</t>
    </r>
    <r>
      <rPr>
        <sz val="11"/>
        <color rgb="FF000000"/>
        <rFont val="Calibri"/>
      </rPr>
      <t xml:space="preserve">
</t>
    </r>
    <r>
      <rPr>
        <sz val="11"/>
        <color rgb="FF000000"/>
        <rFont val="Calibri"/>
      </rPr>
      <t xml:space="preserve">The recommended state for this setting is: </t>
    </r>
    <r>
      <rPr>
        <b/>
        <sz val="11"/>
        <color rgb="FF000000"/>
        <rFont val="Calibri"/>
      </rPr>
      <t>14 or more character(s)</t>
    </r>
    <r>
      <rPr>
        <sz val="11"/>
        <color rgb="FF000000"/>
        <rFont val="Calibri"/>
      </rPr>
      <t>.</t>
    </r>
  </si>
  <si>
    <r>
      <rPr>
        <sz val="11"/>
        <color rgb="FF000000"/>
        <rFont val="Calibri"/>
      </rPr>
      <t>Requirements for extremely long passwords can actually decrease the security of an organization, because users might leave the information in an insecure location or lose it.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r>
      <rPr>
        <sz val="11"/>
        <color rgb="FF000000"/>
        <rFont val="Calibri"/>
      </rPr>
      <t xml:space="preserve">
</t>
    </r>
    <r>
      <rPr>
        <b/>
        <sz val="11"/>
        <color rgb="FF000000"/>
        <rFont val="Calibri"/>
      </rPr>
      <t>Warning:</t>
    </r>
    <r>
      <rPr>
        <sz val="11"/>
        <color rgb="FF000000"/>
        <rFont val="Calibri"/>
      </rPr>
      <t xml:space="preserve"> Windows Autopilot - Policy Conflicts </t>
    </r>
    <r>
      <rPr>
        <sz val="11"/>
        <color rgb="FF0000FF"/>
        <rFont val="Calibri"/>
      </rPr>
      <t>(https://learn.microsoft.com/en-us/autopilot/policy-conflicts)</t>
    </r>
    <r>
      <rPr>
        <sz val="11"/>
        <color rgb="FF000000"/>
        <rFont val="Calibri"/>
      </rPr>
      <t>: The out-of-box experience (OOBE) or user desktop auto logon can fail when a device reboots during the device Enrollment Status Page (ESP). This failure can occur when certain DeviceLock policies are applied to a device.</t>
    </r>
    <r>
      <rPr>
        <sz val="11"/>
        <color rgb="FF000000"/>
        <rFont val="Calibri"/>
      </rPr>
      <t xml:space="preserve">
</t>
    </r>
    <r>
      <rPr>
        <sz val="11"/>
        <color rgb="FF000000"/>
        <rFont val="Calibri"/>
      </rPr>
      <t xml:space="preserve">If Windows Autopilot is used in the environment, assign this setting exclusively to </t>
    </r>
    <r>
      <rPr>
        <b/>
        <sz val="11"/>
        <color rgb="FF000000"/>
        <rFont val="Calibri"/>
      </rPr>
      <t>user groups</t>
    </r>
    <r>
      <rPr>
        <sz val="11"/>
        <color rgb="FF000000"/>
        <rFont val="Calibri"/>
      </rPr>
      <t xml:space="preserve"> rather than device groups. This ensures the setting is applied later during enrollment, allowing Windows Autopilot to complete its pre-provisioning process and prevent potential interruptions.</t>
    </r>
    <r>
      <rPr>
        <sz val="11"/>
        <color rgb="FF000000"/>
        <rFont val="Calibri"/>
      </rPr>
      <t xml:space="preserve">
</t>
    </r>
    <r>
      <rPr>
        <b/>
        <sz val="11"/>
        <color rgb="FF000000"/>
        <rFont val="Calibri"/>
      </rPr>
      <t>Warning #2:</t>
    </r>
    <r>
      <rPr>
        <sz val="11"/>
        <color rgb="FF000000"/>
        <rFont val="Calibri"/>
      </rPr>
      <t xml:space="preserve"> If an organization is using </t>
    </r>
    <r>
      <rPr>
        <b/>
        <sz val="11"/>
        <color rgb="FF000000"/>
        <rFont val="Calibri"/>
      </rPr>
      <t>Windows Hello for Business</t>
    </r>
    <r>
      <rPr>
        <sz val="11"/>
        <color rgb="FF000000"/>
        <rFont val="Calibri"/>
      </rPr>
      <t xml:space="preserve">, the the Device Lock password settings can impact PIN polices if those policies are not first defined elsewhere. Windows will follow the Windows Hello for Business policies for PINs if this key exists: </t>
    </r>
    <r>
      <rPr>
        <b/>
        <sz val="11"/>
        <color rgb="FF000000"/>
        <rFont val="Calibri"/>
      </rPr>
      <t>HKLM\SOFTWARE\Microsoft\Policies\PassportForWork\&lt;Tenant-ID&gt;\Device\Policies</t>
    </r>
    <r>
      <rPr>
        <sz val="11"/>
        <color rgb="FF000000"/>
        <rFont val="Calibri"/>
      </rPr>
      <t>. Otherwise, it will follow Device Lock policies.</t>
    </r>
    <r>
      <rPr>
        <sz val="11"/>
        <color rgb="FF000000"/>
        <rFont val="Calibri"/>
      </rPr>
      <t xml:space="preserve">
</t>
    </r>
    <r>
      <rPr>
        <sz val="11"/>
        <color rgb="FF000000"/>
        <rFont val="Calibri"/>
      </rPr>
      <t>This benchmark recommends configuring Device Lock policies for Local User accounts and Windows Hello for Business policies for PINs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</si>
  <si>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HKLM\SOFTWARE\Microsoft\PolicyManager\current\device\DeviceLock:MinDevicePasswordLength_WinningProvider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14</t>
    </r>
    <r>
      <rPr>
        <sz val="11"/>
        <color rgb="FF000000"/>
        <rFont val="Calibri"/>
      </rPr>
      <t xml:space="preserve"> (or higher).</t>
    </r>
    <r>
      <rPr>
        <sz val="11"/>
        <color rgb="FF000000"/>
        <rFont val="Calibri"/>
      </rPr>
      <t xml:space="preserve">
</t>
    </r>
    <r>
      <rPr>
        <sz val="11"/>
        <color rgb="FF006096"/>
        <rFont val="Roboto Condensed"/>
      </rPr>
      <t>HKLM\SOFTWARE\Microsoft\PolicyManager\Providers\{GUID}\Default\Device\DeviceLock:MinDevicePasswordLength</t>
    </r>
    <r>
      <rPr>
        <sz val="11"/>
        <color rgb="FF006096"/>
        <rFont val="Roboto Condensed"/>
      </rPr>
      <t xml:space="preserve">
</t>
    </r>
  </si>
  <si>
    <r>
      <rPr>
        <sz val="11"/>
        <color rgb="FF000000"/>
        <rFont val="Calibri"/>
      </rPr>
      <t>4</t>
    </r>
  </si>
  <si>
    <t>26.9</t>
  </si>
  <si>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</si>
  <si>
    <r>
      <rPr>
        <sz val="11"/>
        <color rgb="FF000000"/>
        <rFont val="Calibri"/>
      </rPr>
      <t xml:space="preserve">Set the following Settings Catalog path to </t>
    </r>
    <r>
      <rPr>
        <b/>
        <sz val="11"/>
        <color rgb="FF000000"/>
        <rFont val="Calibri"/>
      </rPr>
      <t>1</t>
    </r>
    <r>
      <rPr>
        <sz val="11"/>
        <color rgb="FF000000"/>
        <rFont val="Calibri"/>
      </rPr>
      <t xml:space="preserve"> (or more day(s)):</t>
    </r>
    <r>
      <rPr>
        <sz val="11"/>
        <color rgb="FF000000"/>
        <rFont val="Calibri"/>
      </rPr>
      <t xml:space="preserve">
</t>
    </r>
    <r>
      <rPr>
        <sz val="11"/>
        <color rgb="FF006096"/>
        <rFont val="Roboto Condensed"/>
      </rPr>
      <t>Device Lock\Minimum Password Age</t>
    </r>
    <r>
      <rPr>
        <sz val="11"/>
        <color rgb="FF006096"/>
        <rFont val="Roboto Condensed"/>
      </rPr>
      <t xml:space="preserve">
</t>
    </r>
  </si>
  <si>
    <r>
      <rPr>
        <sz val="11"/>
        <color rgb="FF000000"/>
        <rFont val="Calibri"/>
      </rPr>
      <t>This security setting determines the period of time (in days) that a password must be used before the user can change it. You can set a value between 1 and 998 days, or you can allow changes immediately by setting the number of days to 0.</t>
    </r>
    <r>
      <rPr>
        <sz val="11"/>
        <color rgb="FF000000"/>
        <rFont val="Calibri"/>
      </rPr>
      <t xml:space="preserve">
</t>
    </r>
    <r>
      <rPr>
        <sz val="11"/>
        <color rgb="FF000000"/>
        <rFont val="Calibri"/>
      </rPr>
      <t xml:space="preserve">The recommended state for this setting is: </t>
    </r>
    <r>
      <rPr>
        <b/>
        <sz val="11"/>
        <color rgb="FF000000"/>
        <rFont val="Calibri"/>
      </rPr>
      <t>1 or more day(s))</t>
    </r>
    <r>
      <rPr>
        <sz val="11"/>
        <color rgb="FF000000"/>
        <rFont val="Calibri"/>
      </rPr>
      <t>.</t>
    </r>
  </si>
  <si>
    <r>
      <rPr>
        <sz val="11"/>
        <color rgb="FF000000"/>
        <rFont val="Calibri"/>
      </rPr>
      <t>If an administrator sets a password for a user but wants that user to change the password when the user first logs on, the administrator must select the User must change password at next logon check box, or the user will not be able to change the password until the next day.</t>
    </r>
    <r>
      <rPr>
        <sz val="11"/>
        <color rgb="FF000000"/>
        <rFont val="Calibri"/>
      </rPr>
      <t xml:space="preserve">
</t>
    </r>
    <r>
      <rPr>
        <b/>
        <sz val="11"/>
        <color rgb="FF000000"/>
        <rFont val="Calibri"/>
      </rPr>
      <t>Warning:</t>
    </r>
    <r>
      <rPr>
        <sz val="11"/>
        <color rgb="FF000000"/>
        <rFont val="Calibri"/>
      </rPr>
      <t xml:space="preserve"> If an organization is using </t>
    </r>
    <r>
      <rPr>
        <b/>
        <sz val="11"/>
        <color rgb="FF000000"/>
        <rFont val="Calibri"/>
      </rPr>
      <t>Windows Hello for Business</t>
    </r>
    <r>
      <rPr>
        <sz val="11"/>
        <color rgb="FF000000"/>
        <rFont val="Calibri"/>
      </rPr>
      <t xml:space="preserve">, the the Device Lock password settings can impact PIN polices if those policies are not first defined elsewhere. Windows will follow the Windows Hello for Business policies for PINs if this key exists: </t>
    </r>
    <r>
      <rPr>
        <b/>
        <sz val="11"/>
        <color rgb="FF000000"/>
        <rFont val="Calibri"/>
      </rPr>
      <t>HKLM\SOFTWARE\Microsoft\Policies\PassportForWork\&lt;Tenant-ID&gt;\Device\Policies</t>
    </r>
    <r>
      <rPr>
        <sz val="11"/>
        <color rgb="FF000000"/>
        <rFont val="Calibri"/>
      </rPr>
      <t>. Otherwise, it will follow Device Lock policies.</t>
    </r>
    <r>
      <rPr>
        <sz val="11"/>
        <color rgb="FF000000"/>
        <rFont val="Calibri"/>
      </rPr>
      <t xml:space="preserve">
</t>
    </r>
    <r>
      <rPr>
        <sz val="11"/>
        <color rgb="FF000000"/>
        <rFont val="Calibri"/>
      </rPr>
      <t>This benchmark recommends configuring Device Lock policies for Local User accounts and Windows Hello for Business policies for PINs.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</si>
  <si>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HKLM\SOFTWARE\Microsoft\PolicyManager\current\device\DeviceLock:MinimumPasswordAge_WinningProvider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HKLM\SOFTWARE\Microsoft\PolicyManager\Providers\{GUID}\Default\Device\DeviceLock:MinimumPasswordAge</t>
    </r>
    <r>
      <rPr>
        <sz val="11"/>
        <color rgb="FF006096"/>
        <rFont val="Roboto Condensed"/>
      </rPr>
      <t xml:space="preserve">
</t>
    </r>
  </si>
  <si>
    <t>Dma Guard</t>
  </si>
  <si>
    <t>28.1</t>
  </si>
  <si>
    <r>
      <rPr>
        <sz val="11"/>
        <rFont val="Calibri"/>
      </rPr>
      <t xml:space="preserve">Ensure </t>
    </r>
    <r>
      <rPr>
        <sz val="11"/>
        <color rgb="FF000000"/>
        <rFont val="Calibri"/>
      </rPr>
      <t>'</t>
    </r>
    <r>
      <rPr>
        <b/>
        <sz val="11"/>
        <color rgb="FF000000"/>
        <rFont val="Calibri"/>
      </rPr>
      <t>Device Enumeration Policy</t>
    </r>
    <r>
      <rPr>
        <sz val="11"/>
        <color rgb="FF000000"/>
        <rFont val="Calibri"/>
      </rPr>
      <t>'</t>
    </r>
    <r>
      <rPr>
        <sz val="11"/>
        <color rgb="FF000000"/>
        <rFont val="Calibri"/>
      </rPr>
      <t xml:space="preserve"> is set to </t>
    </r>
    <r>
      <rPr>
        <sz val="11"/>
        <color rgb="FF000000"/>
        <rFont val="Calibri"/>
      </rPr>
      <t>'</t>
    </r>
    <r>
      <rPr>
        <b/>
        <sz val="11"/>
        <color rgb="FF000000"/>
        <rFont val="Calibri"/>
      </rPr>
      <t>Block all (most restrictive)</t>
    </r>
    <r>
      <rPr>
        <sz val="11"/>
        <color rgb="FF000000"/>
        <rFont val="Calibri"/>
      </rPr>
      <t>'</t>
    </r>
  </si>
  <si>
    <r>
      <rPr>
        <sz val="11"/>
        <color rgb="FF000000"/>
        <rFont val="Calibri"/>
      </rPr>
      <t xml:space="preserve">Set the following Settings Catalog path to </t>
    </r>
    <r>
      <rPr>
        <b/>
        <sz val="11"/>
        <color rgb="FF000000"/>
        <rFont val="Calibri"/>
      </rPr>
      <t>Block all (most restrictive)</t>
    </r>
    <r>
      <rPr>
        <sz val="11"/>
        <color rgb="FF000000"/>
        <rFont val="Calibri"/>
      </rPr>
      <t>.</t>
    </r>
    <r>
      <rPr>
        <sz val="11"/>
        <color rgb="FF000000"/>
        <rFont val="Calibri"/>
      </rPr>
      <t xml:space="preserve">
</t>
    </r>
    <r>
      <rPr>
        <sz val="11"/>
        <color rgb="FF006096"/>
        <rFont val="Roboto Condensed"/>
      </rPr>
      <t>Dma Guard\Device Enumeration Policy</t>
    </r>
    <r>
      <rPr>
        <sz val="11"/>
        <color rgb="FF006096"/>
        <rFont val="Roboto Condensed"/>
      </rPr>
      <t xml:space="preserve">
</t>
    </r>
  </si>
  <si>
    <r>
      <rPr>
        <sz val="11"/>
        <color rgb="FF000000"/>
        <rFont val="Calibri"/>
      </rPr>
      <t>This policy is intended to provide additional security against external DMA-capable devices. It allows for more control over the enumeration of external DMA-capable devices that are not compatible with DMA Remapping/device memory isolation and sandboxing.</t>
    </r>
    <r>
      <rPr>
        <sz val="11"/>
        <color rgb="FF000000"/>
        <rFont val="Calibri"/>
      </rPr>
      <t xml:space="preserve">
</t>
    </r>
    <r>
      <rPr>
        <sz val="11"/>
        <color rgb="FF000000"/>
        <rFont val="Calibri"/>
      </rPr>
      <t xml:space="preserve">The recommended state for this setting is: </t>
    </r>
    <r>
      <rPr>
        <b/>
        <sz val="11"/>
        <color rgb="FF000000"/>
        <rFont val="Calibri"/>
      </rPr>
      <t>Block all (most restrictive)</t>
    </r>
    <r>
      <rPr>
        <sz val="11"/>
        <color rgb="FF000000"/>
        <rFont val="Calibri"/>
      </rPr>
      <t>.</t>
    </r>
    <r>
      <rPr>
        <sz val="11"/>
        <color rgb="FF000000"/>
        <rFont val="Calibri"/>
      </rPr>
      <t xml:space="preserve">
</t>
    </r>
    <r>
      <rPr>
        <b/>
        <sz val="11"/>
        <color rgb="FF000000"/>
        <rFont val="Calibri"/>
      </rPr>
      <t>Note</t>
    </r>
    <r>
      <rPr>
        <sz val="11"/>
        <color rgb="FF000000"/>
        <rFont val="Calibri"/>
      </rPr>
      <t>: This policy does not apply to 1394, PCMCIA or ExpressCard devices. The protection also only applies to Windows 10 R1803 or higher and requires a UEFI BIOS to function.</t>
    </r>
    <r>
      <rPr>
        <sz val="11"/>
        <color rgb="FF000000"/>
        <rFont val="Calibri"/>
      </rPr>
      <t xml:space="preserve">
</t>
    </r>
    <r>
      <rPr>
        <b/>
        <sz val="11"/>
        <color rgb="FF000000"/>
        <rFont val="Calibri"/>
      </rPr>
      <t>Note #2</t>
    </r>
    <r>
      <rPr>
        <sz val="11"/>
        <color rgb="FF000000"/>
        <rFont val="Calibri"/>
      </rPr>
      <t xml:space="preserve">: More information on this feature is available at this link: Kernel DMA Protection for Thunderbolt™ 3 (Windows 10) | Microsoft Docs </t>
    </r>
    <r>
      <rPr>
        <sz val="11"/>
        <color rgb="FF0000FF"/>
        <rFont val="Calibri"/>
      </rPr>
      <t>(https://docs.microsoft.com/en-us/windows/security/information-protection/kernel-dma-protection-for-thunderbolt)</t>
    </r>
    <r>
      <rPr>
        <sz val="11"/>
        <color rgb="FF000000"/>
        <rFont val="Calibri"/>
      </rPr>
      <t>.</t>
    </r>
  </si>
  <si>
    <r>
      <rPr>
        <sz val="11"/>
        <color rgb="FF000000"/>
        <rFont val="Calibri"/>
      </rPr>
      <t xml:space="preserve">External devices that are not compatible with DMA-remapping will not be enumerated and will not function unless/until the user has logged in successfully </t>
    </r>
    <r>
      <rPr>
        <i/>
        <sz val="11"/>
        <color rgb="FF000000"/>
        <rFont val="Calibri"/>
      </rPr>
      <t>and</t>
    </r>
    <r>
      <rPr>
        <sz val="11"/>
        <color rgb="FF000000"/>
        <rFont val="Calibri"/>
      </rPr>
      <t xml:space="preserve"> has an unlocked user session. Once enumerated, these devices will continue to function, regardless of the state of the session. Devices that </t>
    </r>
    <r>
      <rPr>
        <b/>
        <sz val="11"/>
        <color rgb="FF000000"/>
        <rFont val="Calibri"/>
      </rPr>
      <t>are</t>
    </r>
    <r>
      <rPr>
        <sz val="11"/>
        <color rgb="FF000000"/>
        <rFont val="Calibri"/>
      </rPr>
      <t xml:space="preserve"> compatible with DMA-remapping will be enumerated immediately, with their device memory isolated.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</si>
  <si>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HKLM\SOFTWARE\Policies\Microsoft\Windows\Kernel DMA Protection:DeviceEnumerationPolicy</t>
    </r>
    <r>
      <rPr>
        <sz val="11"/>
        <color rgb="FF006096"/>
        <rFont val="Roboto Condensed"/>
      </rPr>
      <t xml:space="preserve">
</t>
    </r>
  </si>
  <si>
    <r>
      <rPr>
        <sz val="11"/>
        <color rgb="FF000000"/>
        <rFont val="Calibri"/>
      </rPr>
      <t>Windows 10 R1803 or newer: Enabled if UEFI BIOS is present. Disabled if using legacy BIOS.</t>
    </r>
    <r>
      <rPr>
        <sz val="11"/>
        <color rgb="FF000000"/>
        <rFont val="Calibri"/>
      </rPr>
      <t xml:space="preserve">
</t>
    </r>
    <r>
      <rPr>
        <sz val="11"/>
        <color rgb="FF000000"/>
        <rFont val="Calibri"/>
      </rPr>
      <t>Older OSes: Not supported (i.e. Disabled).</t>
    </r>
  </si>
  <si>
    <t>Experience</t>
  </si>
  <si>
    <t>34.1</t>
  </si>
  <si>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</si>
  <si>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Experience\Allow Cortana</t>
    </r>
    <r>
      <rPr>
        <sz val="11"/>
        <color rgb="FF006096"/>
        <rFont val="Roboto Condensed"/>
      </rPr>
      <t xml:space="preserve">
</t>
    </r>
  </si>
  <si>
    <r>
      <rPr>
        <sz val="11"/>
        <color rgb="FF000000"/>
        <rFont val="Calibri"/>
      </rPr>
      <t>This policy setting specifies whether Cortana is allowed on the device.</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</si>
  <si>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Cortana will be turned off. Users will still be able to use search to find things on the device and on the Internet.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</si>
  <si>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HKLM\SOFTWARE\Microsoft\PolicyManager\current\device\Experience:AllowCortana_WinningProvider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HKLM\SOFTWARE\Microsoft\PolicyManager\Providers\{GUID}\Default\Device\Experience:AllowCortana</t>
    </r>
    <r>
      <rPr>
        <sz val="11"/>
        <color rgb="FF006096"/>
        <rFont val="Roboto Condensed"/>
      </rPr>
      <t xml:space="preserve">
</t>
    </r>
  </si>
  <si>
    <r>
      <rPr>
        <sz val="11"/>
        <color rgb="FF000000"/>
        <rFont val="Calibri"/>
      </rPr>
      <t>Enabled. (Cortana will be allowed on the device.)</t>
    </r>
  </si>
  <si>
    <t>34.2</t>
  </si>
  <si>
    <r>
      <rPr>
        <sz val="11"/>
        <rFont val="Calibri"/>
      </rPr>
      <t xml:space="preserve">Ensure </t>
    </r>
    <r>
      <rPr>
        <sz val="11"/>
        <color rgb="FF000000"/>
        <rFont val="Calibri"/>
      </rPr>
      <t>'</t>
    </r>
    <r>
      <rPr>
        <b/>
        <sz val="11"/>
        <color rgb="FF000000"/>
        <rFont val="Calibri"/>
      </rPr>
      <t xml:space="preserve">Allow Spotlight Collection </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</si>
  <si>
    <r>
      <rPr>
        <sz val="11"/>
        <color rgb="FF000000"/>
        <rFont val="Calibri"/>
      </rPr>
      <t xml:space="preserve">Set the following Settings Catalog path to </t>
    </r>
    <r>
      <rPr>
        <b/>
        <sz val="11"/>
        <color rgb="FF000000"/>
        <rFont val="Calibri"/>
      </rPr>
      <t>0</t>
    </r>
    <r>
      <rPr>
        <sz val="11"/>
        <color rgb="FF000000"/>
        <rFont val="Calibri"/>
      </rPr>
      <t>:</t>
    </r>
    <r>
      <rPr>
        <sz val="11"/>
        <color rgb="FF000000"/>
        <rFont val="Calibri"/>
      </rPr>
      <t xml:space="preserve">
</t>
    </r>
    <r>
      <rPr>
        <sz val="11"/>
        <color rgb="FF006096"/>
        <rFont val="Roboto Condensed"/>
      </rPr>
      <t>Experience\Allow Spotlight Collection (User)</t>
    </r>
    <r>
      <rPr>
        <sz val="11"/>
        <color rgb="FF006096"/>
        <rFont val="Roboto Condensed"/>
      </rPr>
      <t xml:space="preserve">
</t>
    </r>
  </si>
  <si>
    <r>
      <rPr>
        <sz val="11"/>
        <color rgb="FF000000"/>
        <rFont val="Calibri"/>
      </rPr>
      <t>This policy setting removes the Spotlight collection setting in Personalization, rendering the user unable to select and subsequently download daily images from Microsoft to the system desktop.</t>
    </r>
    <r>
      <rPr>
        <sz val="11"/>
        <color rgb="FF000000"/>
        <rFont val="Calibri"/>
      </rPr>
      <t xml:space="preserve">
</t>
    </r>
    <r>
      <rPr>
        <sz val="11"/>
        <color rgb="FF000000"/>
        <rFont val="Calibri"/>
      </rPr>
      <t xml:space="preserve">The recommended state for this setting is: </t>
    </r>
    <r>
      <rPr>
        <b/>
        <sz val="11"/>
        <color rgb="FF000000"/>
        <rFont val="Calibri"/>
      </rPr>
      <t>0</t>
    </r>
    <r>
      <rPr>
        <sz val="11"/>
        <color rgb="FF000000"/>
        <rFont val="Calibri"/>
      </rPr>
      <t>.</t>
    </r>
  </si>
  <si>
    <r>
      <rPr>
        <sz val="11"/>
        <color rgb="FF000000"/>
        <rFont val="Calibri"/>
      </rPr>
      <t xml:space="preserve">The </t>
    </r>
    <r>
      <rPr>
        <b/>
        <sz val="11"/>
        <color rgb="FF000000"/>
        <rFont val="Calibri"/>
      </rPr>
      <t>Spotlight collection</t>
    </r>
    <r>
      <rPr>
        <sz val="11"/>
        <color rgb="FF000000"/>
        <rFont val="Calibri"/>
      </rPr>
      <t xml:space="preserve"> feature will not be available as an option in Personalization settings, so users will not be able to download daily images from Microsoft.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</si>
  <si>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HKLM\SOFTWARE\Microsoft\PolicyManager\current\(USER SID)\Experience:AllowSpotlightCollection_WinningProvider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HKLM\SOFTWARE\Microsoft\PolicyManager\Providers\{GUID}\Default\(USER SID)\Experience:AllowSpotlightCollection</t>
    </r>
    <r>
      <rPr>
        <sz val="11"/>
        <color rgb="FF006096"/>
        <rFont val="Roboto Condensed"/>
      </rPr>
      <t xml:space="preserve">
</t>
    </r>
  </si>
  <si>
    <r>
      <rPr>
        <sz val="11"/>
        <color rgb="FF000000"/>
        <rFont val="Calibri"/>
      </rPr>
      <t>Enabled. (</t>
    </r>
    <r>
      <rPr>
        <b/>
        <sz val="11"/>
        <color rgb="FF000000"/>
        <rFont val="Calibri"/>
      </rPr>
      <t>Spotlight collection</t>
    </r>
    <r>
      <rPr>
        <sz val="11"/>
        <color rgb="FF000000"/>
        <rFont val="Calibri"/>
      </rPr>
      <t xml:space="preserve"> will appear as an option in Personalization settings, allowing the user to select </t>
    </r>
    <r>
      <rPr>
        <b/>
        <sz val="11"/>
        <color rgb="FF000000"/>
        <rFont val="Calibri"/>
      </rPr>
      <t>Spotlight collection</t>
    </r>
    <r>
      <rPr>
        <sz val="11"/>
        <color rgb="FF000000"/>
        <rFont val="Calibri"/>
      </rPr>
      <t xml:space="preserve"> as the Desktop provider and display daily images from Microsoft on the desktop.)</t>
    </r>
  </si>
  <si>
    <t>34.3</t>
  </si>
  <si>
    <r>
      <rPr>
        <sz val="11"/>
        <rFont val="Calibri"/>
      </rPr>
      <t xml:space="preserve">Ensure </t>
    </r>
    <r>
      <rPr>
        <sz val="11"/>
        <color rgb="FF000000"/>
        <rFont val="Calibri"/>
      </rPr>
      <t>'</t>
    </r>
    <r>
      <rPr>
        <b/>
        <sz val="11"/>
        <color rgb="FF000000"/>
        <rFont val="Calibri"/>
      </rPr>
      <t xml:space="preserve">Allow Windows Spotlight </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</si>
  <si>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Experience\Allow Windows Spotlight (User)</t>
    </r>
    <r>
      <rPr>
        <sz val="11"/>
        <color rgb="FF006096"/>
        <rFont val="Roboto Condensed"/>
      </rPr>
      <t xml:space="preserve">
</t>
    </r>
  </si>
  <si>
    <r>
      <rPr>
        <sz val="11"/>
        <color rgb="FF000000"/>
        <rFont val="Calibri"/>
      </rPr>
      <t>This policy setting determines whether the all Windows Spotlight features are turned on/off (together).</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r>
      <rPr>
        <sz val="11"/>
        <color rgb="FF000000"/>
        <rFont val="Calibri"/>
      </rPr>
      <t xml:space="preserve">
</t>
    </r>
    <r>
      <rPr>
        <b/>
        <sz val="11"/>
        <color rgb="FF000000"/>
        <rFont val="Calibri"/>
      </rPr>
      <t>Note #2:</t>
    </r>
    <r>
      <rPr>
        <sz val="11"/>
        <color rgb="FF000000"/>
        <rFont val="Calibri"/>
      </rPr>
      <t xml:space="preserve"> Setting this recommendation to </t>
    </r>
    <r>
      <rPr>
        <b/>
        <sz val="11"/>
        <color rgb="FF000000"/>
        <rFont val="Calibri"/>
      </rPr>
      <t>Block</t>
    </r>
    <r>
      <rPr>
        <sz val="11"/>
        <color rgb="FF000000"/>
        <rFont val="Calibri"/>
      </rPr>
      <t xml:space="preserve"> also disables the Recommendation </t>
    </r>
    <r>
      <rPr>
        <b/>
        <sz val="11"/>
        <color rgb="FF000000"/>
        <rFont val="Calibri"/>
      </rPr>
      <t>Allow Tailored Experiences With Diagnostic Data</t>
    </r>
    <r>
      <rPr>
        <sz val="11"/>
        <color rgb="FF000000"/>
        <rFont val="Calibri"/>
      </rPr>
      <t xml:space="preserve"> which was is included in the on-prem Workstation Benchmarks. It was not included in the Intune version since this setting is automatically disabled.</t>
    </r>
  </si>
  <si>
    <r>
      <rPr>
        <sz val="11"/>
        <color rgb="FF000000"/>
        <rFont val="Calibri"/>
      </rPr>
      <t>Windows Spotlight on lock screen, Windows tips, Microsoft consumer features and other related features will be turned off.</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</si>
  <si>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HKLM\SOFTWARE\Microsoft\PolicyManager\current\(USER SID)\Experience:AllowWindowsSpotlight_WinningProvider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HKLM\SOFTWARE\Microsoft\PolicyManager\Providers\{GUID}\Default\(USER SID)\Experience:AllowWindowsSpotlight</t>
    </r>
  </si>
  <si>
    <r>
      <rPr>
        <sz val="11"/>
        <color rgb="FF000000"/>
        <rFont val="Calibri"/>
      </rPr>
      <t>Disabled. (Windows Spotlight features are allowed.)</t>
    </r>
  </si>
  <si>
    <t>34.4</t>
  </si>
  <si>
    <r>
      <rPr>
        <sz val="11"/>
        <rFont val="Calibri"/>
      </rPr>
      <t xml:space="preserve">Ensure </t>
    </r>
    <r>
      <rPr>
        <sz val="11"/>
        <color rgb="FF000000"/>
        <rFont val="Calibri"/>
      </rPr>
      <t>'</t>
    </r>
    <r>
      <rPr>
        <b/>
        <sz val="11"/>
        <color rgb="FF000000"/>
        <rFont val="Calibri"/>
      </rPr>
      <t>Disable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</si>
  <si>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Experience\Disable Consumer Account State Content</t>
    </r>
    <r>
      <rPr>
        <sz val="11"/>
        <color rgb="FF006096"/>
        <rFont val="Roboto Condensed"/>
      </rPr>
      <t xml:space="preserve">
</t>
    </r>
  </si>
  <si>
    <r>
      <rPr>
        <sz val="11"/>
        <color rgb="FF000000"/>
        <rFont val="Calibri"/>
      </rPr>
      <t>This policy setting determines whether cloud consumer account state content is allowed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</si>
  <si>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use Microsoft consumer accounts on the system, and associated Windows experiences will instead present default fallback content.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</si>
  <si>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HKLM\SOFTWARE\Policies\Microsoft\Windows\CloudContent:DisableConsumerAccountStateContent</t>
    </r>
    <r>
      <rPr>
        <sz val="11"/>
        <color rgb="FF006096"/>
        <rFont val="Roboto Condensed"/>
      </rPr>
      <t xml:space="preserve">
</t>
    </r>
  </si>
  <si>
    <r>
      <rPr>
        <sz val="11"/>
        <color rgb="FF000000"/>
        <rFont val="Calibri"/>
      </rPr>
      <t>Disabled. (Windows experiences are able to use cloud consumer accounts.)</t>
    </r>
  </si>
  <si>
    <t>34.5</t>
  </si>
  <si>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Feedback notifications are disabled</t>
    </r>
    <r>
      <rPr>
        <sz val="11"/>
        <color rgb="FF000000"/>
        <rFont val="Calibri"/>
      </rPr>
      <t>'</t>
    </r>
  </si>
  <si>
    <r>
      <rPr>
        <sz val="11"/>
        <color rgb="FF000000"/>
        <rFont val="Calibri"/>
      </rPr>
      <t xml:space="preserve">Set the following Settings Catalog path to </t>
    </r>
    <r>
      <rPr>
        <b/>
        <sz val="11"/>
        <color rgb="FF000000"/>
        <rFont val="Calibri"/>
      </rPr>
      <t>Feedback notifications are disabled</t>
    </r>
    <r>
      <rPr>
        <sz val="11"/>
        <color rgb="FF000000"/>
        <rFont val="Calibri"/>
      </rPr>
      <t>:</t>
    </r>
    <r>
      <rPr>
        <sz val="11"/>
        <color rgb="FF000000"/>
        <rFont val="Calibri"/>
      </rPr>
      <t xml:space="preserve">
</t>
    </r>
    <r>
      <rPr>
        <sz val="11"/>
        <color rgb="FF006096"/>
        <rFont val="Roboto Condensed"/>
      </rPr>
      <t>Experience\Do not show feedback notifications</t>
    </r>
    <r>
      <rPr>
        <sz val="11"/>
        <color rgb="FF006096"/>
        <rFont val="Roboto Condensed"/>
      </rPr>
      <t xml:space="preserve">
</t>
    </r>
  </si>
  <si>
    <r>
      <rPr>
        <sz val="11"/>
        <color rgb="FF000000"/>
        <rFont val="Calibri"/>
      </rPr>
      <t>This policy setting allows an organization to prevent its devices from showing feedback questions from Microsoft.</t>
    </r>
    <r>
      <rPr>
        <sz val="11"/>
        <color rgb="FF000000"/>
        <rFont val="Calibri"/>
      </rPr>
      <t xml:space="preserve">
</t>
    </r>
    <r>
      <rPr>
        <sz val="11"/>
        <color rgb="FF000000"/>
        <rFont val="Calibri"/>
      </rPr>
      <t xml:space="preserve">The recommended state for this setting is: </t>
    </r>
    <r>
      <rPr>
        <b/>
        <sz val="11"/>
        <color rgb="FF000000"/>
        <rFont val="Calibri"/>
      </rPr>
      <t>Feedback notifications are disabled</t>
    </r>
    <r>
      <rPr>
        <sz val="11"/>
        <color rgb="FF000000"/>
        <rFont val="Calibri"/>
      </rPr>
      <t>.</t>
    </r>
  </si>
  <si>
    <r>
      <rPr>
        <sz val="11"/>
        <color rgb="FF000000"/>
        <rFont val="Calibri"/>
      </rPr>
      <t>Users will no longer see feedback notifications through the Windows Feedback app.</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</si>
  <si>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HKLM\SOFTWARE\Microsoft\PolicyManager\current\device\Experience:DoNotShowFeedbackNotifications_WinningProvider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HKLM\SOFTWARE\Microsoft\PolicyManager\Providers\{GUID}\Default\Device\Experience:DoNotShowFeedbackNotifications</t>
    </r>
    <r>
      <rPr>
        <sz val="11"/>
        <color rgb="FF006096"/>
        <rFont val="Roboto Condensed"/>
      </rPr>
      <t xml:space="preserve">
</t>
    </r>
  </si>
  <si>
    <r>
      <rPr>
        <sz val="11"/>
        <color rgb="FF000000"/>
        <rFont val="Calibri"/>
      </rPr>
      <t>Disabled. (Users may see notifications through the Windows Feedback app asking users for feedback. Users can control how often they receive feedback questions.)</t>
    </r>
  </si>
  <si>
    <t>Firewall</t>
  </si>
  <si>
    <t>38.1</t>
  </si>
  <si>
    <r>
      <rPr>
        <sz val="11"/>
        <rFont val="Calibri"/>
      </rPr>
      <t xml:space="preserve">Ensure </t>
    </r>
    <r>
      <rPr>
        <sz val="11"/>
        <color rgb="FF000000"/>
        <rFont val="Calibri"/>
      </rPr>
      <t>'</t>
    </r>
    <r>
      <rPr>
        <b/>
        <sz val="11"/>
        <color rgb="FF000000"/>
        <rFont val="Calibri"/>
      </rPr>
      <t>Enable Domain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</si>
  <si>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the following Settings Catalog path to </t>
    </r>
    <r>
      <rPr>
        <b/>
        <sz val="11"/>
        <color rgb="FF000000"/>
        <rFont val="Calibri"/>
      </rPr>
      <t>True</t>
    </r>
    <r>
      <rPr>
        <sz val="11"/>
        <color rgb="FF000000"/>
        <rFont val="Calibri"/>
      </rPr>
      <t>:</t>
    </r>
    <r>
      <rPr>
        <sz val="11"/>
        <color rgb="FF000000"/>
        <rFont val="Calibri"/>
      </rPr>
      <t xml:space="preserve">
</t>
    </r>
    <r>
      <rPr>
        <sz val="11"/>
        <color rgb="FF006096"/>
        <rFont val="Roboto Condensed"/>
      </rPr>
      <t>Firewall\Enable Domain Network Firewall</t>
    </r>
    <r>
      <rPr>
        <sz val="11"/>
        <color rgb="FF006096"/>
        <rFont val="Roboto Condensed"/>
      </rPr>
      <t xml:space="preserve">
</t>
    </r>
  </si>
  <si>
    <r>
      <rPr>
        <sz val="11"/>
        <color rgb="FF000000"/>
        <rFont val="Calibri"/>
      </rPr>
      <t>Select True (recommended) to have Windows Firewall with Advanced Security use the settings for this profile to filter network traffic. If you select False, Windows Firewall with Advanced Security will not use any of the firewall rules or connection security rules for this profile.</t>
    </r>
    <r>
      <rPr>
        <sz val="11"/>
        <color rgb="FF000000"/>
        <rFont val="Calibri"/>
      </rPr>
      <t xml:space="preserve">
</t>
    </r>
    <r>
      <rPr>
        <sz val="11"/>
        <color rgb="FF000000"/>
        <rFont val="Calibri"/>
      </rPr>
      <t xml:space="preserve">The recommended state for this setting is: </t>
    </r>
    <r>
      <rPr>
        <b/>
        <sz val="11"/>
        <color rgb="FF000000"/>
        <rFont val="Calibri"/>
      </rPr>
      <t>True</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</si>
  <si>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HKLM\SYSTEM\CurrentControlSet\Services\SharedAccess\Parameters\FirewallPolicy\Mdm\DomainProfile:EnableFirewall</t>
    </r>
    <r>
      <rPr>
        <sz val="11"/>
        <color rgb="FF006096"/>
        <rFont val="Roboto Condensed"/>
      </rPr>
      <t xml:space="preserve">
</t>
    </r>
  </si>
  <si>
    <r>
      <rPr>
        <sz val="11"/>
        <color rgb="FF000000"/>
        <rFont val="Calibri"/>
      </rPr>
      <t>On (recommended). (The Windows Firewall with Advanced Security will be active in this profile.)</t>
    </r>
  </si>
  <si>
    <t>38.2</t>
  </si>
  <si>
    <r>
      <rPr>
        <sz val="11"/>
        <rFont val="Calibri"/>
      </rPr>
      <t xml:space="preserve">Ensure </t>
    </r>
    <r>
      <rPr>
        <sz val="11"/>
        <color rgb="FF000000"/>
        <rFont val="Calibri"/>
      </rPr>
      <t>'</t>
    </r>
    <r>
      <rPr>
        <b/>
        <sz val="11"/>
        <color rgb="FF000000"/>
        <rFont val="Calibri"/>
      </rPr>
      <t>Enable Domain Network Firewall: Default Inbound Action for Domain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</si>
  <si>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Firewall\Enable Domain Network Firewall: Default Inbound Action for Domain Profile</t>
    </r>
    <r>
      <rPr>
        <sz val="11"/>
        <color rgb="FF006096"/>
        <rFont val="Roboto Condensed"/>
      </rPr>
      <t xml:space="preserve">
</t>
    </r>
  </si>
  <si>
    <r>
      <rPr>
        <sz val="11"/>
        <color rgb="FF000000"/>
        <rFont val="Calibri"/>
      </rPr>
      <t>This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</si>
  <si>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HKLM\SYSTEM\CurrentControlSet\Services\SharedAccess\Parameters\FirewallPolicy\Mdm\DomainProfile:DefaultInboundAction</t>
    </r>
    <r>
      <rPr>
        <sz val="11"/>
        <color rgb="FF006096"/>
        <rFont val="Roboto Condensed"/>
      </rPr>
      <t xml:space="preserve">
</t>
    </r>
  </si>
  <si>
    <r>
      <rPr>
        <sz val="11"/>
        <color rgb="FF000000"/>
        <rFont val="Calibri"/>
      </rPr>
      <t>Block (default). (The Windows Firewall with Advanced Security will block all inbound connections that do not match an inbound firewall rule in this profile.)</t>
    </r>
  </si>
  <si>
    <t>38.3</t>
  </si>
  <si>
    <r>
      <rPr>
        <sz val="11"/>
        <rFont val="Calibri"/>
      </rPr>
      <t xml:space="preserve">Ensure </t>
    </r>
    <r>
      <rPr>
        <sz val="11"/>
        <color rgb="FF000000"/>
        <rFont val="Calibri"/>
      </rPr>
      <t>'</t>
    </r>
    <r>
      <rPr>
        <b/>
        <sz val="11"/>
        <color rgb="FF000000"/>
        <rFont val="Calibri"/>
      </rPr>
      <t>Enable Domain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</si>
  <si>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the following Settings Catalog path to </t>
    </r>
    <r>
      <rPr>
        <b/>
        <sz val="11"/>
        <color rgb="FF000000"/>
        <rFont val="Calibri"/>
      </rPr>
      <t>True</t>
    </r>
    <r>
      <rPr>
        <sz val="11"/>
        <color rgb="FF000000"/>
        <rFont val="Calibri"/>
      </rPr>
      <t>:</t>
    </r>
    <r>
      <rPr>
        <sz val="11"/>
        <color rgb="FF000000"/>
        <rFont val="Calibri"/>
      </rPr>
      <t xml:space="preserve">
</t>
    </r>
    <r>
      <rPr>
        <sz val="11"/>
        <color rgb="FF006096"/>
        <rFont val="Roboto Condensed"/>
      </rPr>
      <t>Firewall\Enable Domain Network Firewall: Disable Inbound Notifications</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</si>
  <si>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True</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 setting</t>
    </r>
    <r>
      <rPr>
        <sz val="11"/>
        <color rgb="FF000000"/>
        <rFont val="Calibri"/>
      </rPr>
      <t xml:space="preserve">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</si>
  <si>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Windows Firewall will not display a notification when a program is blocked from receiving inbound connections.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</si>
  <si>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HKLM\SYSTEM\CurrentControlSet\Services\SharedAccess\Parameters\FirewallPolicy\Mdm\DomainProfile:DisableNotifications</t>
    </r>
    <r>
      <rPr>
        <sz val="11"/>
        <color rgb="FF006096"/>
        <rFont val="Roboto Condensed"/>
      </rPr>
      <t xml:space="preserve">
</t>
    </r>
  </si>
  <si>
    <r>
      <rPr>
        <sz val="11"/>
        <color rgb="FF000000"/>
        <rFont val="Calibri"/>
      </rPr>
      <t>Yes. (Windows Firewall with Advanced Security will display a notification when a program is blocked from receiving inbound connections.)</t>
    </r>
  </si>
  <si>
    <t>38.4</t>
  </si>
  <si>
    <r>
      <rPr>
        <sz val="11"/>
        <rFont val="Calibri"/>
      </rPr>
      <t xml:space="preserve">Ensure </t>
    </r>
    <r>
      <rPr>
        <sz val="11"/>
        <color rgb="FF000000"/>
        <rFont val="Calibri"/>
      </rPr>
      <t>'</t>
    </r>
    <r>
      <rPr>
        <b/>
        <sz val="11"/>
        <color rgb="FF000000"/>
        <rFont val="Calibri"/>
      </rPr>
      <t>Enable Domain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 Enable Logging Of Dropped Packets</t>
    </r>
    <r>
      <rPr>
        <sz val="11"/>
        <color rgb="FF000000"/>
        <rFont val="Calibri"/>
      </rPr>
      <t>'</t>
    </r>
  </si>
  <si>
    <r>
      <rPr>
        <sz val="11"/>
        <color rgb="FF000000"/>
        <rFont val="Calibri"/>
      </rPr>
      <t xml:space="preserve">Set the following Settings Catalog path to </t>
    </r>
    <r>
      <rPr>
        <b/>
        <sz val="11"/>
        <color rgb="FF000000"/>
        <rFont val="Calibri"/>
      </rPr>
      <t>Enable Logging Of Dropped Packets</t>
    </r>
    <r>
      <rPr>
        <sz val="11"/>
        <color rgb="FF000000"/>
        <rFont val="Calibri"/>
      </rPr>
      <t>:</t>
    </r>
    <r>
      <rPr>
        <sz val="11"/>
        <color rgb="FF000000"/>
        <rFont val="Calibri"/>
      </rPr>
      <t xml:space="preserve">
</t>
    </r>
    <r>
      <rPr>
        <sz val="11"/>
        <color rgb="FF006096"/>
        <rFont val="Roboto Condensed"/>
      </rPr>
      <t>Firewall\Enable Domain Network Firewall: Enable Log Dropped Packets</t>
    </r>
    <r>
      <rPr>
        <sz val="11"/>
        <color rgb="FF006096"/>
        <rFont val="Roboto Condensed"/>
      </rPr>
      <t xml:space="preserve">
</t>
    </r>
  </si>
  <si>
    <r>
      <rPr>
        <sz val="11"/>
        <color rgb="FF000000"/>
        <rFont val="Calibri"/>
      </rPr>
      <t xml:space="preserve">Use this option to log when Windows Firewall with Advanced Security discards an inbound packet for any reason. The log records why and when the packet was dropped. Look for entries with the word </t>
    </r>
    <r>
      <rPr>
        <b/>
        <sz val="11"/>
        <color rgb="FF000000"/>
        <rFont val="Calibri"/>
      </rPr>
      <t>DROP</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Enable Logging Of Dropped Packets</t>
    </r>
    <r>
      <rPr>
        <sz val="11"/>
        <color rgb="FF000000"/>
        <rFont val="Calibri"/>
      </rPr>
      <t>.</t>
    </r>
  </si>
  <si>
    <r>
      <rPr>
        <sz val="11"/>
        <color rgb="FF000000"/>
        <rFont val="Calibri"/>
      </rPr>
      <t>Information about dropped packets will be recorded in the firewall log file.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</si>
  <si>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HKLM\SYSTEM\CurrentControlSet\Services\SharedAccess\Parameters\FirewallPolicy\Mdm\DomainProfile\Logging:LogDroppedPackets</t>
    </r>
    <r>
      <rPr>
        <sz val="11"/>
        <color rgb="FF006096"/>
        <rFont val="Roboto Condensed"/>
      </rPr>
      <t xml:space="preserve">
</t>
    </r>
  </si>
  <si>
    <r>
      <rPr>
        <sz val="11"/>
        <color rgb="FF000000"/>
        <rFont val="Calibri"/>
      </rPr>
      <t>No (default). (Information about dropped packets will not be recorded in the firewall log file.)</t>
    </r>
  </si>
  <si>
    <t>38.5</t>
  </si>
  <si>
    <r>
      <rPr>
        <sz val="11"/>
        <rFont val="Calibri"/>
      </rPr>
      <t xml:space="preserve">Ensure </t>
    </r>
    <r>
      <rPr>
        <sz val="11"/>
        <color rgb="FF000000"/>
        <rFont val="Calibri"/>
      </rPr>
      <t>'</t>
    </r>
    <r>
      <rPr>
        <b/>
        <sz val="11"/>
        <color rgb="FF000000"/>
        <rFont val="Calibri"/>
      </rPr>
      <t>Enable Domain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 Logging Of Successful Connections</t>
    </r>
    <r>
      <rPr>
        <sz val="11"/>
        <color rgb="FF000000"/>
        <rFont val="Calibri"/>
      </rPr>
      <t>'</t>
    </r>
  </si>
  <si>
    <r>
      <rPr>
        <sz val="11"/>
        <color rgb="FF000000"/>
        <rFont val="Calibri"/>
      </rPr>
      <t xml:space="preserve">Set the following Settings Catalog path to </t>
    </r>
    <r>
      <rPr>
        <b/>
        <sz val="11"/>
        <color rgb="FF000000"/>
        <rFont val="Calibri"/>
      </rPr>
      <t>Enable Logging Of Successful Connections</t>
    </r>
    <r>
      <rPr>
        <sz val="11"/>
        <color rgb="FF000000"/>
        <rFont val="Calibri"/>
      </rPr>
      <t>:</t>
    </r>
    <r>
      <rPr>
        <sz val="11"/>
        <color rgb="FF000000"/>
        <rFont val="Calibri"/>
      </rPr>
      <t xml:space="preserve">
</t>
    </r>
    <r>
      <rPr>
        <sz val="11"/>
        <color rgb="FF006096"/>
        <rFont val="Roboto Condensed"/>
      </rPr>
      <t>Firewall\Enable Domain Network Firewall: Enable Log Success Connections</t>
    </r>
    <r>
      <rPr>
        <sz val="11"/>
        <color rgb="FF006096"/>
        <rFont val="Roboto Condensed"/>
      </rPr>
      <t xml:space="preserve">
</t>
    </r>
  </si>
  <si>
    <r>
      <rPr>
        <sz val="11"/>
        <color rgb="FF000000"/>
        <rFont val="Calibri"/>
      </rPr>
      <t xml:space="preserve">Use this option to log when Windows Firewall with Advanced Security allows an inbound connection. The log records why and when the connection was formed. Look for entries with the word </t>
    </r>
    <r>
      <rPr>
        <b/>
        <sz val="11"/>
        <color rgb="FF000000"/>
        <rFont val="Calibri"/>
      </rPr>
      <t>ALLOW</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Enable Logging Of Successful Connections</t>
    </r>
    <r>
      <rPr>
        <sz val="11"/>
        <color rgb="FF000000"/>
        <rFont val="Calibri"/>
      </rPr>
      <t>.</t>
    </r>
  </si>
  <si>
    <r>
      <rPr>
        <sz val="11"/>
        <color rgb="FF000000"/>
        <rFont val="Calibri"/>
      </rPr>
      <t>Information about successful connections will be recorded in the firewall log file.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</si>
  <si>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HKLM\SYSTEM\CurrentControlSet\Services\SharedAccess\Parameters\FirewallPolicy\Mdm\DomainProfile\Logging:LogSuccessfulConnections</t>
    </r>
    <r>
      <rPr>
        <sz val="11"/>
        <color rgb="FF006096"/>
        <rFont val="Roboto Condensed"/>
      </rPr>
      <t xml:space="preserve">
</t>
    </r>
  </si>
  <si>
    <r>
      <rPr>
        <sz val="11"/>
        <color rgb="FF000000"/>
        <rFont val="Calibri"/>
      </rPr>
      <t>No (default). (Information about successful connections will not be recorded in the firewall log file.)</t>
    </r>
  </si>
  <si>
    <t>38.6</t>
  </si>
  <si>
    <r>
      <rPr>
        <sz val="11"/>
        <rFont val="Calibri"/>
      </rPr>
      <t xml:space="preserve">Ensure </t>
    </r>
    <r>
      <rPr>
        <sz val="11"/>
        <color rgb="FF000000"/>
        <rFont val="Calibri"/>
      </rPr>
      <t>'</t>
    </r>
    <r>
      <rPr>
        <b/>
        <sz val="11"/>
        <color rgb="FF000000"/>
        <rFont val="Calibri"/>
      </rPr>
      <t>Enable Domain Network Firewall: Log File Path</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%SystemRoot%\System32\logfiles\firewall\domainfw.log</t>
    </r>
    <r>
      <rPr>
        <sz val="11"/>
        <color rgb="FF000000"/>
        <rFont val="Calibri"/>
      </rPr>
      <t>'</t>
    </r>
  </si>
  <si>
    <r>
      <rPr>
        <sz val="11"/>
        <color rgb="FF000000"/>
        <rFont val="Calibri"/>
      </rPr>
      <t xml:space="preserve">Set the following Settings Catalog path to </t>
    </r>
    <r>
      <rPr>
        <b/>
        <sz val="11"/>
        <color rgb="FF000000"/>
        <rFont val="Calibri"/>
      </rPr>
      <t>%SystemRoot%\System32\logfiles\firewall\domainfw.log</t>
    </r>
    <r>
      <rPr>
        <sz val="11"/>
        <color rgb="FF000000"/>
        <rFont val="Calibri"/>
      </rPr>
      <t>:</t>
    </r>
    <r>
      <rPr>
        <sz val="11"/>
        <color rgb="FF000000"/>
        <rFont val="Calibri"/>
      </rPr>
      <t xml:space="preserve">
</t>
    </r>
    <r>
      <rPr>
        <sz val="11"/>
        <color rgb="FF006096"/>
        <rFont val="Roboto Condensed"/>
      </rPr>
      <t>Firewall\Enable Domain Network Firewall: Log File Path</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</si>
  <si>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%SystemRoot%\System32\logfiles\firewall\domainfw.log</t>
    </r>
    <r>
      <rPr>
        <sz val="11"/>
        <color rgb="FF000000"/>
        <rFont val="Calibri"/>
      </rPr>
      <t>.</t>
    </r>
  </si>
  <si>
    <r>
      <rPr>
        <sz val="11"/>
        <color rgb="FF000000"/>
        <rFont val="Calibri"/>
      </rPr>
      <t>The log file will be stored in the specified file.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</si>
  <si>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%SystemRoot%\System32\logfiles\firewall\domainfw.log</t>
    </r>
    <r>
      <rPr>
        <sz val="11"/>
        <color rgb="FF000000"/>
        <rFont val="Calibri"/>
      </rPr>
      <t>.</t>
    </r>
    <r>
      <rPr>
        <sz val="11"/>
        <color rgb="FF000000"/>
        <rFont val="Calibri"/>
      </rPr>
      <t xml:space="preserve">
</t>
    </r>
    <r>
      <rPr>
        <sz val="11"/>
        <color rgb="FF006096"/>
        <rFont val="Roboto Condensed"/>
      </rPr>
      <t>HKLM\SYSTEM\CurrentControlSet\Services\SharedAccess\Parameters\FirewallPolicy\Mdm\DomainProfile\Logging:LogFilePath</t>
    </r>
    <r>
      <rPr>
        <sz val="11"/>
        <color rgb="FF006096"/>
        <rFont val="Roboto Condensed"/>
      </rPr>
      <t xml:space="preserve">
</t>
    </r>
  </si>
  <si>
    <r>
      <rPr>
        <b/>
        <sz val="11"/>
        <color rgb="FF000000"/>
        <rFont val="Calibri"/>
      </rPr>
      <t>%SystemRoot%\System32\logfiles\firewall\pfirewall.log</t>
    </r>
  </si>
  <si>
    <t>38.7</t>
  </si>
  <si>
    <r>
      <rPr>
        <sz val="11"/>
        <rFont val="Calibri"/>
      </rPr>
      <t xml:space="preserve">Ensure </t>
    </r>
    <r>
      <rPr>
        <sz val="11"/>
        <color rgb="FF000000"/>
        <rFont val="Calibri"/>
      </rPr>
      <t>'</t>
    </r>
    <r>
      <rPr>
        <b/>
        <sz val="11"/>
        <color rgb="FF000000"/>
        <rFont val="Calibri"/>
      </rPr>
      <t>Enable Domain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</si>
  <si>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Settings Catalog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Firewall\Enable Domain Network Firewall: Log Max File Size (KB)</t>
    </r>
    <r>
      <rPr>
        <sz val="11"/>
        <color rgb="FF006096"/>
        <rFont val="Roboto Condensed"/>
      </rPr>
      <t xml:space="preserve">
</t>
    </r>
  </si>
  <si>
    <r>
      <rPr>
        <sz val="11"/>
        <color rgb="FF000000"/>
        <rFont val="Calibri"/>
      </rPr>
      <t>Use this option to specify the size limit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16,384 KB or greater</t>
    </r>
    <r>
      <rPr>
        <sz val="11"/>
        <color rgb="FF000000"/>
        <rFont val="Calibri"/>
      </rPr>
      <t>.</t>
    </r>
  </si>
  <si>
    <r>
      <rPr>
        <sz val="11"/>
        <color rgb="FF000000"/>
        <rFont val="Calibri"/>
      </rPr>
      <t>The log file size will be limited to the specified size, old events will be overwritten by newer ones when the limit is reached.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</si>
  <si>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HKLM\SYSTEM\CurrentControlSet\Services\SharedAccess\Parameters\FirewallPolicy\Mdm\DomainProfile\Logging:LogFileSize</t>
    </r>
    <r>
      <rPr>
        <sz val="11"/>
        <color rgb="FF006096"/>
        <rFont val="Roboto Condensed"/>
      </rPr>
      <t xml:space="preserve">
</t>
    </r>
  </si>
  <si>
    <r>
      <rPr>
        <sz val="11"/>
        <color rgb="FF000000"/>
        <rFont val="Calibri"/>
      </rPr>
      <t>4,096 KB.</t>
    </r>
  </si>
  <si>
    <t>38.8</t>
  </si>
  <si>
    <r>
      <rPr>
        <sz val="11"/>
        <rFont val="Calibri"/>
      </rPr>
      <t xml:space="preserve">Ensure </t>
    </r>
    <r>
      <rPr>
        <sz val="11"/>
        <color rgb="FF000000"/>
        <rFont val="Calibri"/>
      </rPr>
      <t>'</t>
    </r>
    <r>
      <rPr>
        <b/>
        <sz val="11"/>
        <color rgb="FF000000"/>
        <rFont val="Calibri"/>
      </rPr>
      <t>Enable Private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</si>
  <si>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the following Settings Catalog path to </t>
    </r>
    <r>
      <rPr>
        <b/>
        <sz val="11"/>
        <color rgb="FF000000"/>
        <rFont val="Calibri"/>
      </rPr>
      <t>True (recommended)</t>
    </r>
    <r>
      <rPr>
        <sz val="11"/>
        <color rgb="FF000000"/>
        <rFont val="Calibri"/>
      </rPr>
      <t>:</t>
    </r>
    <r>
      <rPr>
        <sz val="11"/>
        <color rgb="FF000000"/>
        <rFont val="Calibri"/>
      </rPr>
      <t xml:space="preserve">
</t>
    </r>
    <r>
      <rPr>
        <sz val="11"/>
        <color rgb="FF006096"/>
        <rFont val="Roboto Condensed"/>
      </rPr>
      <t>Firewall\Enable Private Network Firewall</t>
    </r>
    <r>
      <rPr>
        <sz val="11"/>
        <color rgb="FF006096"/>
        <rFont val="Roboto Condensed"/>
      </rPr>
      <t xml:space="preserve">
</t>
    </r>
  </si>
  <si>
    <r>
      <rPr>
        <sz val="11"/>
        <color rgb="FF000000"/>
        <rFont val="Calibri"/>
      </rPr>
      <t>Select True (recommended) to have Windows Firewall with Advanced Security use the settings for this profile to filter network traffic. If you select False, Windows Firewall with Advanced Security will not use any of the firewall rules or connection security rules for this profile.</t>
    </r>
    <r>
      <rPr>
        <sz val="11"/>
        <color rgb="FF000000"/>
        <rFont val="Calibri"/>
      </rPr>
      <t xml:space="preserve">
</t>
    </r>
    <r>
      <rPr>
        <sz val="11"/>
        <color rgb="FF000000"/>
        <rFont val="Calibri"/>
      </rPr>
      <t xml:space="preserve">The recommended state for this setting is: </t>
    </r>
    <r>
      <rPr>
        <b/>
        <sz val="11"/>
        <color rgb="FF000000"/>
        <rFont val="Calibri"/>
      </rPr>
      <t>True (recommended)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</si>
  <si>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HKLM\SYSTEM\CurrentControlSet\Services\SharedAccess\Parameters\FirewallPolicy\Mdm\StandardProfile:EnableFirewall</t>
    </r>
    <r>
      <rPr>
        <sz val="11"/>
        <color rgb="FF006096"/>
        <rFont val="Roboto Condensed"/>
      </rPr>
      <t xml:space="preserve">
</t>
    </r>
  </si>
  <si>
    <t>38.9</t>
  </si>
  <si>
    <r>
      <rPr>
        <sz val="11"/>
        <rFont val="Calibri"/>
      </rPr>
      <t xml:space="preserve">Ensure </t>
    </r>
    <r>
      <rPr>
        <sz val="11"/>
        <color rgb="FF000000"/>
        <rFont val="Calibri"/>
      </rPr>
      <t>'</t>
    </r>
    <r>
      <rPr>
        <b/>
        <sz val="11"/>
        <color rgb="FF000000"/>
        <rFont val="Calibri"/>
      </rPr>
      <t>Enable Private Network Firewall: Default Inbound Action for Private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</si>
  <si>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Firewall\Enable Private Network Firewall: Default Inbound Action for Private Profile</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</si>
  <si>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HKLM\SYSTEM\CurrentControlSet\Services\SharedAccess\Parameters\FirewallPolicy\Mdm\StandardProfile:DefaultInboundAction</t>
    </r>
    <r>
      <rPr>
        <sz val="11"/>
        <color rgb="FF006096"/>
        <rFont val="Roboto Condensed"/>
      </rPr>
      <t xml:space="preserve">
</t>
    </r>
  </si>
  <si>
    <t>38.10</t>
  </si>
  <si>
    <r>
      <rPr>
        <sz val="11"/>
        <rFont val="Calibri"/>
      </rPr>
      <t xml:space="preserve">Ensure </t>
    </r>
    <r>
      <rPr>
        <sz val="11"/>
        <color rgb="FF000000"/>
        <rFont val="Calibri"/>
      </rPr>
      <t>'</t>
    </r>
    <r>
      <rPr>
        <b/>
        <sz val="11"/>
        <color rgb="FF000000"/>
        <rFont val="Calibri"/>
      </rPr>
      <t>Enable Private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</si>
  <si>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the following Settings Catalog path to </t>
    </r>
    <r>
      <rPr>
        <b/>
        <sz val="11"/>
        <color rgb="FF000000"/>
        <rFont val="Calibri"/>
      </rPr>
      <t>True</t>
    </r>
    <r>
      <rPr>
        <sz val="11"/>
        <color rgb="FF000000"/>
        <rFont val="Calibri"/>
      </rPr>
      <t>:</t>
    </r>
    <r>
      <rPr>
        <sz val="11"/>
        <color rgb="FF000000"/>
        <rFont val="Calibri"/>
      </rPr>
      <t xml:space="preserve">
</t>
    </r>
    <r>
      <rPr>
        <sz val="11"/>
        <color rgb="FF006096"/>
        <rFont val="Roboto Condensed"/>
      </rPr>
      <t>Firewall\Enable Private Network Firewall: Disable Inbound Notifications</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</si>
  <si>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True</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</si>
  <si>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HKLM\SYSTEM\CurrentControlSet\Services\SharedAccess\Parameters\FirewallPolicy\Mdm\StandardProfile:DisableNotifications</t>
    </r>
    <r>
      <rPr>
        <sz val="11"/>
        <color rgb="FF006096"/>
        <rFont val="Roboto Condensed"/>
      </rPr>
      <t xml:space="preserve">
</t>
    </r>
  </si>
  <si>
    <t>38.11</t>
  </si>
  <si>
    <r>
      <rPr>
        <sz val="11"/>
        <rFont val="Calibri"/>
      </rPr>
      <t xml:space="preserve">Ensure </t>
    </r>
    <r>
      <rPr>
        <sz val="11"/>
        <color rgb="FF000000"/>
        <rFont val="Calibri"/>
      </rPr>
      <t>'</t>
    </r>
    <r>
      <rPr>
        <b/>
        <sz val="11"/>
        <color rgb="FF000000"/>
        <rFont val="Calibri"/>
      </rPr>
      <t>Enable Private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 Logging Of Successful Connections</t>
    </r>
    <r>
      <rPr>
        <sz val="11"/>
        <color rgb="FF000000"/>
        <rFont val="Calibri"/>
      </rPr>
      <t>'</t>
    </r>
  </si>
  <si>
    <r>
      <rPr>
        <sz val="11"/>
        <color rgb="FF000000"/>
        <rFont val="Calibri"/>
      </rPr>
      <t xml:space="preserve">Set the following Settings Catalog path to </t>
    </r>
    <r>
      <rPr>
        <b/>
        <sz val="11"/>
        <color rgb="FF000000"/>
        <rFont val="Calibri"/>
      </rPr>
      <t>Enable Logging Of Successful Connections</t>
    </r>
    <r>
      <rPr>
        <sz val="11"/>
        <color rgb="FF000000"/>
        <rFont val="Calibri"/>
      </rPr>
      <t>:</t>
    </r>
    <r>
      <rPr>
        <sz val="11"/>
        <color rgb="FF000000"/>
        <rFont val="Calibri"/>
      </rPr>
      <t xml:space="preserve">
</t>
    </r>
    <r>
      <rPr>
        <sz val="11"/>
        <color rgb="FF006096"/>
        <rFont val="Roboto Condensed"/>
      </rPr>
      <t>Firewall\Enable Private Network Firewall: Enable Log Success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</si>
  <si>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HKLM\SYSTEM\CurrentControlSet\Services\SharedAccess\Parameters\FirewallPolicy\Mdm\StandardProfile\Logging:LogSuccessfulConnections</t>
    </r>
    <r>
      <rPr>
        <sz val="11"/>
        <color rgb="FF006096"/>
        <rFont val="Roboto Condensed"/>
      </rPr>
      <t xml:space="preserve">
</t>
    </r>
  </si>
  <si>
    <t>38.12</t>
  </si>
  <si>
    <r>
      <rPr>
        <sz val="11"/>
        <rFont val="Calibri"/>
      </rPr>
      <t xml:space="preserve">Ensure </t>
    </r>
    <r>
      <rPr>
        <sz val="11"/>
        <color rgb="FF000000"/>
        <rFont val="Calibri"/>
      </rPr>
      <t>'</t>
    </r>
    <r>
      <rPr>
        <b/>
        <sz val="11"/>
        <color rgb="FF000000"/>
        <rFont val="Calibri"/>
      </rPr>
      <t>Enable Private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 Enable Logging Of Dropped Packets</t>
    </r>
    <r>
      <rPr>
        <sz val="11"/>
        <color rgb="FF000000"/>
        <rFont val="Calibri"/>
      </rPr>
      <t>'</t>
    </r>
  </si>
  <si>
    <r>
      <rPr>
        <sz val="11"/>
        <color rgb="FF000000"/>
        <rFont val="Calibri"/>
      </rPr>
      <t xml:space="preserve">Set the following Settings Catalog path to </t>
    </r>
    <r>
      <rPr>
        <b/>
        <sz val="11"/>
        <color rgb="FF000000"/>
        <rFont val="Calibri"/>
      </rPr>
      <t>Enable Logging Of Dropped Packets</t>
    </r>
    <r>
      <rPr>
        <sz val="11"/>
        <color rgb="FF000000"/>
        <rFont val="Calibri"/>
      </rPr>
      <t>:</t>
    </r>
    <r>
      <rPr>
        <sz val="11"/>
        <color rgb="FF000000"/>
        <rFont val="Calibri"/>
      </rPr>
      <t xml:space="preserve">
</t>
    </r>
    <r>
      <rPr>
        <sz val="11"/>
        <color rgb="FF006096"/>
        <rFont val="Roboto Condensed"/>
      </rPr>
      <t>Firewall\Enable Private Network Firewall: Enable 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</si>
  <si>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HKLM\SYSTEM\CurrentControlSet\Services\SharedAccess\Parameters\FirewallPolicy\Mdm\StandardProfile\Logging:LogDroppedPackets</t>
    </r>
    <r>
      <rPr>
        <sz val="11"/>
        <color rgb="FF006096"/>
        <rFont val="Roboto Condensed"/>
      </rPr>
      <t xml:space="preserve">
</t>
    </r>
  </si>
  <si>
    <t>38.13</t>
  </si>
  <si>
    <r>
      <rPr>
        <sz val="11"/>
        <rFont val="Calibri"/>
      </rPr>
      <t xml:space="preserve">Ensure </t>
    </r>
    <r>
      <rPr>
        <sz val="11"/>
        <color rgb="FF000000"/>
        <rFont val="Calibri"/>
      </rPr>
      <t>'</t>
    </r>
    <r>
      <rPr>
        <b/>
        <sz val="11"/>
        <color rgb="FF000000"/>
        <rFont val="Calibri"/>
      </rPr>
      <t>Enable Private Network Firewall: Log File Path</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%SystemRoot%\System32\logfiles\firewall\privatefw.log</t>
    </r>
    <r>
      <rPr>
        <sz val="11"/>
        <color rgb="FF000000"/>
        <rFont val="Calibri"/>
      </rPr>
      <t>'</t>
    </r>
  </si>
  <si>
    <r>
      <rPr>
        <sz val="11"/>
        <color rgb="FF000000"/>
        <rFont val="Calibri"/>
      </rPr>
      <t xml:space="preserve">Set the following Settings Catalog path to </t>
    </r>
    <r>
      <rPr>
        <b/>
        <sz val="11"/>
        <color rgb="FF000000"/>
        <rFont val="Calibri"/>
      </rPr>
      <t>%SystemRoot%\System32\logfiles\firewall\privatefw.log</t>
    </r>
    <r>
      <rPr>
        <sz val="11"/>
        <color rgb="FF000000"/>
        <rFont val="Calibri"/>
      </rPr>
      <t>:</t>
    </r>
    <r>
      <rPr>
        <sz val="11"/>
        <color rgb="FF000000"/>
        <rFont val="Calibri"/>
      </rPr>
      <t xml:space="preserve">
</t>
    </r>
    <r>
      <rPr>
        <sz val="11"/>
        <color rgb="FF006096"/>
        <rFont val="Roboto Condensed"/>
      </rPr>
      <t>Firewall\Enable Private Network Firewall: Log File Path</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</si>
  <si>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%SystemRoot%\System32\logfiles\firewall\privatefw.log</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</si>
  <si>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%SystemRoot%\System32\logfiles\firewall\privatefw.log</t>
    </r>
    <r>
      <rPr>
        <sz val="11"/>
        <color rgb="FF000000"/>
        <rFont val="Calibri"/>
      </rPr>
      <t>.</t>
    </r>
    <r>
      <rPr>
        <sz val="11"/>
        <color rgb="FF000000"/>
        <rFont val="Calibri"/>
      </rPr>
      <t xml:space="preserve">
</t>
    </r>
    <r>
      <rPr>
        <sz val="11"/>
        <color rgb="FF006096"/>
        <rFont val="Roboto Condensed"/>
      </rPr>
      <t>HKLM\SYSTEM\CurrentControlSet\Services\SharedAccess\Parameters\FirewallPolicy\Mdm\StandardProfile\Logging:LogFilePath</t>
    </r>
    <r>
      <rPr>
        <sz val="11"/>
        <color rgb="FF006096"/>
        <rFont val="Roboto Condensed"/>
      </rPr>
      <t xml:space="preserve">
</t>
    </r>
  </si>
  <si>
    <t>38.14</t>
  </si>
  <si>
    <r>
      <rPr>
        <sz val="11"/>
        <rFont val="Calibri"/>
      </rPr>
      <t xml:space="preserve">Ensure </t>
    </r>
    <r>
      <rPr>
        <sz val="11"/>
        <color rgb="FF000000"/>
        <rFont val="Calibri"/>
      </rPr>
      <t>'</t>
    </r>
    <r>
      <rPr>
        <b/>
        <sz val="11"/>
        <color rgb="FF000000"/>
        <rFont val="Calibri"/>
      </rPr>
      <t>Enable Private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</si>
  <si>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Settings Catalog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Firewall\Enable Private Network Firewall: Log Max File Size (KB)</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</si>
  <si>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HKLM\SYSTEM\CurrentControlSet\Services\SharedAccess\Parameters\FirewallPolicy\Mdm\StandardProfile\Logging:LogFileSize</t>
    </r>
    <r>
      <rPr>
        <sz val="11"/>
        <color rgb="FF006096"/>
        <rFont val="Roboto Condensed"/>
      </rPr>
      <t xml:space="preserve">
</t>
    </r>
  </si>
  <si>
    <r>
      <rPr>
        <sz val="11"/>
        <color rgb="FF000000"/>
        <rFont val="Calibri"/>
      </rPr>
      <t>1,024 KB.</t>
    </r>
  </si>
  <si>
    <t>38.15</t>
  </si>
  <si>
    <r>
      <rPr>
        <sz val="11"/>
        <rFont val="Calibri"/>
      </rPr>
      <t xml:space="preserve">Ensure </t>
    </r>
    <r>
      <rPr>
        <sz val="11"/>
        <color rgb="FF000000"/>
        <rFont val="Calibri"/>
      </rPr>
      <t>'</t>
    </r>
    <r>
      <rPr>
        <b/>
        <sz val="11"/>
        <color rgb="FF000000"/>
        <rFont val="Calibri"/>
      </rPr>
      <t>Enable Public Network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</si>
  <si>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the following Settings Catalog path to </t>
    </r>
    <r>
      <rPr>
        <b/>
        <sz val="11"/>
        <color rgb="FF000000"/>
        <rFont val="Calibri"/>
      </rPr>
      <t>True (recommended):</t>
    </r>
    <r>
      <rPr>
        <sz val="11"/>
        <color rgb="FF000000"/>
        <rFont val="Calibri"/>
      </rPr>
      <t xml:space="preserve">
</t>
    </r>
    <r>
      <rPr>
        <sz val="11"/>
        <color rgb="FF006096"/>
        <rFont val="Roboto Condensed"/>
      </rPr>
      <t>Firewall\Enable Public Network Firewall</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</si>
  <si>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HKLM\SYSTEM\CurrentControlSet\Services\SharedAccess\Parameters\FirewallPolicy\Mdm\PublicProfile:EnableFirewall</t>
    </r>
    <r>
      <rPr>
        <sz val="11"/>
        <color rgb="FF006096"/>
        <rFont val="Roboto Condensed"/>
      </rPr>
      <t xml:space="preserve">
</t>
    </r>
  </si>
  <si>
    <t>38.16</t>
  </si>
  <si>
    <r>
      <rPr>
        <sz val="11"/>
        <rFont val="Calibri"/>
      </rPr>
      <t xml:space="preserve">Ensure </t>
    </r>
    <r>
      <rPr>
        <sz val="11"/>
        <color rgb="FF000000"/>
        <rFont val="Calibri"/>
      </rPr>
      <t>'</t>
    </r>
    <r>
      <rPr>
        <b/>
        <sz val="11"/>
        <color rgb="FF000000"/>
        <rFont val="Calibri"/>
      </rPr>
      <t>Enable Public Network Firewall: Allow Local Ipsec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</si>
  <si>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 xml:space="preserve">Set the following Settings Catalog path to </t>
    </r>
    <r>
      <rPr>
        <b/>
        <sz val="11"/>
        <color rgb="FF000000"/>
        <rFont val="Calibri"/>
      </rPr>
      <t>False</t>
    </r>
    <r>
      <rPr>
        <sz val="11"/>
        <color rgb="FF000000"/>
        <rFont val="Calibri"/>
      </rPr>
      <t>:</t>
    </r>
    <r>
      <rPr>
        <sz val="11"/>
        <color rgb="FF000000"/>
        <rFont val="Calibri"/>
      </rPr>
      <t xml:space="preserve">
</t>
    </r>
    <r>
      <rPr>
        <sz val="11"/>
        <color rgb="FF006096"/>
        <rFont val="Roboto Condensed"/>
      </rPr>
      <t>Firewall\Enable Public Network Firewall: Allow Local Ipsec Policy Merge</t>
    </r>
    <r>
      <rPr>
        <sz val="11"/>
        <color rgb="FF006096"/>
        <rFont val="Roboto Condensed"/>
      </rPr>
      <t xml:space="preserve">
</t>
    </r>
  </si>
  <si>
    <r>
      <rPr>
        <sz val="11"/>
        <color rgb="FF000000"/>
        <rFont val="Calibri"/>
      </rPr>
      <t>This setting controls whether local administrators are allowed to create connection security rules that apply together with connection security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False</t>
    </r>
    <r>
      <rPr>
        <sz val="11"/>
        <color rgb="FF000000"/>
        <rFont val="Calibri"/>
      </rPr>
      <t>.</t>
    </r>
  </si>
  <si>
    <r>
      <rPr>
        <sz val="11"/>
        <color rgb="FF000000"/>
        <rFont val="Calibri"/>
      </rPr>
      <t>Administrators can still create local connection security rules, but the rules will not be applied.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</si>
  <si>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HKLM\SYSTEM\CurrentControlSet\Services\SharedAccess\Parameters\FirewallPolicy\Mdm\PublicProfile:AllowLocalIPsecPolicyMerge</t>
    </r>
    <r>
      <rPr>
        <sz val="11"/>
        <color rgb="FF006096"/>
        <rFont val="Roboto Condensed"/>
      </rPr>
      <t xml:space="preserve">
</t>
    </r>
  </si>
  <si>
    <r>
      <rPr>
        <sz val="11"/>
        <color rgb="FF000000"/>
        <rFont val="Calibri"/>
      </rPr>
      <t>Yes (default). (Local connection security rules created by administrators will be applied.)</t>
    </r>
  </si>
  <si>
    <t>38.17</t>
  </si>
  <si>
    <r>
      <rPr>
        <sz val="11"/>
        <rFont val="Calibri"/>
      </rPr>
      <t xml:space="preserve">Ensure </t>
    </r>
    <r>
      <rPr>
        <sz val="11"/>
        <color rgb="FF000000"/>
        <rFont val="Calibri"/>
      </rPr>
      <t>'</t>
    </r>
    <r>
      <rPr>
        <b/>
        <sz val="11"/>
        <color rgb="FF000000"/>
        <rFont val="Calibri"/>
      </rPr>
      <t>Enable Public Network Firewall: Allow Local Policy Merge</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</si>
  <si>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 xml:space="preserve">Set the following Settings Catalog path to </t>
    </r>
    <r>
      <rPr>
        <b/>
        <sz val="11"/>
        <color rgb="FF000000"/>
        <rFont val="Calibri"/>
      </rPr>
      <t>False</t>
    </r>
    <r>
      <rPr>
        <sz val="11"/>
        <color rgb="FF000000"/>
        <rFont val="Calibri"/>
      </rPr>
      <t>:</t>
    </r>
    <r>
      <rPr>
        <sz val="11"/>
        <color rgb="FF000000"/>
        <rFont val="Calibri"/>
      </rPr>
      <t xml:space="preserve">
</t>
    </r>
    <r>
      <rPr>
        <sz val="11"/>
        <color rgb="FF006096"/>
        <rFont val="Roboto Condensed"/>
      </rPr>
      <t>Firewall\Enable Public Network Firewall: Allow Local Policy Merge</t>
    </r>
    <r>
      <rPr>
        <sz val="11"/>
        <color rgb="FF006096"/>
        <rFont val="Roboto Condensed"/>
      </rPr>
      <t xml:space="preserve">
</t>
    </r>
  </si>
  <si>
    <r>
      <rPr>
        <sz val="11"/>
        <color rgb="FF000000"/>
        <rFont val="Calibri"/>
      </rPr>
      <t>This setting controls whether local administrators are allowed to create local firewall rules that apply together with firewall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False</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Allow Local Policy Merge</t>
    </r>
    <r>
      <rPr>
        <sz val="11"/>
        <color rgb="FF000000"/>
        <rFont val="Calibri"/>
      </rPr>
      <t xml:space="preserve"> setting is configured to </t>
    </r>
    <r>
      <rPr>
        <b/>
        <sz val="11"/>
        <color rgb="FF000000"/>
        <rFont val="Calibri"/>
      </rPr>
      <t>False</t>
    </r>
    <r>
      <rPr>
        <sz val="11"/>
        <color rgb="FF000000"/>
        <rFont val="Calibri"/>
      </rPr>
      <t xml:space="preserve">, it's recommended to also configure the </t>
    </r>
    <r>
      <rPr>
        <b/>
        <sz val="11"/>
        <color rgb="FF000000"/>
        <rFont val="Calibri"/>
      </rPr>
      <t>Disable Inbound Notifications</t>
    </r>
    <r>
      <rPr>
        <sz val="11"/>
        <color rgb="FF000000"/>
        <rFont val="Calibri"/>
      </rPr>
      <t xml:space="preserve"> setting to </t>
    </r>
    <r>
      <rPr>
        <b/>
        <sz val="11"/>
        <color rgb="FF000000"/>
        <rFont val="Calibri"/>
      </rPr>
      <t>True</t>
    </r>
    <r>
      <rPr>
        <sz val="11"/>
        <color rgb="FF000000"/>
        <rFont val="Calibri"/>
      </rPr>
      <t>. Otherwise, users will continue to receive messages that ask if they want to unblock a restricted inbound connection, but the user's response will be ignored.</t>
    </r>
  </si>
  <si>
    <r>
      <rPr>
        <sz val="11"/>
        <color rgb="FF000000"/>
        <rFont val="Calibri"/>
      </rPr>
      <t>Administrators can still create firewall rules, but the rules will not be applied.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</si>
  <si>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HKLM\SYSTEM\CurrentControlSet\Services\SharedAccess\Parameters\FirewallPolicy\Mdm\PublicProfile:AllowLocalPolicyMerge</t>
    </r>
    <r>
      <rPr>
        <sz val="11"/>
        <color rgb="FF006096"/>
        <rFont val="Roboto Condensed"/>
      </rPr>
      <t xml:space="preserve">
</t>
    </r>
  </si>
  <si>
    <r>
      <rPr>
        <sz val="11"/>
        <color rgb="FF000000"/>
        <rFont val="Calibri"/>
      </rPr>
      <t>Yes (default). (Firewall rules created by administrators will be applied.)</t>
    </r>
  </si>
  <si>
    <t>38.18</t>
  </si>
  <si>
    <r>
      <rPr>
        <sz val="11"/>
        <rFont val="Calibri"/>
      </rPr>
      <t xml:space="preserve">Ensure </t>
    </r>
    <r>
      <rPr>
        <sz val="11"/>
        <color rgb="FF000000"/>
        <rFont val="Calibri"/>
      </rPr>
      <t>'</t>
    </r>
    <r>
      <rPr>
        <b/>
        <sz val="11"/>
        <color rgb="FF000000"/>
        <rFont val="Calibri"/>
      </rPr>
      <t>Enable Public Network Firewall: Default Inbound Action for Public Profile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</si>
  <si>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Firewall\Enable Public Network Firewall: Default Inbound Action for Public Profile</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</si>
  <si>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HKLM\SYSTEM\CurrentControlSet\Services\SharedAccess\Parameters\FirewallPolicy\Mdm\PublicProfile:DefaultInboundAction</t>
    </r>
    <r>
      <rPr>
        <sz val="11"/>
        <color rgb="FF006096"/>
        <rFont val="Roboto Condensed"/>
      </rPr>
      <t xml:space="preserve">
</t>
    </r>
  </si>
  <si>
    <t>38.19</t>
  </si>
  <si>
    <r>
      <rPr>
        <sz val="11"/>
        <rFont val="Calibri"/>
      </rPr>
      <t xml:space="preserve">Ensure </t>
    </r>
    <r>
      <rPr>
        <sz val="11"/>
        <color rgb="FF000000"/>
        <rFont val="Calibri"/>
      </rPr>
      <t>'</t>
    </r>
    <r>
      <rPr>
        <b/>
        <sz val="11"/>
        <color rgb="FF000000"/>
        <rFont val="Calibri"/>
      </rPr>
      <t>Enable Public Network Firewall: Disable Inbound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</si>
  <si>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Set the following Settings Catalog path to 'True':</t>
    </r>
    <r>
      <rPr>
        <sz val="11"/>
        <color rgb="FF000000"/>
        <rFont val="Calibri"/>
      </rPr>
      <t xml:space="preserve">
</t>
    </r>
    <r>
      <rPr>
        <sz val="11"/>
        <color rgb="FF006096"/>
        <rFont val="Roboto Condensed"/>
      </rPr>
      <t>Firewall\Enable Public Network Firewall: Disable Inbound Notifications</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</si>
  <si>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True</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</si>
  <si>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HKLM\SYSTEM\CurrentControlSet\Services\SharedAccess\Parameters\FirewallPolicy\Mdm\PublicProfile:DisableNotifications</t>
    </r>
    <r>
      <rPr>
        <sz val="11"/>
        <color rgb="FF006096"/>
        <rFont val="Roboto Condensed"/>
      </rPr>
      <t xml:space="preserve">
</t>
    </r>
  </si>
  <si>
    <t>38.20</t>
  </si>
  <si>
    <r>
      <rPr>
        <sz val="11"/>
        <rFont val="Calibri"/>
      </rPr>
      <t xml:space="preserve">Ensure </t>
    </r>
    <r>
      <rPr>
        <sz val="11"/>
        <color rgb="FF000000"/>
        <rFont val="Calibri"/>
      </rPr>
      <t>'</t>
    </r>
    <r>
      <rPr>
        <b/>
        <sz val="11"/>
        <color rgb="FF000000"/>
        <rFont val="Calibri"/>
      </rPr>
      <t>Enable Public Network Firewall: Enable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 Enable Logging Of Dropped Packets</t>
    </r>
    <r>
      <rPr>
        <sz val="11"/>
        <color rgb="FF000000"/>
        <rFont val="Calibri"/>
      </rPr>
      <t>'</t>
    </r>
  </si>
  <si>
    <r>
      <rPr>
        <sz val="11"/>
        <color rgb="FF000000"/>
        <rFont val="Calibri"/>
      </rPr>
      <t xml:space="preserve">Set the following Settings Catalog path to </t>
    </r>
    <r>
      <rPr>
        <b/>
        <sz val="11"/>
        <color rgb="FF000000"/>
        <rFont val="Calibri"/>
      </rPr>
      <t>Enable Logging Of Dropped Packets</t>
    </r>
    <r>
      <rPr>
        <sz val="11"/>
        <color rgb="FF000000"/>
        <rFont val="Calibri"/>
      </rPr>
      <t>:</t>
    </r>
    <r>
      <rPr>
        <sz val="11"/>
        <color rgb="FF000000"/>
        <rFont val="Calibri"/>
      </rPr>
      <t xml:space="preserve">
</t>
    </r>
    <r>
      <rPr>
        <sz val="11"/>
        <color rgb="FF006096"/>
        <rFont val="Roboto Condensed"/>
      </rPr>
      <t>Firewall\Enable Public Network Firewall: Enable 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</si>
  <si>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HKLM\SYSTEM\CurrentControlSet\Services\SharedAccess\Parameters\FirewallPolicy\Mdm\PublicProfile\Logging:LogDroppedPackets</t>
    </r>
    <r>
      <rPr>
        <sz val="11"/>
        <color rgb="FF006096"/>
        <rFont val="Roboto Condensed"/>
      </rPr>
      <t xml:space="preserve">
</t>
    </r>
  </si>
  <si>
    <t>38.21</t>
  </si>
  <si>
    <r>
      <rPr>
        <sz val="11"/>
        <rFont val="Calibri"/>
      </rPr>
      <t xml:space="preserve">Ensure </t>
    </r>
    <r>
      <rPr>
        <sz val="11"/>
        <color rgb="FF000000"/>
        <rFont val="Calibri"/>
      </rPr>
      <t>'</t>
    </r>
    <r>
      <rPr>
        <b/>
        <sz val="11"/>
        <color rgb="FF000000"/>
        <rFont val="Calibri"/>
      </rPr>
      <t>Enable Public Network Firewall: Enable Log Success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 Logging Of Successful Connections</t>
    </r>
    <r>
      <rPr>
        <sz val="11"/>
        <color rgb="FF000000"/>
        <rFont val="Calibri"/>
      </rPr>
      <t>'</t>
    </r>
  </si>
  <si>
    <r>
      <rPr>
        <sz val="11"/>
        <color rgb="FF000000"/>
        <rFont val="Calibri"/>
      </rPr>
      <t xml:space="preserve">Set the following Settings Catalog path to </t>
    </r>
    <r>
      <rPr>
        <b/>
        <sz val="11"/>
        <color rgb="FF000000"/>
        <rFont val="Calibri"/>
      </rPr>
      <t>Enable Logging Of Successful Connections</t>
    </r>
    <r>
      <rPr>
        <sz val="11"/>
        <color rgb="FF000000"/>
        <rFont val="Calibri"/>
      </rPr>
      <t>.</t>
    </r>
    <r>
      <rPr>
        <sz val="11"/>
        <color rgb="FF000000"/>
        <rFont val="Calibri"/>
      </rPr>
      <t xml:space="preserve">
</t>
    </r>
    <r>
      <rPr>
        <sz val="11"/>
        <color rgb="FF006096"/>
        <rFont val="Roboto Condensed"/>
      </rPr>
      <t>Firewall\Enable Public Network Firewall: Enable Log success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</si>
  <si>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HKLM\SYSTEM\CurrentControlSet\Services\SharedAccess\Parameters\FirewallPolicy\Mdm\PublicProfile\Logging:LogSuccessfulConnections</t>
    </r>
    <r>
      <rPr>
        <sz val="11"/>
        <color rgb="FF006096"/>
        <rFont val="Roboto Condensed"/>
      </rPr>
      <t xml:space="preserve">
</t>
    </r>
  </si>
  <si>
    <t>38.22</t>
  </si>
  <si>
    <r>
      <rPr>
        <sz val="11"/>
        <rFont val="Calibri"/>
      </rPr>
      <t xml:space="preserve">Ensure </t>
    </r>
    <r>
      <rPr>
        <sz val="11"/>
        <color rgb="FF000000"/>
        <rFont val="Calibri"/>
      </rPr>
      <t>'</t>
    </r>
    <r>
      <rPr>
        <b/>
        <sz val="11"/>
        <color rgb="FF000000"/>
        <rFont val="Calibri"/>
      </rPr>
      <t>Enable Public Network Firewall: Log File Path</t>
    </r>
    <r>
      <rPr>
        <sz val="11"/>
        <color rgb="FF000000"/>
        <rFont val="Calibri"/>
      </rPr>
      <t>'</t>
    </r>
    <r>
      <rPr>
        <sz val="11"/>
        <color rgb="FF000000"/>
        <rFont val="Calibri"/>
      </rPr>
      <t xml:space="preserve"> is set to </t>
    </r>
    <r>
      <rPr>
        <sz val="11"/>
        <color rgb="FF000000"/>
        <rFont val="Calibri"/>
      </rPr>
      <t>'</t>
    </r>
    <r>
      <rPr>
        <b/>
        <sz val="11"/>
        <color rgb="FF000000"/>
        <rFont val="Calibri"/>
      </rPr>
      <t>%SystemRoot%\System32\logfiles\firewall\publicfw.log</t>
    </r>
    <r>
      <rPr>
        <sz val="11"/>
        <color rgb="FF000000"/>
        <rFont val="Calibri"/>
      </rPr>
      <t>'</t>
    </r>
  </si>
  <si>
    <r>
      <rPr>
        <sz val="11"/>
        <color rgb="FF000000"/>
        <rFont val="Calibri"/>
      </rPr>
      <t xml:space="preserve">Set the following Settings Catalog path to </t>
    </r>
    <r>
      <rPr>
        <b/>
        <sz val="11"/>
        <color rgb="FF000000"/>
        <rFont val="Calibri"/>
      </rPr>
      <t>%SystemRoot%\System32\logfiles\firewall\publicfw.log</t>
    </r>
    <r>
      <rPr>
        <sz val="11"/>
        <color rgb="FF000000"/>
        <rFont val="Calibri"/>
      </rPr>
      <t>:</t>
    </r>
    <r>
      <rPr>
        <sz val="11"/>
        <color rgb="FF000000"/>
        <rFont val="Calibri"/>
      </rPr>
      <t xml:space="preserve">
</t>
    </r>
    <r>
      <rPr>
        <sz val="11"/>
        <color rgb="FF006096"/>
        <rFont val="Roboto Condensed"/>
      </rPr>
      <t>Firewall\Enable Public Network Firewall: Log File Path</t>
    </r>
    <r>
      <rPr>
        <sz val="11"/>
        <color rgb="FF006096"/>
        <rFont val="Roboto Condensed"/>
      </rPr>
      <t xml:space="preserve">
</t>
    </r>
  </si>
  <si>
    <r>
      <rPr>
        <sz val="11"/>
        <color rgb="FF000000"/>
        <rFont val="Calibri"/>
      </rPr>
      <t>Use this option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%SystemRoot%\System32\logfiles\firewall\publicfw.log</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</si>
  <si>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%SystemRoot%\System32\logfiles\firewall\publicfw.log</t>
    </r>
    <r>
      <rPr>
        <sz val="11"/>
        <color rgb="FF000000"/>
        <rFont val="Calibri"/>
      </rPr>
      <t>.</t>
    </r>
    <r>
      <rPr>
        <sz val="11"/>
        <color rgb="FF000000"/>
        <rFont val="Calibri"/>
      </rPr>
      <t xml:space="preserve">
</t>
    </r>
    <r>
      <rPr>
        <sz val="11"/>
        <color rgb="FF006096"/>
        <rFont val="Roboto Condensed"/>
      </rPr>
      <t>HKLM\SYSTEM\CurrentControlSet\Services\SharedAccess\Parameters\FirewallPolicy\Mdm\PublicProfile\Logging:LogFilePath</t>
    </r>
    <r>
      <rPr>
        <sz val="11"/>
        <color rgb="FF006096"/>
        <rFont val="Roboto Condensed"/>
      </rPr>
      <t xml:space="preserve">
</t>
    </r>
  </si>
  <si>
    <t>38.23</t>
  </si>
  <si>
    <r>
      <rPr>
        <sz val="11"/>
        <rFont val="Calibri"/>
      </rPr>
      <t xml:space="preserve">Ensure </t>
    </r>
    <r>
      <rPr>
        <sz val="11"/>
        <color rgb="FF000000"/>
        <rFont val="Calibri"/>
      </rPr>
      <t>'</t>
    </r>
    <r>
      <rPr>
        <b/>
        <sz val="11"/>
        <color rgb="FF000000"/>
        <rFont val="Calibri"/>
      </rPr>
      <t>Enable Public Network Firewall: Log Max File Size</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</si>
  <si>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Settings Catalog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Firewall\Enable Public Network Firewall: Log Max File Size (KB)</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</si>
  <si>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HKLM\SYSTEM\CurrentControlSet\Services\SharedAccess\Parameters\FirewallPolicy\Mdm\PublicProfile\Logging:LogFileSize</t>
    </r>
    <r>
      <rPr>
        <sz val="11"/>
        <color rgb="FF006096"/>
        <rFont val="Roboto Condensed"/>
      </rPr>
      <t xml:space="preserve">
</t>
    </r>
  </si>
  <si>
    <t>Lanman Workstation</t>
  </si>
  <si>
    <t>46.1</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</si>
  <si>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</si>
  <si>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 xml:space="preserve">
</t>
    </r>
    <r>
      <rPr>
        <sz val="11"/>
        <color rgb="FF006096"/>
        <rFont val="Roboto Condensed"/>
      </rPr>
      <t>Lanman Workstation\Enable insecure guest logons</t>
    </r>
    <r>
      <rPr>
        <sz val="11"/>
        <color rgb="FF006096"/>
        <rFont val="Roboto Condensed"/>
      </rPr>
      <t xml:space="preserve">
</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</si>
  <si>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</si>
  <si>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The SMB client will reject insecure guest logons. This was not originally the default behavior in older versions of Windows, but Microsoft changed the default behavior starting with Windows 10 R1709: Guest access in SMB2 disabled by default in Windows 10 and Windows Server 2016 </t>
    </r>
    <r>
      <rPr>
        <sz val="11"/>
        <color rgb="FF0000FF"/>
        <rFont val="Calibri"/>
      </rPr>
      <t>(https://support.microsoft.com/en-us/help/4046019/guest-access-in-smb2-disabled-by-default-in-windows-10-and-windows-ser)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</si>
  <si>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HKLM\SOFTWARE\Policies\Microsoft\Windows\LanmanWorkstation:AllowInsecureGuestAuth</t>
    </r>
    <r>
      <rPr>
        <sz val="11"/>
        <color rgb="FF006096"/>
        <rFont val="Roboto Condensed"/>
      </rPr>
      <t xml:space="preserve">
</t>
    </r>
  </si>
  <si>
    <r>
      <rPr>
        <sz val="11"/>
        <color rgb="FF000000"/>
        <rFont val="Calibri"/>
      </rPr>
      <t>Windows 10 R1703 or older: Enabled. (The SMB client will allow insecure guest logons.)</t>
    </r>
    <r>
      <rPr>
        <sz val="11"/>
        <color rgb="FF000000"/>
        <rFont val="Calibri"/>
      </rPr>
      <t xml:space="preserve">
</t>
    </r>
    <r>
      <rPr>
        <sz val="11"/>
        <color rgb="FF000000"/>
        <rFont val="Calibri"/>
      </rPr>
      <t>Windows 10 R1709 or newer: Disabled. (The SMB client will reject insecure guest logons.)</t>
    </r>
  </si>
  <si>
    <t>Licensing</t>
  </si>
  <si>
    <t>47.1</t>
  </si>
  <si>
    <r>
      <rPr>
        <sz val="11"/>
        <rFont val="Calibri"/>
      </rPr>
      <t xml:space="preserve">Ensure </t>
    </r>
    <r>
      <rPr>
        <sz val="11"/>
        <color rgb="FF000000"/>
        <rFont val="Calibri"/>
      </rPr>
      <t>'</t>
    </r>
    <r>
      <rPr>
        <b/>
        <sz val="11"/>
        <color rgb="FF000000"/>
        <rFont val="Calibri"/>
      </rPr>
      <t>Disallow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</si>
  <si>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Settings Catalog path to </t>
    </r>
    <r>
      <rPr>
        <b/>
        <sz val="11"/>
        <color rgb="FF000000"/>
        <rFont val="Calibri"/>
      </rPr>
      <t>Allow</t>
    </r>
    <r>
      <rPr>
        <sz val="11"/>
        <color rgb="FF000000"/>
        <rFont val="Calibri"/>
      </rPr>
      <t>:</t>
    </r>
    <r>
      <rPr>
        <sz val="11"/>
        <color rgb="FF000000"/>
        <rFont val="Calibri"/>
      </rPr>
      <t xml:space="preserve">
</t>
    </r>
    <r>
      <rPr>
        <sz val="11"/>
        <color rgb="FF006096"/>
        <rFont val="Roboto Condensed"/>
      </rPr>
      <t>Licensing\Disallow KMS Client Online AVS Validation</t>
    </r>
    <r>
      <rPr>
        <sz val="11"/>
        <color rgb="FF006096"/>
        <rFont val="Roboto Condensed"/>
      </rPr>
      <t xml:space="preserve">
</t>
    </r>
  </si>
  <si>
    <r>
      <rPr>
        <sz val="11"/>
        <color rgb="FF000000"/>
        <rFont val="Calibri"/>
      </rPr>
      <t>The Key Management Service (KMS) is a Microsoft license activation method that entails setting up a local server to store the software licenses. The KMS server itself needs to connect to Microsoft to activate the KMS service, but subsequent on-network clients can activate Microsoft Windows OS and/or their Microsoft Office via the KMS server instead of connecting directly to Microsoft. This policy setting lets you opt-out of sending KMS client activation data to Microsoft automatically.</t>
    </r>
    <r>
      <rPr>
        <sz val="11"/>
        <color rgb="FF000000"/>
        <rFont val="Calibri"/>
      </rPr>
      <t xml:space="preserve">
</t>
    </r>
    <r>
      <rPr>
        <sz val="11"/>
        <color rgb="FF000000"/>
        <rFont val="Calibri"/>
      </rPr>
      <t xml:space="preserve">The recommended state for this setting is: </t>
    </r>
    <r>
      <rPr>
        <b/>
        <sz val="11"/>
        <color rgb="FF000000"/>
        <rFont val="Calibri"/>
      </rPr>
      <t>Allow</t>
    </r>
    <r>
      <rPr>
        <sz val="11"/>
        <color rgb="FF000000"/>
        <rFont val="Calibri"/>
      </rPr>
      <t>.</t>
    </r>
  </si>
  <si>
    <r>
      <rPr>
        <sz val="11"/>
        <color rgb="FF000000"/>
        <rFont val="Calibri"/>
      </rPr>
      <t>The computer is prevented from sending data to Microsoft regarding its KMS client activation state.</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</si>
  <si>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HKLM\SOFTWARE\Microsoft\PolicyManager\current\device\Licensing:DisallowKMSClientOnlineAVSValidation_WinningProvider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HKLM\SOFTWARE\Microsoft\PolicyManager\Providers\{GUID}\Default\Device\Licensing:DisallowKMSClientOnlineAVSValidation</t>
    </r>
    <r>
      <rPr>
        <sz val="11"/>
        <color rgb="FF006096"/>
        <rFont val="Roboto Condensed"/>
      </rPr>
      <t xml:space="preserve">
</t>
    </r>
  </si>
  <si>
    <r>
      <rPr>
        <sz val="11"/>
        <color rgb="FF000000"/>
        <rFont val="Calibri"/>
      </rPr>
      <t>Disabled. (KMS client activation data will automatically be sent to Microsoft when the device activates.)</t>
    </r>
  </si>
  <si>
    <t>Local Policies Security Options</t>
  </si>
  <si>
    <t>49.1</t>
  </si>
  <si>
    <r>
      <rPr>
        <sz val="11"/>
        <rFont val="Calibri"/>
      </rPr>
      <t xml:space="preserve">Ensure </t>
    </r>
    <r>
      <rPr>
        <sz val="11"/>
        <color rgb="FF000000"/>
        <rFont val="Calibri"/>
      </rPr>
      <t>'</t>
    </r>
    <r>
      <rPr>
        <b/>
        <sz val="11"/>
        <color rgb="FF000000"/>
        <rFont val="Calibri"/>
      </rPr>
      <t>Accounts: Enable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</si>
  <si>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Local Policies Security Options\Accounts: Guest account status</t>
    </r>
    <r>
      <rPr>
        <sz val="11"/>
        <color rgb="FF006096"/>
        <rFont val="Roboto Condensed"/>
      </rPr>
      <t xml:space="preserve">
</t>
    </r>
  </si>
  <si>
    <r>
      <rPr>
        <sz val="11"/>
        <color rgb="FF000000"/>
        <rFont val="Calibri"/>
      </rPr>
      <t>This policy setting determines whether the Guest account is enabled or disabled. The Guest account allows unauthenticated network users to gain access to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will have no impact when applied to the Domain Controllers organizational unit via group policy because Domain Controllers have no local account database. It can be configured at the domain level via group policy, similar to account lockout and password policy settings.</t>
    </r>
  </si>
  <si>
    <r>
      <rPr>
        <sz val="11"/>
        <color rgb="FF000000"/>
        <rFont val="Calibri"/>
      </rPr>
      <t>All network users will need to authenticate before they can access shared resources. If you disable the Guest account and the Network Access: Sharing and Security Model option is set to Guest Only, network logons, such as those performed by the Microsoft Network Server (SMB Service), will fail. This policy setting should have little impact on most organizations because it is the default setting in Microsoft Windows 2000, Windows XP, and Windows Server™ 2003.</t>
    </r>
  </si>
  <si>
    <r>
      <rPr>
        <sz val="11"/>
        <color rgb="FF000000"/>
        <rFont val="Calibri"/>
      </rPr>
      <t>Navigate to the UI Path articulated in the Remediation section and confirm it is set as prescribed.</t>
    </r>
  </si>
  <si>
    <t>49.2</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</si>
  <si>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</si>
  <si>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Options\Accounts: Limit local account use of blank passwords to console logon only</t>
    </r>
    <r>
      <rPr>
        <sz val="11"/>
        <color rgb="FF006096"/>
        <rFont val="Roboto Condensed"/>
      </rPr>
      <t xml:space="preserve">
</t>
    </r>
  </si>
  <si>
    <r>
      <rPr>
        <sz val="11"/>
        <color rgb="FF000000"/>
        <rFont val="Calibri"/>
      </rPr>
      <t>This policy setting determines whether local accounts that are not password protected can be used to log on from locations other than the physical computer console. If you enable this policy setting, local accounts that have blank passwords will not be able to log on to the network from remote client computers. Such accounts will only be able to log on at the keyboard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</si>
  <si>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HKLM\SYSTEM\CurrentControlSet\Control\Lsa:LimitBlankPasswordUse</t>
    </r>
    <r>
      <rPr>
        <sz val="11"/>
        <color rgb="FF006096"/>
        <rFont val="Roboto Condensed"/>
      </rPr>
      <t xml:space="preserve">
</t>
    </r>
  </si>
  <si>
    <t>49.3</t>
  </si>
  <si>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</si>
  <si>
    <r>
      <rPr>
        <sz val="11"/>
        <color rgb="FF000000"/>
        <rFont val="Calibri"/>
      </rPr>
      <t>Set the following Settings Catalog path:</t>
    </r>
    <r>
      <rPr>
        <sz val="11"/>
        <color rgb="FF000000"/>
        <rFont val="Calibri"/>
      </rPr>
      <t xml:space="preserve">
</t>
    </r>
    <r>
      <rPr>
        <sz val="11"/>
        <color rgb="FF006096"/>
        <rFont val="Roboto Condensed"/>
      </rPr>
      <t>Local Policies Security Options\Accounts: Rename administrator account</t>
    </r>
    <r>
      <rPr>
        <sz val="11"/>
        <color rgb="FF006096"/>
        <rFont val="Roboto Condensed"/>
      </rPr>
      <t xml:space="preserve">
</t>
    </r>
  </si>
  <si>
    <r>
      <rPr>
        <sz val="11"/>
        <color rgb="FF000000"/>
        <rFont val="Calibri"/>
      </rPr>
      <t>The built-in local administrator account is a well-known account name that attackers will target. It is recommended to choose another name for this account, and to avoid names that denote administrative or elevated access accounts. Be sure to also change the default description for the local administrator (through the Computer Management console).</t>
    </r>
  </si>
  <si>
    <r>
      <rPr>
        <sz val="11"/>
        <color rgb="FF000000"/>
        <rFont val="Calibri"/>
      </rPr>
      <t>You will have to inform users who are authorized to use this account of the new account name. (The guidance for this setting assumes that the Administrator account was not disabled, which was recommended earlier in this chapter.)</t>
    </r>
  </si>
  <si>
    <r>
      <rPr>
        <sz val="11"/>
        <color rgb="FF000000"/>
        <rFont val="Calibri"/>
      </rPr>
      <t>Administrator.</t>
    </r>
  </si>
  <si>
    <t>49.4</t>
  </si>
  <si>
    <r>
      <rPr>
        <sz val="11"/>
        <rFont val="Calibri"/>
      </rPr>
      <t xml:space="preserve">Configure </t>
    </r>
    <r>
      <rPr>
        <sz val="11"/>
        <color rgb="FF000000"/>
        <rFont val="Calibri"/>
      </rPr>
      <t>'</t>
    </r>
    <r>
      <rPr>
        <b/>
        <sz val="11"/>
        <color rgb="FF000000"/>
        <rFont val="Calibri"/>
      </rPr>
      <t>Accounts: Rename guest account</t>
    </r>
    <r>
      <rPr>
        <sz val="11"/>
        <color rgb="FF000000"/>
        <rFont val="Calibri"/>
      </rPr>
      <t>'</t>
    </r>
  </si>
  <si>
    <r>
      <rPr>
        <sz val="11"/>
        <color rgb="FF000000"/>
        <rFont val="Calibri"/>
      </rPr>
      <t>Set the following Settings Catalog path:</t>
    </r>
    <r>
      <rPr>
        <sz val="11"/>
        <color rgb="FF000000"/>
        <rFont val="Calibri"/>
      </rPr>
      <t xml:space="preserve">
</t>
    </r>
    <r>
      <rPr>
        <sz val="11"/>
        <color rgb="FF006096"/>
        <rFont val="Roboto Condensed"/>
      </rPr>
      <t>Local Policies Security Options\Accounts: Rename guest account</t>
    </r>
    <r>
      <rPr>
        <sz val="11"/>
        <color rgb="FF006096"/>
        <rFont val="Roboto Condensed"/>
      </rPr>
      <t xml:space="preserve">
</t>
    </r>
  </si>
  <si>
    <r>
      <rPr>
        <sz val="11"/>
        <color rgb="FF000000"/>
        <rFont val="Calibri"/>
      </rPr>
      <t>The built-in local guest account is another well-known name to attackers. It is recommended to rename this account to something that does not indicate its purpose. Even if you disable this account, which is recommended, ensure that you rename it for added security.</t>
    </r>
  </si>
  <si>
    <r>
      <rPr>
        <sz val="11"/>
        <color rgb="FF000000"/>
        <rFont val="Calibri"/>
      </rPr>
      <t>There should be little impact, because the Guest account is disabled by default.</t>
    </r>
  </si>
  <si>
    <r>
      <rPr>
        <sz val="11"/>
        <color rgb="FF000000"/>
        <rFont val="Calibri"/>
      </rPr>
      <t>Guest.</t>
    </r>
  </si>
  <si>
    <t>49.5</t>
  </si>
  <si>
    <r>
      <rPr>
        <sz val="11"/>
        <rFont val="Calibri"/>
      </rPr>
      <t xml:space="preserve">Ensure </t>
    </r>
    <r>
      <rPr>
        <sz val="11"/>
        <color rgb="FF000000"/>
        <rFont val="Calibri"/>
      </rPr>
      <t>'</t>
    </r>
    <r>
      <rPr>
        <b/>
        <sz val="11"/>
        <color rgb="FF000000"/>
        <rFont val="Calibri"/>
      </rPr>
      <t>Devices: Prevent users from installing printer drivers when connecting to shared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</si>
  <si>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t>
    </r>
    <r>
      <rPr>
        <sz val="11"/>
        <color rgb="FF000000"/>
        <rFont val="Calibri"/>
      </rPr>
      <t xml:space="preserve">
</t>
    </r>
    <r>
      <rPr>
        <sz val="11"/>
        <color rgb="FF006096"/>
        <rFont val="Roboto Condensed"/>
      </rPr>
      <t>Local Policies Security Options\Devices: Prevent users from installing printer drivers when connecting to shared printers</t>
    </r>
    <r>
      <rPr>
        <sz val="11"/>
        <color rgb="FF006096"/>
        <rFont val="Roboto Condensed"/>
      </rPr>
      <t xml:space="preserve">
</t>
    </r>
  </si>
  <si>
    <r>
      <rPr>
        <sz val="11"/>
        <color rgb="FF000000"/>
        <rFont val="Calibri"/>
      </rPr>
      <t>For a computer to print to a shared printer, the driver for that shared printer must be installed on the local computer. This security setting determines who is allowed to install a printer driver as part of connecting to a shared printer.</t>
    </r>
    <r>
      <rPr>
        <sz val="11"/>
        <color rgb="FF000000"/>
        <rFont val="Calibri"/>
      </rPr>
      <t xml:space="preserve">
</t>
    </r>
    <r>
      <rPr>
        <sz val="11"/>
        <color rgb="FF000000"/>
        <rFont val="Calibri"/>
      </rPr>
      <t xml:space="preserve">The recommended state for this setting is: </t>
    </r>
    <r>
      <rPr>
        <b/>
        <sz val="11"/>
        <color rgb="FF000000"/>
        <rFont val="Calibri"/>
      </rPr>
      <t>Enable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the ability to add a local printer. This setting does not affect Administrators.</t>
    </r>
  </si>
  <si>
    <r>
      <rPr>
        <sz val="11"/>
        <color rgb="FF000000"/>
        <rFont val="Calibri"/>
      </rPr>
      <t>Only Administrators will be able to install a printer driver as part of connecting to a shared printer. The ability to add a local printer will not be affected.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</si>
  <si>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HKLM\SYSTEM\CurrentControlSet\Control\Print\Providers\LanMan Print Services\Servers:AddPrinterDrivers</t>
    </r>
    <r>
      <rPr>
        <sz val="11"/>
        <color rgb="FF006096"/>
        <rFont val="Roboto Condensed"/>
      </rPr>
      <t xml:space="preserve">
</t>
    </r>
  </si>
  <si>
    <r>
      <rPr>
        <sz val="11"/>
        <color rgb="FF000000"/>
        <rFont val="Calibri"/>
      </rPr>
      <t>Disabled. (Any user can install a printer driver as part of connecting to a shared printer.)</t>
    </r>
  </si>
  <si>
    <t>49.6</t>
  </si>
  <si>
    <r>
      <rPr>
        <sz val="11"/>
        <rFont val="Calibri"/>
      </rPr>
      <t xml:space="preserve">Ensure </t>
    </r>
    <r>
      <rPr>
        <sz val="11"/>
        <color rgb="FF000000"/>
        <rFont val="Calibri"/>
      </rPr>
      <t>'</t>
    </r>
    <r>
      <rPr>
        <b/>
        <sz val="11"/>
        <color rgb="FF000000"/>
        <rFont val="Calibri"/>
      </rPr>
      <t>Interactive logon: Do not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</si>
  <si>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Options\Interactive logon: Don't display last signed-in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older versions of Microsoft Windows, this setting was named </t>
    </r>
    <r>
      <rPr>
        <i/>
        <sz val="11"/>
        <color rgb="FF000000"/>
        <rFont val="Calibri"/>
      </rPr>
      <t>Interactive logon: Do not display last user name</t>
    </r>
    <r>
      <rPr>
        <sz val="11"/>
        <color rgb="FF000000"/>
        <rFont val="Calibri"/>
      </rPr>
      <t>, but it was renamed starting with Windows 10 Release 1703.</t>
    </r>
  </si>
  <si>
    <r>
      <rPr>
        <sz val="11"/>
        <color rgb="FF000000"/>
        <rFont val="Calibri"/>
      </rPr>
      <t>This policy setting determines whether the account name of the last user to log on to the client computers in your organization will be displayed in each computer's respective Windows logon screen. Enable this policy setting to prevent intruders from collecting account names visually from the screens of desktop or laptop computers in your organization.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If the Self Service Password Reset (SSPR) </t>
    </r>
    <r>
      <rPr>
        <sz val="11"/>
        <color rgb="FF0000FF"/>
        <rFont val="Calibri"/>
      </rPr>
      <t>(https://learn.microsoft.com/en-us/entra/identity/authentication/howto-sspr-windows#general-limitations)</t>
    </r>
    <r>
      <rPr>
        <sz val="11"/>
        <color rgb="FF000000"/>
        <rFont val="Calibri"/>
      </rPr>
      <t xml:space="preserve"> feature is used in Microsoft Entra ID, an exception to this recommendation is needed as it's known to interfere with SSPR.</t>
    </r>
    <r>
      <rPr>
        <sz val="11"/>
        <color rgb="FF000000"/>
        <rFont val="Calibri"/>
      </rPr>
      <t xml:space="preserve">
</t>
    </r>
    <r>
      <rPr>
        <b/>
        <sz val="11"/>
        <color rgb="FF000000"/>
        <rFont val="Calibri"/>
      </rPr>
      <t>Warning #2:</t>
    </r>
    <r>
      <rPr>
        <sz val="11"/>
        <color rgb="FF000000"/>
        <rFont val="Calibri"/>
      </rPr>
      <t xml:space="preserve"> If the Windows passwordless experience </t>
    </r>
    <r>
      <rPr>
        <sz val="11"/>
        <color rgb="FF0000FF"/>
        <rFont val="Calibri"/>
      </rPr>
      <t>(https://learn.microsoft.com/en-us/windows/security/identity-protection/passwordless-experience/#recommendations)</t>
    </r>
    <r>
      <rPr>
        <sz val="11"/>
        <color rgb="FF000000"/>
        <rFont val="Calibri"/>
      </rPr>
      <t xml:space="preserve"> feature is used, an exception to this recommendation is needed as it prevents this feature from working.</t>
    </r>
  </si>
  <si>
    <r>
      <rPr>
        <sz val="11"/>
        <color rgb="FF000000"/>
        <rFont val="Calibri"/>
      </rPr>
      <t>The name of the last user to successfully log on will not be displayed in the Windows logon screen.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</si>
  <si>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HKLM\SOFTWARE\Microsoft\Windows\CurrentVersion\Policies\System:DontDisplayLastUserName</t>
    </r>
    <r>
      <rPr>
        <sz val="11"/>
        <color rgb="FF006096"/>
        <rFont val="Roboto Condensed"/>
      </rPr>
      <t xml:space="preserve">
</t>
    </r>
  </si>
  <si>
    <r>
      <rPr>
        <sz val="11"/>
        <color rgb="FF000000"/>
        <rFont val="Calibri"/>
      </rPr>
      <t>Disabled. (The name of the last user to log on is displayed in the Windows logon screen.)</t>
    </r>
  </si>
  <si>
    <t>49.7</t>
  </si>
  <si>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</si>
  <si>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Local Policies Security Options\Interactive logon: Do not require CTRL+ALT+DEL</t>
    </r>
    <r>
      <rPr>
        <sz val="11"/>
        <color rgb="FF006096"/>
        <rFont val="Roboto Condensed"/>
      </rPr>
      <t xml:space="preserve">
</t>
    </r>
  </si>
  <si>
    <r>
      <rPr>
        <sz val="11"/>
        <color rgb="FF000000"/>
        <rFont val="Calibri"/>
      </rPr>
      <t>This policy setting determines whether users must press CTRL+ALT+DEL before they log 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</si>
  <si>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must press CTRL+ALT+DEL before they log on to Windows unless they use a smart card for Windows logon. A smart card is a tamper-proof device that stores security information.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</si>
  <si>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`0.</t>
    </r>
    <r>
      <rPr>
        <sz val="11"/>
        <color rgb="FF000000"/>
        <rFont val="Calibri"/>
      </rPr>
      <t xml:space="preserve">
</t>
    </r>
    <r>
      <rPr>
        <sz val="11"/>
        <color rgb="FF006096"/>
        <rFont val="Roboto Condensed"/>
      </rPr>
      <t>HKLM\SOFTWARE\Microsoft\Windows\CurrentVersion\Policies\System:DisableCAD</t>
    </r>
    <r>
      <rPr>
        <sz val="11"/>
        <color rgb="FF006096"/>
        <rFont val="Roboto Condensed"/>
      </rPr>
      <t xml:space="preserve">
</t>
    </r>
  </si>
  <si>
    <r>
      <rPr>
        <sz val="11"/>
        <color rgb="FF000000"/>
        <rFont val="Calibri"/>
      </rPr>
      <t>On Windows 7 or older: Disabled.</t>
    </r>
    <r>
      <rPr>
        <sz val="11"/>
        <color rgb="FF000000"/>
        <rFont val="Calibri"/>
      </rPr>
      <t xml:space="preserve">
</t>
    </r>
    <r>
      <rPr>
        <sz val="11"/>
        <color rgb="FF000000"/>
        <rFont val="Calibri"/>
      </rPr>
      <t>On Windows 8.0 or newer: Enabled.</t>
    </r>
  </si>
  <si>
    <t>49.8</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</si>
  <si>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</si>
  <si>
    <r>
      <rPr>
        <sz val="11"/>
        <color rgb="FF000000"/>
        <rFont val="Calibri"/>
      </rPr>
      <t xml:space="preserve">Set the following Settings Catalog path to </t>
    </r>
    <r>
      <rPr>
        <b/>
        <sz val="11"/>
        <color rgb="FF000000"/>
        <rFont val="Calibri"/>
      </rPr>
      <t>900 or fewer seconds, but not 0</t>
    </r>
    <r>
      <rPr>
        <sz val="11"/>
        <color rgb="FF000000"/>
        <rFont val="Calibri"/>
      </rPr>
      <t>:</t>
    </r>
    <r>
      <rPr>
        <sz val="11"/>
        <color rgb="FF000000"/>
        <rFont val="Calibri"/>
      </rPr>
      <t xml:space="preserve">
</t>
    </r>
    <r>
      <rPr>
        <sz val="11"/>
        <color rgb="FF006096"/>
        <rFont val="Roboto Condensed"/>
      </rPr>
      <t>Local Policies Security Options\Interactive logon: Machine inactivity limit</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</si>
  <si>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900 or fewer second(s),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</si>
  <si>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900</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HKLM\SOFTWARE\Microsoft\Windows\CurrentVersion\Policies\System:InactivityTimeoutSecs</t>
    </r>
    <r>
      <rPr>
        <sz val="11"/>
        <color rgb="FF006096"/>
        <rFont val="Roboto Condensed"/>
      </rPr>
      <t xml:space="preserve">
</t>
    </r>
  </si>
  <si>
    <r>
      <rPr>
        <sz val="11"/>
        <color rgb="FF000000"/>
        <rFont val="Calibri"/>
      </rPr>
      <t>0 seconds. (There is no inactivity limit.)</t>
    </r>
  </si>
  <si>
    <t>49.9</t>
  </si>
  <si>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</si>
  <si>
    <r>
      <rPr>
        <sz val="11"/>
        <color rgb="FF000000"/>
        <rFont val="Calibri"/>
      </rPr>
      <t>Set the following Settings Catalog path to a value that is consistent with the security and operational requirements of your organization:</t>
    </r>
    <r>
      <rPr>
        <sz val="11"/>
        <color rgb="FF000000"/>
        <rFont val="Calibri"/>
      </rPr>
      <t xml:space="preserve">
</t>
    </r>
    <r>
      <rPr>
        <sz val="11"/>
        <color rgb="FF006096"/>
        <rFont val="Roboto Condensed"/>
      </rPr>
      <t>Local Policies Security Options\Interactive logon: Message text for users attempting to log on</t>
    </r>
    <r>
      <rPr>
        <sz val="11"/>
        <color rgb="FF006096"/>
        <rFont val="Roboto Condensed"/>
      </rPr>
      <t xml:space="preserve">
</t>
    </r>
  </si>
  <si>
    <r>
      <rPr>
        <sz val="11"/>
        <color rgb="FF000000"/>
        <rFont val="Calibri"/>
      </rPr>
      <t>This policy setting specifies a text message that displays to users when they log on. Set the following group policy to a value that is consistent with the security and operational requirements of your organization.</t>
    </r>
  </si>
  <si>
    <r>
      <rPr>
        <sz val="11"/>
        <color rgb="FF000000"/>
        <rFont val="Calibri"/>
      </rPr>
      <t>Users will have to acknowledge a dialog box containing the configured text before they can log on to the system.</t>
    </r>
    <r>
      <rPr>
        <sz val="11"/>
        <color rgb="FF000000"/>
        <rFont val="Calibri"/>
      </rPr>
      <t xml:space="preserve">
</t>
    </r>
    <r>
      <rPr>
        <b/>
        <sz val="11"/>
        <color rgb="FF000000"/>
        <rFont val="Calibri"/>
      </rPr>
      <t>Warning:</t>
    </r>
    <r>
      <rPr>
        <sz val="11"/>
        <color rgb="FF000000"/>
        <rFont val="Calibri"/>
      </rPr>
      <t xml:space="preserve"> Windows Autopilot - Policy Conflicts </t>
    </r>
    <r>
      <rPr>
        <sz val="11"/>
        <color rgb="FF0000FF"/>
        <rFont val="Calibri"/>
      </rPr>
      <t>(https://learn.microsoft.com/en-us/autopilot/policy-conflicts)</t>
    </r>
    <r>
      <rPr>
        <sz val="11"/>
        <color rgb="FF000000"/>
        <rFont val="Calibri"/>
      </rPr>
      <t xml:space="preserve">: Windows Autopilot pre-provisioning doesn't work when this policy setting is </t>
    </r>
    <r>
      <rPr>
        <b/>
        <sz val="11"/>
        <color rgb="FF000000"/>
        <rFont val="Calibri"/>
      </rPr>
      <t>configured</t>
    </r>
    <r>
      <rPr>
        <sz val="11"/>
        <color rgb="FF000000"/>
        <rFont val="Calibri"/>
      </rPr>
      <t>.</t>
    </r>
    <r>
      <rPr>
        <sz val="11"/>
        <color rgb="FF000000"/>
        <rFont val="Calibri"/>
      </rPr>
      <t xml:space="preserve">
</t>
    </r>
    <r>
      <rPr>
        <sz val="11"/>
        <color rgb="FF000000"/>
        <rFont val="Calibri"/>
      </rPr>
      <t xml:space="preserve">If Windows Autopilot is used in the environment, assign this setting exclusively to </t>
    </r>
    <r>
      <rPr>
        <b/>
        <sz val="11"/>
        <color rgb="FF000000"/>
        <rFont val="Calibri"/>
      </rPr>
      <t>user groups</t>
    </r>
    <r>
      <rPr>
        <sz val="11"/>
        <color rgb="FF000000"/>
        <rFont val="Calibri"/>
      </rPr>
      <t xml:space="preserve"> rather than device groups. This ensures the setting is applied later during enrollment, allowing Windows Autopilot to complete its pre-provisioning process and prevent potential interruptions.</t>
    </r>
    <r>
      <rPr>
        <sz val="11"/>
        <color rgb="FF000000"/>
        <rFont val="Calibri"/>
      </rPr>
      <t xml:space="preserve">
</t>
    </r>
    <r>
      <rPr>
        <b/>
        <sz val="11"/>
        <color rgb="FF000000"/>
        <rFont val="Calibri"/>
      </rPr>
      <t>Note:</t>
    </r>
    <r>
      <rPr>
        <sz val="11"/>
        <color rgb="FF000000"/>
        <rFont val="Calibri"/>
      </rPr>
      <t xml:space="preserve"> Windows Vista and Windows XP Professional support logon banners that can exceed 512 characters in length and that can also contain carriage-return line-feed sequences. However, Windows 2000-based clients cannot interpret and display these messages. You must use a Windows 2000-based computer to create a logon message policy that applies to Windows 2000-based computers.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</si>
  <si>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HKLM\SOFTWARE\Microsoft\Windows\CurrentVersion\Policies\System:LegalNoticeText</t>
    </r>
    <r>
      <rPr>
        <sz val="11"/>
        <color rgb="FF006096"/>
        <rFont val="Roboto Condensed"/>
      </rPr>
      <t xml:space="preserve">
</t>
    </r>
  </si>
  <si>
    <r>
      <rPr>
        <sz val="11"/>
        <color rgb="FF000000"/>
        <rFont val="Calibri"/>
      </rPr>
      <t>No message.</t>
    </r>
  </si>
  <si>
    <t>49.10</t>
  </si>
  <si>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</si>
  <si>
    <r>
      <rPr>
        <sz val="11"/>
        <color rgb="FF000000"/>
        <rFont val="Calibri"/>
      </rPr>
      <t>Set the following Settings Catalog path to a value that is consistent with the security and operational requirements of your organization:</t>
    </r>
    <r>
      <rPr>
        <sz val="11"/>
        <color rgb="FF000000"/>
        <rFont val="Calibri"/>
      </rPr>
      <t xml:space="preserve">
</t>
    </r>
    <r>
      <rPr>
        <sz val="11"/>
        <color rgb="FF006096"/>
        <rFont val="Roboto Condensed"/>
      </rPr>
      <t>Local Policies Security Options\Interactive logon: Message title for users attempting to log on</t>
    </r>
    <r>
      <rPr>
        <sz val="11"/>
        <color rgb="FF006096"/>
        <rFont val="Roboto Condensed"/>
      </rPr>
      <t xml:space="preserve">
</t>
    </r>
  </si>
  <si>
    <r>
      <rPr>
        <sz val="11"/>
        <color rgb="FF000000"/>
        <rFont val="Calibri"/>
      </rPr>
      <t>This policy setting specifies the text displayed in the title bar of the window that users see when they log on to the system. Configure this setting in a manner that is consistent with the security and operational requirements of your organization.</t>
    </r>
  </si>
  <si>
    <r>
      <rPr>
        <sz val="11"/>
        <color rgb="FF000000"/>
        <rFont val="Calibri"/>
      </rPr>
      <t>Users will have to acknowledge a dialog box with the configured title before they can log on to the computer.</t>
    </r>
    <r>
      <rPr>
        <sz val="11"/>
        <color rgb="FF000000"/>
        <rFont val="Calibri"/>
      </rPr>
      <t xml:space="preserve">
</t>
    </r>
    <r>
      <rPr>
        <b/>
        <sz val="11"/>
        <color rgb="FF000000"/>
        <rFont val="Calibri"/>
      </rPr>
      <t>Warning:</t>
    </r>
    <r>
      <rPr>
        <sz val="11"/>
        <color rgb="FF000000"/>
        <rFont val="Calibri"/>
      </rPr>
      <t xml:space="preserve"> Windows Autopilot - Policy Conflicts </t>
    </r>
    <r>
      <rPr>
        <sz val="11"/>
        <color rgb="FF0000FF"/>
        <rFont val="Calibri"/>
      </rPr>
      <t>(https://learn.microsoft.com/en-us/autopilot/policy-conflicts)</t>
    </r>
    <r>
      <rPr>
        <sz val="11"/>
        <color rgb="FF000000"/>
        <rFont val="Calibri"/>
      </rPr>
      <t xml:space="preserve">: Windows Autopilot pre-provisioning doesn't work when this policy setting is </t>
    </r>
    <r>
      <rPr>
        <b/>
        <sz val="11"/>
        <color rgb="FF000000"/>
        <rFont val="Calibri"/>
      </rPr>
      <t>configured</t>
    </r>
    <r>
      <rPr>
        <sz val="11"/>
        <color rgb="FF000000"/>
        <rFont val="Calibri"/>
      </rPr>
      <t>.</t>
    </r>
    <r>
      <rPr>
        <sz val="11"/>
        <color rgb="FF000000"/>
        <rFont val="Calibri"/>
      </rPr>
      <t xml:space="preserve">
</t>
    </r>
    <r>
      <rPr>
        <sz val="11"/>
        <color rgb="FF000000"/>
        <rFont val="Calibri"/>
      </rPr>
      <t xml:space="preserve">If Windows Autopilot is used in the environment, assign this setting exclusively to </t>
    </r>
    <r>
      <rPr>
        <b/>
        <sz val="11"/>
        <color rgb="FF000000"/>
        <rFont val="Calibri"/>
      </rPr>
      <t>user groups</t>
    </r>
    <r>
      <rPr>
        <sz val="11"/>
        <color rgb="FF000000"/>
        <rFont val="Calibri"/>
      </rPr>
      <t xml:space="preserve"> rather than device groups. This ensures the setting is applied later during enrollment, allowing Windows Autopilot to complete its pre-provisioning process and prevent potential interruptions.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</si>
  <si>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HKLM\SOFTWARE\Microsoft\Windows\CurrentVersion\Policies\System:LegalNoticeCaption</t>
    </r>
    <r>
      <rPr>
        <sz val="11"/>
        <color rgb="FF006096"/>
        <rFont val="Roboto Condensed"/>
      </rPr>
      <t xml:space="preserve">
</t>
    </r>
  </si>
  <si>
    <t>49.11</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</si>
  <si>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</si>
  <si>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Lock Workstation</t>
    </r>
    <r>
      <rPr>
        <sz val="11"/>
        <color rgb="FF000000"/>
        <rFont val="Calibri"/>
      </rPr>
      <t xml:space="preserve"> (or, if applicable for your environment,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t>
    </r>
    <r>
      <rPr>
        <sz val="11"/>
        <color rgb="FF000000"/>
        <rFont val="Calibri"/>
      </rPr>
      <t xml:space="preserve">
</t>
    </r>
    <r>
      <rPr>
        <sz val="11"/>
        <color rgb="FF006096"/>
        <rFont val="Roboto Condensed"/>
      </rPr>
      <t>Local Policies Security Options\Interactive logon: Smart card removal behavior</t>
    </r>
    <r>
      <rPr>
        <sz val="11"/>
        <color rgb="FF006096"/>
        <rFont val="Roboto Condensed"/>
      </rPr>
      <t xml:space="preserve">
</t>
    </r>
  </si>
  <si>
    <r>
      <rPr>
        <sz val="11"/>
        <color rgb="FF000000"/>
        <rFont val="Calibri"/>
      </rPr>
      <t>This policy setting determines what happens when the smart card for a logged-on user is removed from the smart card reader.</t>
    </r>
    <r>
      <rPr>
        <sz val="11"/>
        <color rgb="FF000000"/>
        <rFont val="Calibri"/>
      </rPr>
      <t xml:space="preserve">
</t>
    </r>
    <r>
      <rPr>
        <sz val="11"/>
        <color rgb="FF000000"/>
        <rFont val="Calibri"/>
      </rPr>
      <t xml:space="preserve">The recommended state for this setting is: </t>
    </r>
    <r>
      <rPr>
        <b/>
        <sz val="11"/>
        <color rgb="FF000000"/>
        <rFont val="Calibri"/>
      </rPr>
      <t>Lock Workstation</t>
    </r>
    <r>
      <rPr>
        <sz val="11"/>
        <color rgb="FF000000"/>
        <rFont val="Calibri"/>
      </rPr>
      <t xml:space="preserve">. Configuring this setting to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 xml:space="preserve"> also conforms to the benchmark.</t>
    </r>
  </si>
  <si>
    <r>
      <rPr>
        <sz val="11"/>
        <color rgb="FF000000"/>
        <rFont val="Calibri"/>
      </rPr>
      <t xml:space="preserve">If you select </t>
    </r>
    <r>
      <rPr>
        <b/>
        <sz val="11"/>
        <color rgb="FF000000"/>
        <rFont val="Calibri"/>
      </rPr>
      <t>Lock Workstation</t>
    </r>
    <r>
      <rPr>
        <sz val="11"/>
        <color rgb="FF000000"/>
        <rFont val="Calibri"/>
      </rPr>
      <t>,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 xml:space="preserve">If you select </t>
    </r>
    <r>
      <rPr>
        <b/>
        <sz val="11"/>
        <color rgb="FF000000"/>
        <rFont val="Calibri"/>
      </rPr>
      <t>Force Logoff</t>
    </r>
    <r>
      <rPr>
        <sz val="11"/>
        <color rgb="FF000000"/>
        <rFont val="Calibri"/>
      </rPr>
      <t>, users are automatically logged off when their smart card is removed.</t>
    </r>
    <r>
      <rPr>
        <sz val="11"/>
        <color rgb="FF000000"/>
        <rFont val="Calibri"/>
      </rPr>
      <t xml:space="preserve">
</t>
    </r>
    <r>
      <rPr>
        <sz val="11"/>
        <color rgb="FF000000"/>
        <rFont val="Calibri"/>
      </rPr>
      <t xml:space="preserve">If you select </t>
    </r>
    <r>
      <rPr>
        <b/>
        <sz val="11"/>
        <color rgb="FF000000"/>
        <rFont val="Calibri"/>
      </rPr>
      <t>Disconnect if a Remote Desktop Services session</t>
    </r>
    <r>
      <rPr>
        <sz val="11"/>
        <color rgb="FF000000"/>
        <rFont val="Calibri"/>
      </rPr>
      <t xml:space="preserve">, removal of the smart card disconnects the session without logging the users off. This allows the user to insert the smart card and resume the session later, or at another smart card reader-equipped computer, without having to log on again. If the session is local, this policy will function identically to </t>
    </r>
    <r>
      <rPr>
        <b/>
        <sz val="11"/>
        <color rgb="FF000000"/>
        <rFont val="Calibri"/>
      </rPr>
      <t>Lock Workstation</t>
    </r>
    <r>
      <rPr>
        <sz val="11"/>
        <color rgb="FF000000"/>
        <rFont val="Calibri"/>
      </rPr>
      <t>.</t>
    </r>
    <r>
      <rPr>
        <sz val="11"/>
        <color rgb="FF000000"/>
        <rFont val="Calibri"/>
      </rPr>
      <t xml:space="preserve">
</t>
    </r>
    <r>
      <rPr>
        <sz val="11"/>
        <color rgb="FF000000"/>
        <rFont val="Calibri"/>
      </rPr>
      <t>Enforcing this setting on computers used by people who must log onto multiple computers in order to perform their duties could be frustrating and lower productivity. For example, if network administrators are limited to a single account but need to log into several computers simultaneously in order to effectively manage the network enforcing this setting will limit them to logging onto one computer at a time. For these reasons it is recommended that this setting only be enforced on workstations used for purposes commonly associated with typical users such as document creation and email.</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</si>
  <si>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HKLM\SOFTWARE\Microsoft\Windows NT\CurrentVersion\Winlogon:ScRemoveOption</t>
    </r>
    <r>
      <rPr>
        <sz val="11"/>
        <color rgb="FF006096"/>
        <rFont val="Roboto Condensed"/>
      </rPr>
      <t xml:space="preserve">
</t>
    </r>
  </si>
  <si>
    <r>
      <rPr>
        <sz val="11"/>
        <color rgb="FF000000"/>
        <rFont val="Calibri"/>
      </rPr>
      <t>No action.</t>
    </r>
  </si>
  <si>
    <t>49.12</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</si>
  <si>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</si>
  <si>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Options\Microsoft network client: Digitally sign communications (always)</t>
    </r>
    <r>
      <rPr>
        <sz val="11"/>
        <color rgb="FF006096"/>
        <rFont val="Roboto Condensed"/>
      </rPr>
      <t xml:space="preserve">
</t>
    </r>
  </si>
  <si>
    <r>
      <rPr>
        <sz val="11"/>
        <color rgb="FF000000"/>
        <rFont val="Calibri"/>
      </rPr>
      <t>This policy setting determines whether packet signing is required by the SMB client component.</t>
    </r>
    <r>
      <rPr>
        <sz val="11"/>
        <color rgb="FF000000"/>
        <rFont val="Calibri"/>
      </rPr>
      <t xml:space="preserve">
</t>
    </r>
    <r>
      <rPr>
        <b/>
        <sz val="11"/>
        <color rgb="FF000000"/>
        <rFont val="Calibri"/>
      </rPr>
      <t>Note:</t>
    </r>
    <r>
      <rPr>
        <sz val="11"/>
        <color rgb="FF000000"/>
        <rFont val="Calibri"/>
      </rPr>
      <t xml:space="preserve"> When Windows Vista-based computers have this policy setting enabled and they connect to file or print shares on remote servers, it is important that the setting is synchronized with its companion setting, </t>
    </r>
    <r>
      <rPr>
        <b/>
        <sz val="11"/>
        <color rgb="FF000000"/>
        <rFont val="Calibri"/>
      </rPr>
      <t>Microsoft network server: Digitally sign communications (always)</t>
    </r>
    <r>
      <rPr>
        <sz val="11"/>
        <color rgb="FF000000"/>
        <rFont val="Calibri"/>
      </rPr>
      <t>, on those servers. For more information about these settings, see the "Microsoft network client and server: Digitally sign communications (four related settings)" section in Chapter 5 of the Threats and Countermeasures guide.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</si>
  <si>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client will not communicate with a Microsoft network server unless that server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</si>
  <si>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HKLM\SYSTEM\CurrentControlSet\Services\LanmanWorkstation\Parameters:RequireSecuritySignature</t>
    </r>
    <r>
      <rPr>
        <sz val="11"/>
        <color rgb="FF006096"/>
        <rFont val="Roboto Condensed"/>
      </rPr>
      <t xml:space="preserve">
</t>
    </r>
  </si>
  <si>
    <r>
      <rPr>
        <sz val="11"/>
        <color rgb="FF000000"/>
        <rFont val="Calibri"/>
      </rPr>
      <t>Disabled. (SMB packet signing is negotiated between the client and server.)</t>
    </r>
  </si>
  <si>
    <t>49.13</t>
  </si>
  <si>
    <r>
      <rPr>
        <sz val="11"/>
        <rFont val="Calibri"/>
      </rPr>
      <t xml:space="preserve">Ensure </t>
    </r>
    <r>
      <rPr>
        <sz val="11"/>
        <color rgb="FF000000"/>
        <rFont val="Calibri"/>
      </rPr>
      <t>'</t>
    </r>
    <r>
      <rPr>
        <b/>
        <sz val="11"/>
        <color rgb="FF000000"/>
        <rFont val="Calibri"/>
      </rPr>
      <t>Microsoft network client: Digitally sign communications (if server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</si>
  <si>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Options\Microsoft network client: Digitally sign communications (if server agrees)</t>
    </r>
    <r>
      <rPr>
        <sz val="11"/>
        <color rgb="FF006096"/>
        <rFont val="Roboto Condensed"/>
      </rPr>
      <t xml:space="preserve">
</t>
    </r>
  </si>
  <si>
    <r>
      <rPr>
        <sz val="11"/>
        <color rgb="FF000000"/>
        <rFont val="Calibri"/>
      </rPr>
      <t>This policy setting determines whether the SMB client will attempt to negotiate SMB packet signing.</t>
    </r>
    <r>
      <rPr>
        <sz val="11"/>
        <color rgb="FF000000"/>
        <rFont val="Calibri"/>
      </rPr>
      <t xml:space="preserve">
</t>
    </r>
    <r>
      <rPr>
        <b/>
        <sz val="11"/>
        <color rgb="FF000000"/>
        <rFont val="Calibri"/>
      </rPr>
      <t>Note:</t>
    </r>
    <r>
      <rPr>
        <sz val="11"/>
        <color rgb="FF000000"/>
        <rFont val="Calibri"/>
      </rPr>
      <t xml:space="preserve"> Enabling this policy setting on SMB clients on your network makes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</si>
  <si>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</si>
  <si>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HKLM\SYSTEM\CurrentControlSet\Services\LanmanWorkstation\Parameters:EnableSecuritySignature</t>
    </r>
    <r>
      <rPr>
        <sz val="11"/>
        <color rgb="FF006096"/>
        <rFont val="Roboto Condensed"/>
      </rPr>
      <t xml:space="preserve">
</t>
    </r>
  </si>
  <si>
    <r>
      <rPr>
        <sz val="11"/>
        <color rgb="FF000000"/>
        <rFont val="Calibri"/>
      </rPr>
      <t>Enabled. (The Microsoft network client will ask the server to perform SMB packet signing upon session setup. If packet signing has been enabled on the server, packet signing will be negotiated.)</t>
    </r>
  </si>
  <si>
    <t>49.14</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</si>
  <si>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</si>
  <si>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Local Policies Security Options\Microsoft network client: Send unencrypted password to third-party SMB servers</t>
    </r>
    <r>
      <rPr>
        <sz val="11"/>
        <color rgb="FF006096"/>
        <rFont val="Roboto Condensed"/>
      </rPr>
      <t xml:space="preserve">
</t>
    </r>
  </si>
  <si>
    <r>
      <rPr>
        <sz val="11"/>
        <color rgb="FF000000"/>
        <rFont val="Calibri"/>
      </rPr>
      <t>This policy setting determines whether the SMB redirector will send plaintext passwords during authentication to third-party SMB servers that do not support password encryption.</t>
    </r>
    <r>
      <rPr>
        <sz val="11"/>
        <color rgb="FF000000"/>
        <rFont val="Calibri"/>
      </rPr>
      <t xml:space="preserve">
</t>
    </r>
    <r>
      <rPr>
        <sz val="11"/>
        <color rgb="FF000000"/>
        <rFont val="Calibri"/>
      </rPr>
      <t>It is recommended that you disable this policy setting unless there is a strong business case to enable it. If this policy setting is enabled, unencrypted passwords will be allowed across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</si>
  <si>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Some very old applications and operating systems such as MS-DOS, Windows for Workgroups 3.11, and Windows 95a may not be able to communicate with the servers in your organization by means of the SMB protocol.</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</si>
  <si>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HKLM\SYSTEM\CurrentControlSet\Services\LanmanWorkstation\Parameters:EnablePlainTextPassword</t>
    </r>
    <r>
      <rPr>
        <sz val="11"/>
        <color rgb="FF006096"/>
        <rFont val="Roboto Condensed"/>
      </rPr>
      <t xml:space="preserve">
</t>
    </r>
  </si>
  <si>
    <r>
      <rPr>
        <sz val="11"/>
        <color rgb="FF000000"/>
        <rFont val="Calibri"/>
      </rPr>
      <t>Disabled. (Plaintext passwords will not be sent during authentication to third-party SMB servers that do not support password encryption.)</t>
    </r>
  </si>
  <si>
    <t>49.15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</si>
  <si>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</si>
  <si>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Options\Microsoft network server: Digitally sign communications (always)</t>
    </r>
    <r>
      <rPr>
        <sz val="11"/>
        <color rgb="FF006096"/>
        <rFont val="Roboto Condensed"/>
      </rPr>
      <t xml:space="preserve">
</t>
    </r>
  </si>
  <si>
    <r>
      <rPr>
        <sz val="11"/>
        <color rgb="FF000000"/>
        <rFont val="Calibri"/>
      </rPr>
      <t>This policy setting determines whether packet signing is required by the SMB server component. Enable this policy setting in a mixed environment to prevent downstream clients from using the workstation as a network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</si>
  <si>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not communicate with a Microsoft network client unless that client agrees to perform SMB packet signing.</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</si>
  <si>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HKLM\SYSTEM\CurrentControlSet\Services\LanManServer\Parameters:RequireSecuritySignature</t>
    </r>
    <r>
      <rPr>
        <sz val="11"/>
        <color rgb="FF006096"/>
        <rFont val="Roboto Condensed"/>
      </rPr>
      <t xml:space="preserve">
</t>
    </r>
  </si>
  <si>
    <t>49.16</t>
  </si>
  <si>
    <r>
      <rPr>
        <sz val="11"/>
        <rFont val="Calibri"/>
      </rPr>
      <t xml:space="preserve">Ensure </t>
    </r>
    <r>
      <rPr>
        <sz val="11"/>
        <color rgb="FF000000"/>
        <rFont val="Calibri"/>
      </rPr>
      <t>'</t>
    </r>
    <r>
      <rPr>
        <b/>
        <sz val="11"/>
        <color rgb="FF000000"/>
        <rFont val="Calibri"/>
      </rPr>
      <t>Microsoft network server: Digitally sign communications (if client agrees)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</si>
  <si>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Options\Microsoft network server: Digitally sign communications (if client agrees)</t>
    </r>
    <r>
      <rPr>
        <sz val="11"/>
        <color rgb="FF006096"/>
        <rFont val="Roboto Condensed"/>
      </rPr>
      <t xml:space="preserve">
</t>
    </r>
  </si>
  <si>
    <r>
      <rPr>
        <sz val="11"/>
        <color rgb="FF000000"/>
        <rFont val="Calibri"/>
      </rPr>
      <t xml:space="preserve">This policy setting determines whether the SMB server will negotiate SMB packet signing with clients that request it. If no signing request comes from the client, a connection will be allowed without a signature if the </t>
    </r>
    <r>
      <rPr>
        <b/>
        <sz val="11"/>
        <color rgb="FF000000"/>
        <rFont val="Calibri"/>
      </rPr>
      <t>Microsoft network server: Digitally sign communications (always)</t>
    </r>
    <r>
      <rPr>
        <sz val="11"/>
        <color rgb="FF000000"/>
        <rFont val="Calibri"/>
      </rPr>
      <t xml:space="preserve"> setting is not enabled.</t>
    </r>
    <r>
      <rPr>
        <sz val="11"/>
        <color rgb="FF000000"/>
        <rFont val="Calibri"/>
      </rPr>
      <t xml:space="preserve">
</t>
    </r>
    <r>
      <rPr>
        <b/>
        <sz val="11"/>
        <color rgb="FF000000"/>
        <rFont val="Calibri"/>
      </rPr>
      <t>Note:</t>
    </r>
    <r>
      <rPr>
        <sz val="11"/>
        <color rgb="FF000000"/>
        <rFont val="Calibri"/>
      </rPr>
      <t xml:space="preserve"> Enable this policy setting on SMB clients on your network to make them fully effective for packet signing with all clients and servers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</si>
  <si>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server will negotiate SMB packet signing as requested by the client. That is, if packet signing has been enabled on the client, packet signing will be negotiated.</t>
    </r>
    <r>
      <rPr>
        <sz val="11"/>
        <color rgb="FF000000"/>
        <rFont val="Calibri"/>
      </rPr>
      <t xml:space="preserve">
</t>
    </r>
    <r>
      <rPr>
        <sz val="11"/>
        <color rgb="FF000000"/>
        <rFont val="Calibri"/>
      </rPr>
      <t>The Windows 2000 Server, Windows 2000 Professional, Windows Server 2003, Windows XP Professional and Windows Vista implementations of the SMB file and print sharing protocol support mutual authentication, which prevents session hijacking attacks and supports message authentication to prevent man-in-the-middle attacks. SMB signing provides this authentication by placing a digital signature into each SMB, which is then verified by both the client and the server.</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you configure computers to ignore all unsigned SMB communications, older applications and operating systems will not be able to connect. However, if you completely disable all SMB signing, computers will be vulnerable to session hijacking attacks.</t>
    </r>
    <r>
      <rPr>
        <sz val="11"/>
        <color rgb="FF000000"/>
        <rFont val="Calibri"/>
      </rPr>
      <t xml:space="preserve">
</t>
    </r>
    <r>
      <rPr>
        <sz val="11"/>
        <color rgb="FF000000"/>
        <rFont val="Calibri"/>
      </rPr>
      <t xml:space="preserve">When SMB signing policies are enabled on Domain Controllers running Windows Server 2003 and member computers running Windows Vista SP1 or Windows Server 2008 group policy processing will fail. A hotfix is available from Microsoft that resolves this issue; see Microsoft Knowledge Base article 950876 for more details: Group Policy settings are not applied on member computers that are running Windows Server 2008 or Windows Vista SP1 when certain SMB signing policies are enabled </t>
    </r>
    <r>
      <rPr>
        <sz val="11"/>
        <color rgb="FF0000FF"/>
        <rFont val="Calibri"/>
      </rPr>
      <t>(https://support.microsoft.com/en-us/kb/950876)</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</si>
  <si>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HKLM\SYSTEM\CurrentControlSet\Services\LanManServer\Parameters:EnableSecuritySignature</t>
    </r>
    <r>
      <rPr>
        <sz val="11"/>
        <color rgb="FF006096"/>
        <rFont val="Roboto Condensed"/>
      </rPr>
      <t xml:space="preserve">
</t>
    </r>
  </si>
  <si>
    <r>
      <rPr>
        <sz val="11"/>
        <color rgb="FF000000"/>
        <rFont val="Calibri"/>
      </rPr>
      <t>Disabled. (The SMB client will never negotiate SMB packet signing.)</t>
    </r>
  </si>
  <si>
    <t>49.17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</si>
  <si>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</si>
  <si>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Options\Network access: Do not allow anonymous enumeration of SAM accounts</t>
    </r>
    <r>
      <rPr>
        <sz val="11"/>
        <color rgb="FF006096"/>
        <rFont val="Roboto Condensed"/>
      </rPr>
      <t xml:space="preserve">
</t>
    </r>
  </si>
  <si>
    <r>
      <rPr>
        <sz val="11"/>
        <color rgb="FF000000"/>
        <rFont val="Calibri"/>
      </rPr>
      <t>This policy setting controls the ability of anonymous users to enumerate the accounts in the Security Accounts Manager (SAM). If you enable this policy setting, users with anonymous connections will not be able to enumerate domain account user names on the systems in your environment. This policy setting also allows additional restrictions on anonymous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</si>
  <si>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None - this is the default behavior. It will be impossible to establish trusts with Windows NT 4.0-based domains. Also, client computers that run older versions of the Windows operating system such as Windows NT 3.51 and Windows 95 will experience problems when they try to use resources on the server.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</si>
  <si>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HKLM\SYSTEM\CurrentControlSet\Control\Lsa:RestrictAnonymousSAM</t>
    </r>
    <r>
      <rPr>
        <sz val="11"/>
        <color rgb="FF006096"/>
        <rFont val="Roboto Condensed"/>
      </rPr>
      <t xml:space="preserve">
</t>
    </r>
  </si>
  <si>
    <r>
      <rPr>
        <sz val="11"/>
        <color rgb="FF000000"/>
        <rFont val="Calibri"/>
      </rPr>
      <t>Enabled. (Do not allow anonymous enumeration of SAM accounts. This option replaces Everyone with Authenticated Users in the security permissions for resources.)</t>
    </r>
  </si>
  <si>
    <t>49.18</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</si>
  <si>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</si>
  <si>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Options\Network access: Do not allow anonymous enumeration of SAM accounts and shares</t>
    </r>
    <r>
      <rPr>
        <sz val="11"/>
        <color rgb="FF006096"/>
        <rFont val="Roboto Condensed"/>
      </rPr>
      <t xml:space="preserve">
</t>
    </r>
  </si>
  <si>
    <r>
      <rPr>
        <sz val="11"/>
        <color rgb="FF000000"/>
        <rFont val="Calibri"/>
      </rPr>
      <t>This policy setting controls the ability of anonymous users to enumerate SAM accounts as well as shares. If you enable this policy setting, anonymous users will not be able to enumerate domain account user names and network share names on the systems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</si>
  <si>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 xml:space="preserve">It will be impossible to establish trusts with Windows NT 4.0-based domains. Also, client computers that run older versions of the Windows operating system such as Windows NT 3.51 and Windows 95 will experience problems when they try to use resources on the server. Users who access file and print servers anonymously will be unable to list the shared network resources on those servers; the users will have to authenticate before they can view the lists of shared folders and printers. However, even with this policy setting enabled, anonymous users will have access to resources with permissions that explicitly include the built-in group, </t>
    </r>
    <r>
      <rPr>
        <b/>
        <sz val="11"/>
        <color rgb="FF000000"/>
        <rFont val="Calibri"/>
      </rPr>
      <t>ANONYMOUS LOGON</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</si>
  <si>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t>
    </r>
    <r>
      <rPr>
        <sz val="11"/>
        <color rgb="FF006096"/>
        <rFont val="Roboto Condensed"/>
      </rPr>
      <t xml:space="preserve">
</t>
    </r>
  </si>
  <si>
    <r>
      <rPr>
        <sz val="11"/>
        <color rgb="FF000000"/>
        <rFont val="Calibri"/>
      </rPr>
      <t>Disabled. (Allow anonymous enumeration of SAM accounts and shares. No additional permissions can be assigned by the administrator for anonymous connections to the computer. Anonymous connections will rely on default permissions.)</t>
    </r>
  </si>
  <si>
    <t>49.19</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</si>
  <si>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</si>
  <si>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Options\Network access: Restrict anonymous access to Named Pipes and Shares</t>
    </r>
    <r>
      <rPr>
        <sz val="11"/>
        <color rgb="FF006096"/>
        <rFont val="Roboto Condensed"/>
      </rPr>
      <t xml:space="preserve">
</t>
    </r>
  </si>
  <si>
    <r>
      <rPr>
        <sz val="11"/>
        <color rgb="FF000000"/>
        <rFont val="Calibri"/>
      </rPr>
      <t xml:space="preserve">When enabled, this policy setting restricts anonymous access to only those shares and pipes that are named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 This policy setting controls null session access to shares on your computers by adding </t>
    </r>
    <r>
      <rPr>
        <b/>
        <sz val="11"/>
        <color rgb="FF000000"/>
        <rFont val="Calibri"/>
      </rPr>
      <t>RestrictNullSessAccess</t>
    </r>
    <r>
      <rPr>
        <sz val="11"/>
        <color rgb="FF000000"/>
        <rFont val="Calibri"/>
      </rPr>
      <t xml:space="preserve"> with the value </t>
    </r>
    <r>
      <rPr>
        <b/>
        <sz val="11"/>
        <color rgb="FF000000"/>
        <rFont val="Calibri"/>
      </rPr>
      <t>1</t>
    </r>
    <r>
      <rPr>
        <sz val="11"/>
        <color rgb="FF000000"/>
        <rFont val="Calibri"/>
      </rPr>
      <t xml:space="preserve"> in the</t>
    </r>
    <r>
      <rPr>
        <sz val="11"/>
        <color rgb="FF000000"/>
        <rFont val="Calibri"/>
      </rPr>
      <t xml:space="preserve">
</t>
    </r>
    <r>
      <rPr>
        <b/>
        <sz val="11"/>
        <color rgb="FF000000"/>
        <rFont val="Calibri"/>
      </rPr>
      <t>HKLM\SYSTEM\CurrentControlSet\Services\LanManServer\Parameters</t>
    </r>
    <r>
      <rPr>
        <sz val="11"/>
        <color rgb="FF000000"/>
        <rFont val="Calibri"/>
      </rPr>
      <t xml:space="preserve">
</t>
    </r>
    <r>
      <rPr>
        <sz val="11"/>
        <color rgb="FF000000"/>
        <rFont val="Calibri"/>
      </rPr>
      <t>registry key. This registry value toggles null session shares on or off to control whether the server service restricts unauthenticated clients' access to named resources.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</si>
  <si>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If you choose to enable this setting and are supporting Windows NT 4.0 domains, you should check if any of the named pipes are required to maintain trust relationships between the domains, and then add the pipe to the </t>
    </r>
    <r>
      <rPr>
        <b/>
        <sz val="11"/>
        <color rgb="FF000000"/>
        <rFont val="Calibri"/>
      </rPr>
      <t>Network access: Named pipes that can be accessed anonymously</t>
    </r>
    <r>
      <rPr>
        <sz val="11"/>
        <color rgb="FF000000"/>
        <rFont val="Calibri"/>
      </rPr>
      <t xml:space="preserve"> list:</t>
    </r>
    <r>
      <rPr>
        <sz val="11"/>
        <color rgb="FF000000"/>
        <rFont val="Calibri"/>
      </rPr>
      <t xml:space="preserve">
</t>
    </r>
    <r>
      <rPr>
        <sz val="11"/>
        <color rgb="FF000000"/>
        <rFont val="Calibri"/>
      </rPr>
      <t>- COMNAP: SNA session access</t>
    </r>
    <r>
      <rPr>
        <sz val="11"/>
        <color rgb="FF000000"/>
        <rFont val="Calibri"/>
      </rPr>
      <t xml:space="preserve">
</t>
    </r>
    <r>
      <rPr>
        <sz val="11"/>
        <color rgb="FF000000"/>
        <rFont val="Calibri"/>
      </rPr>
      <t>- COMNODE: SNA session access</t>
    </r>
    <r>
      <rPr>
        <sz val="11"/>
        <color rgb="FF000000"/>
        <rFont val="Calibri"/>
      </rPr>
      <t xml:space="preserve">
</t>
    </r>
    <r>
      <rPr>
        <sz val="11"/>
        <color rgb="FF000000"/>
        <rFont val="Calibri"/>
      </rPr>
      <t>- SQL\QUERY: SQL instance access</t>
    </r>
    <r>
      <rPr>
        <sz val="11"/>
        <color rgb="FF000000"/>
        <rFont val="Calibri"/>
      </rPr>
      <t xml:space="preserve">
</t>
    </r>
    <r>
      <rPr>
        <sz val="11"/>
        <color rgb="FF000000"/>
        <rFont val="Calibri"/>
      </rPr>
      <t>- SPOOLSS: Spooler service</t>
    </r>
    <r>
      <rPr>
        <sz val="11"/>
        <color rgb="FF000000"/>
        <rFont val="Calibri"/>
      </rPr>
      <t xml:space="preserve">
</t>
    </r>
    <r>
      <rPr>
        <sz val="11"/>
        <color rgb="FF000000"/>
        <rFont val="Calibri"/>
      </rPr>
      <t>- LLSRPC: License Logging service</t>
    </r>
    <r>
      <rPr>
        <sz val="11"/>
        <color rgb="FF000000"/>
        <rFont val="Calibri"/>
      </rPr>
      <t xml:space="preserve">
</t>
    </r>
    <r>
      <rPr>
        <sz val="11"/>
        <color rgb="FF000000"/>
        <rFont val="Calibri"/>
      </rPr>
      <t>- NETLOGON: Net Logon service</t>
    </r>
    <r>
      <rPr>
        <sz val="11"/>
        <color rgb="FF000000"/>
        <rFont val="Calibri"/>
      </rPr>
      <t xml:space="preserve">
</t>
    </r>
    <r>
      <rPr>
        <sz val="11"/>
        <color rgb="FF000000"/>
        <rFont val="Calibri"/>
      </rPr>
      <t>- LSARPC: LSA access</t>
    </r>
    <r>
      <rPr>
        <sz val="11"/>
        <color rgb="FF000000"/>
        <rFont val="Calibri"/>
      </rPr>
      <t xml:space="preserve">
</t>
    </r>
    <r>
      <rPr>
        <sz val="11"/>
        <color rgb="FF000000"/>
        <rFont val="Calibri"/>
      </rPr>
      <t>- SAMR: Remote access to SAM objects</t>
    </r>
    <r>
      <rPr>
        <sz val="11"/>
        <color rgb="FF000000"/>
        <rFont val="Calibri"/>
      </rPr>
      <t xml:space="preserve">
</t>
    </r>
    <r>
      <rPr>
        <sz val="11"/>
        <color rgb="FF000000"/>
        <rFont val="Calibri"/>
      </rPr>
      <t>- BROWSER: Computer Browser service</t>
    </r>
    <r>
      <rPr>
        <sz val="11"/>
        <color rgb="FF000000"/>
        <rFont val="Calibri"/>
      </rPr>
      <t xml:space="preserve">
</t>
    </r>
    <r>
      <rPr>
        <sz val="11"/>
        <color rgb="FF000000"/>
        <rFont val="Calibri"/>
      </rPr>
      <t>Previous to the release of Windows Server 2003 with Service Pack 1 (SP1) these named pipes were allowed anonymous access by default, but with the increased hardening in Windows Server 2003 with SP1 these pipes must be explicitly added if needed.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</si>
  <si>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HKLM\SYSTEM\CurrentControlSet\Services\LanManServer\Parameters:RestrictNullSessAccess</t>
    </r>
    <r>
      <rPr>
        <sz val="11"/>
        <color rgb="FF006096"/>
        <rFont val="Roboto Condensed"/>
      </rPr>
      <t xml:space="preserve">
</t>
    </r>
  </si>
  <si>
    <r>
      <rPr>
        <sz val="11"/>
        <color rgb="FF000000"/>
        <rFont val="Calibri"/>
      </rPr>
      <t xml:space="preserve">Enabled. (Anonymous access is restricted to shares and pipes listed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t>
    </r>
  </si>
  <si>
    <t>49.20</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</si>
  <si>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</si>
  <si>
    <r>
      <rPr>
        <sz val="11"/>
        <color rgb="FF000000"/>
        <rFont val="Calibri"/>
      </rPr>
      <t xml:space="preserve">Set the following Settings Catalog path to </t>
    </r>
    <r>
      <rPr>
        <b/>
        <sz val="11"/>
        <color rgb="FF000000"/>
        <rFont val="Calibri"/>
      </rPr>
      <t>Administrators: Remote Access: Allow</t>
    </r>
    <r>
      <rPr>
        <sz val="11"/>
        <color rgb="FF000000"/>
        <rFont val="Calibri"/>
      </rPr>
      <t>:</t>
    </r>
    <r>
      <rPr>
        <sz val="11"/>
        <color rgb="FF000000"/>
        <rFont val="Calibri"/>
      </rPr>
      <t xml:space="preserve">
</t>
    </r>
    <r>
      <rPr>
        <sz val="11"/>
        <color rgb="FF006096"/>
        <rFont val="Roboto Condensed"/>
      </rPr>
      <t>Local Policies Security Options\Network access: Restrict clients allowed to make remote calls to SAM</t>
    </r>
    <r>
      <rPr>
        <sz val="11"/>
        <color rgb="FF006096"/>
        <rFont val="Roboto Condensed"/>
      </rPr>
      <t xml:space="preserve">
</t>
    </r>
  </si>
  <si>
    <r>
      <rPr>
        <sz val="11"/>
        <color rgb="FF000000"/>
        <rFont val="Calibri"/>
      </rPr>
      <t>This policy setting allows you to restrict remote RPC connections to SAM.</t>
    </r>
    <r>
      <rPr>
        <sz val="11"/>
        <color rgb="FF000000"/>
        <rFont val="Calibri"/>
      </rPr>
      <t xml:space="preserve">
</t>
    </r>
    <r>
      <rPr>
        <sz val="11"/>
        <color rgb="FF000000"/>
        <rFont val="Calibri"/>
      </rPr>
      <t xml:space="preserve">The recommended state for this setting is: </t>
    </r>
    <r>
      <rPr>
        <b/>
        <sz val="11"/>
        <color rgb="FF000000"/>
        <rFont val="Calibri"/>
      </rPr>
      <t>Administrators: Remote Access: Allow</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R1607, Server 2016 or newer OS is required to access and set this value in Group Policy.</t>
    </r>
    <r>
      <rPr>
        <sz val="11"/>
        <color rgb="FF000000"/>
        <rFont val="Calibri"/>
      </rPr>
      <t xml:space="preserve">
</t>
    </r>
    <r>
      <rPr>
        <b/>
        <sz val="11"/>
        <color rgb="FF000000"/>
        <rFont val="Calibri"/>
      </rPr>
      <t>Note #2:</t>
    </r>
    <r>
      <rPr>
        <sz val="11"/>
        <color rgb="FF000000"/>
        <rFont val="Calibri"/>
      </rPr>
      <t xml:space="preserve"> This setting was originally only supported on Windows 10 R1607 or newer, then support for it was added to Windows 7 or newer via the March 2017 security patches.</t>
    </r>
    <r>
      <rPr>
        <sz val="11"/>
        <color rgb="FF000000"/>
        <rFont val="Calibri"/>
      </rPr>
      <t xml:space="preserve">
</t>
    </r>
    <r>
      <rPr>
        <b/>
        <sz val="11"/>
        <color rgb="FF000000"/>
        <rFont val="Calibri"/>
      </rPr>
      <t>Note #3:</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Remote Access: Allow</t>
    </r>
    <r>
      <rPr>
        <sz val="11"/>
        <color rgb="FF000000"/>
        <rFont val="Calibri"/>
      </rPr>
      <t xml:space="preserve"> permission. For more information on adding the service account please see Configure SAM-R to enable lateral movement path detection in Microsoft Defender for Identity | Microsoft Docs </t>
    </r>
    <r>
      <rPr>
        <sz val="11"/>
        <color rgb="FF0000FF"/>
        <rFont val="Calibri"/>
      </rPr>
      <t>(https://learn.microsoft.com/en-us/defender-for-identity/remote-calls-sam)</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</si>
  <si>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O:BAG:BAD:(A;;RC;;;BA)</t>
    </r>
    <r>
      <rPr>
        <sz val="11"/>
        <color rgb="FF000000"/>
        <rFont val="Calibri"/>
      </rPr>
      <t>.</t>
    </r>
    <r>
      <rPr>
        <sz val="11"/>
        <color rgb="FF000000"/>
        <rFont val="Calibri"/>
      </rPr>
      <t xml:space="preserve">
</t>
    </r>
    <r>
      <rPr>
        <sz val="11"/>
        <color rgb="FF006096"/>
        <rFont val="Roboto Condensed"/>
      </rPr>
      <t>HKLM\SYSTEM\CurrentControlSet\Control\Lsa:restrictremotesam</t>
    </r>
    <r>
      <rPr>
        <sz val="11"/>
        <color rgb="FF006096"/>
        <rFont val="Roboto Condensed"/>
      </rPr>
      <t xml:space="preserve">
</t>
    </r>
    <r>
      <rPr>
        <sz val="11"/>
        <color rgb="FF000000"/>
        <rFont val="Calibri"/>
      </rPr>
      <t xml:space="preserve">
</t>
    </r>
    <r>
      <rPr>
        <sz val="11"/>
        <color rgb="FF000000"/>
        <rFont val="Calibri"/>
      </rPr>
      <t>O:BAG:BAD:(A;;RC;;;BA)</t>
    </r>
  </si>
  <si>
    <r>
      <rPr>
        <sz val="11"/>
        <color rgb="FF000000"/>
        <rFont val="Calibri"/>
      </rPr>
      <t>Administrators: Remote Access: Allow.</t>
    </r>
  </si>
  <si>
    <t>49.21</t>
  </si>
  <si>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</si>
  <si>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Settings Catalog path to </t>
    </r>
    <r>
      <rPr>
        <b/>
        <sz val="11"/>
        <color rgb="FF000000"/>
        <rFont val="Calibri"/>
      </rPr>
      <t>Allow</t>
    </r>
    <r>
      <rPr>
        <sz val="11"/>
        <color rgb="FF000000"/>
        <rFont val="Calibri"/>
      </rPr>
      <t>:</t>
    </r>
    <r>
      <rPr>
        <sz val="11"/>
        <color rgb="FF000000"/>
        <rFont val="Calibri"/>
      </rPr>
      <t xml:space="preserve">
</t>
    </r>
    <r>
      <rPr>
        <sz val="11"/>
        <color rgb="FF006096"/>
        <rFont val="Roboto Condensed"/>
      </rPr>
      <t>Local Policies Security Options\Network security: Allow Local System to use computer identity for NTLM</t>
    </r>
    <r>
      <rPr>
        <sz val="11"/>
        <color rgb="FF006096"/>
        <rFont val="Roboto Condensed"/>
      </rPr>
      <t xml:space="preserve">
</t>
    </r>
  </si>
  <si>
    <r>
      <rPr>
        <sz val="11"/>
        <color rgb="FF000000"/>
        <rFont val="Calibri"/>
      </rPr>
      <t>This policy setting determines whether Local System services that use Negotiate when reverting to NTLM authentication can use the computer identity. This policy is supported on at least Windows 7 or Windows Server 2008 R2.</t>
    </r>
    <r>
      <rPr>
        <sz val="11"/>
        <color rgb="FF000000"/>
        <rFont val="Calibri"/>
      </rPr>
      <t xml:space="preserve">
</t>
    </r>
    <r>
      <rPr>
        <sz val="11"/>
        <color rgb="FF000000"/>
        <rFont val="Calibri"/>
      </rPr>
      <t xml:space="preserve">The recommended state for this setting is: </t>
    </r>
    <r>
      <rPr>
        <b/>
        <sz val="11"/>
        <color rgb="FF000000"/>
        <rFont val="Calibri"/>
      </rPr>
      <t>Allow</t>
    </r>
    <r>
      <rPr>
        <sz val="11"/>
        <color rgb="FF000000"/>
        <rFont val="Calibri"/>
      </rPr>
      <t>.</t>
    </r>
  </si>
  <si>
    <r>
      <rPr>
        <sz val="11"/>
        <color rgb="FF000000"/>
        <rFont val="Calibri"/>
      </rPr>
      <t>Services running as Local System that use Negotiate when reverting to NTLM authentication will use the computer identity. This might cause some authentication requests between Windows operating systems to fail and log an error.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</si>
  <si>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HKLM\SYSTEM\CurrentControlSet\Control\Lsa:UseMachineId</t>
    </r>
    <r>
      <rPr>
        <sz val="11"/>
        <color rgb="FF006096"/>
        <rFont val="Roboto Condensed"/>
      </rPr>
      <t xml:space="preserve">
</t>
    </r>
  </si>
  <si>
    <r>
      <rPr>
        <sz val="11"/>
        <color rgb="FF000000"/>
        <rFont val="Calibri"/>
      </rPr>
      <t>Disabled. (Services running as Local System that use Negotiate when reverting to NTLM authentication will authenticate anonymously.)</t>
    </r>
  </si>
  <si>
    <t>49.22</t>
  </si>
  <si>
    <r>
      <rPr>
        <sz val="11"/>
        <rFont val="Calibri"/>
      </rPr>
      <t xml:space="preserve">Ensure </t>
    </r>
    <r>
      <rPr>
        <sz val="11"/>
        <color rgb="FF000000"/>
        <rFont val="Calibri"/>
      </rPr>
      <t>'</t>
    </r>
    <r>
      <rPr>
        <b/>
        <sz val="11"/>
        <color rgb="FF000000"/>
        <rFont val="Calibri"/>
      </rPr>
      <t>Network Security: Allow PKU2U authentication requests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</si>
  <si>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Local Policies Security Options\Network Security: Allow PKU2U authentication requests to this computer</t>
    </r>
    <r>
      <rPr>
        <sz val="11"/>
        <color rgb="FF006096"/>
        <rFont val="Roboto Condensed"/>
      </rPr>
      <t xml:space="preserve">
</t>
    </r>
  </si>
  <si>
    <r>
      <rPr>
        <sz val="11"/>
        <color rgb="FF000000"/>
        <rFont val="Calibri"/>
      </rPr>
      <t>This setting determines if online identities are able to authenticate to this computer.</t>
    </r>
    <r>
      <rPr>
        <sz val="11"/>
        <color rgb="FF000000"/>
        <rFont val="Calibri"/>
      </rPr>
      <t xml:space="preserve">
</t>
    </r>
    <r>
      <rPr>
        <sz val="11"/>
        <color rgb="FF000000"/>
        <rFont val="Calibri"/>
      </rPr>
      <t>The Public Key Cryptography Based User-to-User (PKU2U) protocol introduced in Windows 7 and Windows Server 2008 R2 is implemented as a security support provider (SSP). The SSP enables peer-to-peer authentication, particularly through the Windows 7 media and file sharing feature called HomeGroup, which permits sharing between computers that are not members of a domain.</t>
    </r>
    <r>
      <rPr>
        <sz val="11"/>
        <color rgb="FF000000"/>
        <rFont val="Calibri"/>
      </rPr>
      <t xml:space="preserve">
</t>
    </r>
    <r>
      <rPr>
        <sz val="11"/>
        <color rgb="FF000000"/>
        <rFont val="Calibri"/>
      </rPr>
      <t xml:space="preserve">With PKU2U, a new extension was introduced to the Negotiate authentication package, </t>
    </r>
    <r>
      <rPr>
        <b/>
        <sz val="11"/>
        <color rgb="FF000000"/>
        <rFont val="Calibri"/>
      </rPr>
      <t>Spnego.dll</t>
    </r>
    <r>
      <rPr>
        <sz val="11"/>
        <color rgb="FF000000"/>
        <rFont val="Calibri"/>
      </rPr>
      <t xml:space="preserve">. In previous versions of Windows, Negotiate decided whether to use Kerberos or NTLM for authentication. The extension SSP for Negotiate, </t>
    </r>
    <r>
      <rPr>
        <b/>
        <sz val="11"/>
        <color rgb="FF000000"/>
        <rFont val="Calibri"/>
      </rPr>
      <t>Negoexts.dll</t>
    </r>
    <r>
      <rPr>
        <sz val="11"/>
        <color rgb="FF000000"/>
        <rFont val="Calibri"/>
      </rPr>
      <t>, which is treated as an authentication protocol by Windows, supports Microsoft SSPs including PKU2U.</t>
    </r>
    <r>
      <rPr>
        <sz val="11"/>
        <color rgb="FF000000"/>
        <rFont val="Calibri"/>
      </rPr>
      <t xml:space="preserve">
</t>
    </r>
    <r>
      <rPr>
        <sz val="11"/>
        <color rgb="FF000000"/>
        <rFont val="Calibri"/>
      </rPr>
      <t xml:space="preserve">When computers are configured to accept authentication requests by using online IDs, </t>
    </r>
    <r>
      <rPr>
        <b/>
        <sz val="11"/>
        <color rgb="FF000000"/>
        <rFont val="Calibri"/>
      </rPr>
      <t>Negoexts.dll</t>
    </r>
    <r>
      <rPr>
        <sz val="11"/>
        <color rgb="FF000000"/>
        <rFont val="Calibri"/>
      </rPr>
      <t xml:space="preserve"> calls the PKU2U SSP on the computer that is used to log on. The PKU2U SSP obtains a local certificate and exchanges the policy between the peer computers. When validated on the peer computer, the certificate within the metadata is sent to the logon peer for validation and associates the user's certificate to a security token and the logon process completes.</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</si>
  <si>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Remote Desktop connections from a Microsoft Entra hybrid joined server to a Microsoft Entra joined Windows 10 device or a Microsoft Entra hybrid joined Windows 10 device will fail if PKU2U is disabled.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</si>
  <si>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HKLM\SYSTEM\CurrentControlSet\Control\Lsa\pku2u:AllowOnlineID</t>
    </r>
    <r>
      <rPr>
        <sz val="11"/>
        <color rgb="FF006096"/>
        <rFont val="Roboto Condensed"/>
      </rPr>
      <t xml:space="preserve">
</t>
    </r>
  </si>
  <si>
    <r>
      <rPr>
        <sz val="11"/>
        <color rgb="FF000000"/>
        <rFont val="Calibri"/>
      </rPr>
      <t>Disabled. (Online identities will not to be allowed to authenticate to a domain-joined machine.)</t>
    </r>
  </si>
  <si>
    <t>49.23</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</si>
  <si>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</si>
  <si>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Options\Network security: Do not store LAN Manager hash value on next password change</t>
    </r>
    <r>
      <rPr>
        <sz val="11"/>
        <color rgb="FF006096"/>
        <rFont val="Roboto Condensed"/>
      </rPr>
      <t xml:space="preserve">
</t>
    </r>
  </si>
  <si>
    <r>
      <rPr>
        <sz val="11"/>
        <color rgb="FF000000"/>
        <rFont val="Calibri"/>
      </rPr>
      <t>This policy setting determines whether the LAN Manager (LM) hash value for the new password is stored when the password is changed. The LM hash is relatively weak and prone to attack compared to the cryptographically stronger Microsoft Windows NT hash. Since LM hashes are stored on the local computer in the security database, passwords can then be easily compromised if the database is attacked.</t>
    </r>
    <r>
      <rPr>
        <sz val="11"/>
        <color rgb="FF000000"/>
        <rFont val="Calibri"/>
      </rPr>
      <t xml:space="preserve">
</t>
    </r>
    <r>
      <rPr>
        <b/>
        <sz val="11"/>
        <color rgb="FF000000"/>
        <rFont val="Calibri"/>
      </rPr>
      <t>Note:</t>
    </r>
    <r>
      <rPr>
        <sz val="11"/>
        <color rgb="FF000000"/>
        <rFont val="Calibri"/>
      </rPr>
      <t xml:space="preserve"> Older operating systems and some third-party applications may fail when this policy setting is enabled. Also, note that the password will need to be changed on all accounts after you enable this setting to gain the proper benefit.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</si>
  <si>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Earlier operating systems such as Windows 95, Windows 98, and Windows ME as well as some third-party applications will fail.</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</si>
  <si>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HKLM\SYSTEM\CurrentControlSet\Control\Lsa:NoLMHash</t>
    </r>
    <r>
      <rPr>
        <sz val="11"/>
        <color rgb="FF006096"/>
        <rFont val="Roboto Condensed"/>
      </rPr>
      <t xml:space="preserve">
</t>
    </r>
  </si>
  <si>
    <r>
      <rPr>
        <sz val="11"/>
        <color rgb="FF000000"/>
        <rFont val="Calibri"/>
      </rPr>
      <t>Enabled. (LAN Manager hash values are not stored when passwords are changed.)</t>
    </r>
  </si>
  <si>
    <t>49.24</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</si>
  <si>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LM and NTLMv2 responses only. Refuse LM and NTLM</t>
    </r>
    <r>
      <rPr>
        <sz val="11"/>
        <color rgb="FF000000"/>
        <rFont val="Calibri"/>
      </rPr>
      <t>'</t>
    </r>
  </si>
  <si>
    <r>
      <rPr>
        <sz val="11"/>
        <color rgb="FF000000"/>
        <rFont val="Calibri"/>
      </rPr>
      <t xml:space="preserve">Set the following Settings Catalog path to: </t>
    </r>
    <r>
      <rPr>
        <b/>
        <sz val="11"/>
        <color rgb="FF000000"/>
        <rFont val="Calibri"/>
      </rPr>
      <t>Send LM and NTLMv2 responses only. Refuse LM and NTLM</t>
    </r>
    <r>
      <rPr>
        <sz val="11"/>
        <color rgb="FF000000"/>
        <rFont val="Calibri"/>
      </rPr>
      <t>:</t>
    </r>
    <r>
      <rPr>
        <sz val="11"/>
        <color rgb="FF000000"/>
        <rFont val="Calibri"/>
      </rPr>
      <t xml:space="preserve">
</t>
    </r>
    <r>
      <rPr>
        <sz val="11"/>
        <color rgb="FF006096"/>
        <rFont val="Roboto Condensed"/>
      </rPr>
      <t>Local Policies Security Options\Network security: LAN Manager authentication level</t>
    </r>
    <r>
      <rPr>
        <sz val="11"/>
        <color rgb="FF006096"/>
        <rFont val="Roboto Condensed"/>
      </rPr>
      <t xml:space="preserve">
</t>
    </r>
  </si>
  <si>
    <r>
      <rPr>
        <sz val="11"/>
        <color rgb="FF000000"/>
        <rFont val="Calibri"/>
      </rPr>
      <t>LAN Manager (LM) was a family of early Microsoft client/server software (predating Windows NT) that allowed users to link personal computers together on a single network. LM network capabilities included transparent file and print sharing, user security features, and network administration tools. In Active Directory domains, the Kerberos protocol is the default authentication protocol. However, if the Kerberos protocol is not negotiated for some reason, Active Directory will use LM, NTLM, or NTLMv2. LAN Manager authentication includes the LM, NTLM, and NTLM version 2 (NTLMv2) variants, and is the protocol that is used to authenticate all Windows clients when they perform the following operations:</t>
    </r>
    <r>
      <rPr>
        <sz val="11"/>
        <color rgb="FF000000"/>
        <rFont val="Calibri"/>
      </rPr>
      <t xml:space="preserve">
</t>
    </r>
    <r>
      <rPr>
        <sz val="11"/>
        <color rgb="FF000000"/>
        <rFont val="Calibri"/>
      </rPr>
      <t>- Join a domain</t>
    </r>
    <r>
      <rPr>
        <sz val="11"/>
        <color rgb="FF000000"/>
        <rFont val="Calibri"/>
      </rPr>
      <t xml:space="preserve">
</t>
    </r>
    <r>
      <rPr>
        <sz val="11"/>
        <color rgb="FF000000"/>
        <rFont val="Calibri"/>
      </rPr>
      <t>- Authenticate between Active Directory forests</t>
    </r>
    <r>
      <rPr>
        <sz val="11"/>
        <color rgb="FF000000"/>
        <rFont val="Calibri"/>
      </rPr>
      <t xml:space="preserve">
</t>
    </r>
    <r>
      <rPr>
        <sz val="11"/>
        <color rgb="FF000000"/>
        <rFont val="Calibri"/>
      </rPr>
      <t>- Authenticate to down-level domains</t>
    </r>
    <r>
      <rPr>
        <sz val="11"/>
        <color rgb="FF000000"/>
        <rFont val="Calibri"/>
      </rPr>
      <t xml:space="preserve">
</t>
    </r>
    <r>
      <rPr>
        <sz val="11"/>
        <color rgb="FF000000"/>
        <rFont val="Calibri"/>
      </rPr>
      <t>- Authenticate to computers that do not run Windows 2000, Windows Server 2003, or Windows XP</t>
    </r>
    <r>
      <rPr>
        <sz val="11"/>
        <color rgb="FF000000"/>
        <rFont val="Calibri"/>
      </rPr>
      <t xml:space="preserve">
</t>
    </r>
    <r>
      <rPr>
        <sz val="11"/>
        <color rgb="FF000000"/>
        <rFont val="Calibri"/>
      </rPr>
      <t>- Authenticate to computers that are not in the domain</t>
    </r>
    <r>
      <rPr>
        <sz val="11"/>
        <color rgb="FF000000"/>
        <rFont val="Calibri"/>
      </rPr>
      <t xml:space="preserve">
</t>
    </r>
    <r>
      <rPr>
        <sz val="11"/>
        <color rgb="FF000000"/>
        <rFont val="Calibri"/>
      </rPr>
      <t>The Network security: LAN Manager authentication level setting determines which challenge/response authentication protocol is used for network logons. This choice affects the level of authentication protocol used by clients, the level of session security negotiated, and the level of authentication accepted by servers.</t>
    </r>
    <r>
      <rPr>
        <sz val="11"/>
        <color rgb="FF000000"/>
        <rFont val="Calibri"/>
      </rPr>
      <t xml:space="preserve">
</t>
    </r>
    <r>
      <rPr>
        <sz val="11"/>
        <color rgb="FF000000"/>
        <rFont val="Calibri"/>
      </rPr>
      <t xml:space="preserve">The recommended state for this setting is: </t>
    </r>
    <r>
      <rPr>
        <b/>
        <sz val="11"/>
        <color rgb="FF000000"/>
        <rFont val="Calibri"/>
      </rPr>
      <t>Send LM and NTLMv2 responses only. Refuse LM and NTLM</t>
    </r>
    <r>
      <rPr>
        <sz val="11"/>
        <color rgb="FF000000"/>
        <rFont val="Calibri"/>
      </rPr>
      <t>.</t>
    </r>
  </si>
  <si>
    <r>
      <rPr>
        <sz val="11"/>
        <color rgb="FF000000"/>
        <rFont val="Calibri"/>
      </rPr>
      <t>Clients use NTLMv2 authentication only and use NTLMv2 session security if the server supports it; Domain Controllers refuse LM and NTLM (accept only NTLMv2 authentication). Clients that do not support NTLMv2 authentication will not be able to authenticate in the domain and access domain resources by using LM and NTLM.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</si>
  <si>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HKLM\SYSTEM\CurrentControlSet\Control\Lsa:LmCompatibilityLevel</t>
    </r>
    <r>
      <rPr>
        <sz val="11"/>
        <color rgb="FF006096"/>
        <rFont val="Roboto Condensed"/>
      </rPr>
      <t xml:space="preserve">
</t>
    </r>
  </si>
  <si>
    <r>
      <rPr>
        <sz val="11"/>
        <color rgb="FF000000"/>
        <rFont val="Calibri"/>
      </rPr>
      <t>Send NTLMv2 response only. (Clients use NTLMv2 authentication only and use NTLMv2 session security if the server supports it; Domain Controllers accept LM, NTLM &amp; NTLMv2 authentication.)</t>
    </r>
  </si>
  <si>
    <t>49.25</t>
  </si>
  <si>
    <r>
      <rPr>
        <sz val="11"/>
        <rFont val="Calibri"/>
      </rPr>
      <t xml:space="preserve">Ensure </t>
    </r>
    <r>
      <rPr>
        <sz val="11"/>
        <color rgb="FF000000"/>
        <rFont val="Calibri"/>
      </rPr>
      <t>'</t>
    </r>
    <r>
      <rPr>
        <b/>
        <sz val="11"/>
        <color rgb="FF000000"/>
        <rFont val="Calibri"/>
      </rPr>
      <t>Network Security Minimum Session Security For NTLMSSP Based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</si>
  <si>
    <r>
      <rPr>
        <sz val="11"/>
        <color rgb="FF000000"/>
        <rFont val="Calibri"/>
      </rPr>
      <t xml:space="preserve">Set the following Settings Catalog path to </t>
    </r>
    <r>
      <rPr>
        <b/>
        <sz val="11"/>
        <color rgb="FF000000"/>
        <rFont val="Calibri"/>
      </rPr>
      <t>Require NTLM and 128-bit encryption</t>
    </r>
    <r>
      <rPr>
        <sz val="11"/>
        <color rgb="FF000000"/>
        <rFont val="Calibri"/>
      </rPr>
      <t>:</t>
    </r>
    <r>
      <rPr>
        <sz val="11"/>
        <color rgb="FF000000"/>
        <rFont val="Calibri"/>
      </rPr>
      <t xml:space="preserve">
</t>
    </r>
    <r>
      <rPr>
        <sz val="11"/>
        <color rgb="FF006096"/>
        <rFont val="Roboto Condensed"/>
      </rPr>
      <t>Local Policies Security Options\Network security: Minimum session security for NTLM SSP based (including secure RPC) clients</t>
    </r>
    <r>
      <rPr>
        <sz val="11"/>
        <color rgb="FF006096"/>
        <rFont val="Roboto Condensed"/>
      </rPr>
      <t xml:space="preserve">
</t>
    </r>
  </si>
  <si>
    <r>
      <rPr>
        <sz val="11"/>
        <color rgb="FF000000"/>
        <rFont val="Calibri"/>
      </rPr>
      <t>This policy setting determines which behaviors are allowed by clients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 and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</si>
  <si>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Client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</si>
  <si>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HKLM\SYSTEM\CurrentControlSet\Control\Lsa\MSV1_0:NTLMMinClientSec</t>
    </r>
    <r>
      <rPr>
        <sz val="11"/>
        <color rgb="FF006096"/>
        <rFont val="Roboto Condensed"/>
      </rPr>
      <t xml:space="preserve">
</t>
    </r>
  </si>
  <si>
    <r>
      <rPr>
        <sz val="11"/>
        <color rgb="FF000000"/>
        <rFont val="Calibri"/>
      </rPr>
      <t>Require 128-bit encryption. (NTLM connections will fail if strong encryption (128-bit) is not negotiated.)</t>
    </r>
  </si>
  <si>
    <t>49.26</t>
  </si>
  <si>
    <r>
      <rPr>
        <sz val="11"/>
        <rFont val="Calibri"/>
      </rPr>
      <t xml:space="preserve">Ensure </t>
    </r>
    <r>
      <rPr>
        <sz val="11"/>
        <color rgb="FF000000"/>
        <rFont val="Calibri"/>
      </rPr>
      <t>'</t>
    </r>
    <r>
      <rPr>
        <b/>
        <sz val="11"/>
        <color rgb="FF000000"/>
        <rFont val="Calibri"/>
      </rPr>
      <t>Network Security Minimum Session Security For NTLMSSP Based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 and 128-bit encryption</t>
    </r>
    <r>
      <rPr>
        <sz val="11"/>
        <color rgb="FF000000"/>
        <rFont val="Calibri"/>
      </rPr>
      <t>'</t>
    </r>
  </si>
  <si>
    <r>
      <rPr>
        <sz val="11"/>
        <color rgb="FF000000"/>
        <rFont val="Calibri"/>
      </rPr>
      <t xml:space="preserve">Set the following Settings Catalog path to </t>
    </r>
    <r>
      <rPr>
        <b/>
        <sz val="11"/>
        <color rgb="FF000000"/>
        <rFont val="Calibri"/>
      </rPr>
      <t>Require NTLM and 128-bit encryption</t>
    </r>
    <r>
      <rPr>
        <sz val="11"/>
        <color rgb="FF000000"/>
        <rFont val="Calibri"/>
      </rPr>
      <t>:</t>
    </r>
    <r>
      <rPr>
        <sz val="11"/>
        <color rgb="FF000000"/>
        <rFont val="Calibri"/>
      </rPr>
      <t xml:space="preserve">
</t>
    </r>
    <r>
      <rPr>
        <sz val="11"/>
        <color rgb="FF006096"/>
        <rFont val="Roboto Condensed"/>
      </rPr>
      <t>Local Policies Security Options\Network security: Minimum session security for NTLM SSP based (including secure RPC) servers</t>
    </r>
    <r>
      <rPr>
        <sz val="11"/>
        <color rgb="FF006096"/>
        <rFont val="Roboto Condensed"/>
      </rPr>
      <t xml:space="preserve">
</t>
    </r>
  </si>
  <si>
    <r>
      <rPr>
        <sz val="11"/>
        <color rgb="FF000000"/>
        <rFont val="Calibri"/>
      </rPr>
      <t>This policy setting determines which behaviors are allowed by servers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 and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</si>
  <si>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Server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</si>
  <si>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HKLM\SYSTEM\CurrentControlSet\Control\Lsa\MSV1_0:NTLMMinServerSec</t>
    </r>
    <r>
      <rPr>
        <sz val="11"/>
        <color rgb="FF006096"/>
        <rFont val="Roboto Condensed"/>
      </rPr>
      <t xml:space="preserve">
</t>
    </r>
  </si>
  <si>
    <t>49.27</t>
  </si>
  <si>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</si>
  <si>
    <r>
      <rPr>
        <sz val="11"/>
        <color rgb="FF000000"/>
        <rFont val="Calibri"/>
      </rPr>
      <t xml:space="preserve">Set the following Settings Catalog path to </t>
    </r>
    <r>
      <rPr>
        <b/>
        <sz val="11"/>
        <color rgb="FF000000"/>
        <rFont val="Calibri"/>
      </rPr>
      <t>Enable auditing for all accounts</t>
    </r>
    <r>
      <rPr>
        <sz val="11"/>
        <color rgb="FF000000"/>
        <rFont val="Calibri"/>
      </rPr>
      <t>:</t>
    </r>
    <r>
      <rPr>
        <sz val="11"/>
        <color rgb="FF000000"/>
        <rFont val="Calibri"/>
      </rPr>
      <t xml:space="preserve">
</t>
    </r>
    <r>
      <rPr>
        <sz val="11"/>
        <color rgb="FF006096"/>
        <rFont val="Roboto Condensed"/>
      </rPr>
      <t>Local Policies Security Options\Network security: Restrict NTLM: Audit Incoming NTLM Traffic</t>
    </r>
    <r>
      <rPr>
        <sz val="11"/>
        <color rgb="FF006096"/>
        <rFont val="Roboto Condensed"/>
      </rPr>
      <t xml:space="preserve">
</t>
    </r>
  </si>
  <si>
    <r>
      <rPr>
        <sz val="11"/>
        <color rgb="FF000000"/>
        <rFont val="Calibri"/>
      </rPr>
      <t>This policy setting allows the auditing of incoming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Enable auditing for all accounts</t>
    </r>
    <r>
      <rPr>
        <sz val="11"/>
        <color rgb="FF000000"/>
        <rFont val="Calibri"/>
      </rPr>
      <t>.</t>
    </r>
  </si>
  <si>
    <r>
      <rPr>
        <sz val="11"/>
        <color rgb="FF000000"/>
        <rFont val="Calibri"/>
      </rPr>
      <t>The event log will contain information on incoming NTLM authentication traffic.</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</si>
  <si>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HKLM\SYSTEM\CurrentControlSet\Control\Lsa\MSV1_0:AuditReceivingNTLMTraffic</t>
    </r>
    <r>
      <rPr>
        <sz val="11"/>
        <color rgb="FF006096"/>
        <rFont val="Roboto Condensed"/>
      </rPr>
      <t xml:space="preserve">
</t>
    </r>
  </si>
  <si>
    <r>
      <rPr>
        <sz val="11"/>
        <color rgb="FF000000"/>
        <rFont val="Calibri"/>
      </rPr>
      <t>Disabled. (Incoming NTLM traffic is not logged.)</t>
    </r>
  </si>
  <si>
    <t>49.28</t>
  </si>
  <si>
    <r>
      <rPr>
        <sz val="11"/>
        <rFont val="Calibri"/>
      </rPr>
      <t xml:space="preserve">Ensure </t>
    </r>
    <r>
      <rPr>
        <sz val="11"/>
        <color rgb="FF000000"/>
        <rFont val="Calibri"/>
      </rPr>
      <t>'</t>
    </r>
    <r>
      <rPr>
        <b/>
        <sz val="11"/>
        <color rgb="FF000000"/>
        <rFont val="Calibri"/>
      </rPr>
      <t>User Account Control: Behavior of the elevation prompt for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</si>
  <si>
    <r>
      <rPr>
        <sz val="11"/>
        <color rgb="FF000000"/>
        <rFont val="Calibri"/>
      </rPr>
      <t xml:space="preserve">Set the following Settings Catalog path to </t>
    </r>
    <r>
      <rPr>
        <b/>
        <sz val="11"/>
        <color rgb="FF000000"/>
        <rFont val="Calibri"/>
      </rPr>
      <t>Prompt for consent on the secure desktop</t>
    </r>
    <r>
      <rPr>
        <sz val="11"/>
        <color rgb="FF000000"/>
        <rFont val="Calibri"/>
      </rPr>
      <t xml:space="preserve"> or </t>
    </r>
    <r>
      <rPr>
        <b/>
        <sz val="11"/>
        <color rgb="FF000000"/>
        <rFont val="Calibri"/>
      </rPr>
      <t>Prompt for credentials on the secure desktop</t>
    </r>
    <r>
      <rPr>
        <sz val="11"/>
        <color rgb="FF000000"/>
        <rFont val="Calibri"/>
      </rPr>
      <t>:</t>
    </r>
    <r>
      <rPr>
        <sz val="11"/>
        <color rgb="FF000000"/>
        <rFont val="Calibri"/>
      </rPr>
      <t xml:space="preserve">
</t>
    </r>
    <r>
      <rPr>
        <sz val="11"/>
        <color rgb="FF006096"/>
        <rFont val="Roboto Condensed"/>
      </rPr>
      <t>Local Policies Security Options\User Account Control: Behavior of the elevation prompt for administrators</t>
    </r>
    <r>
      <rPr>
        <sz val="11"/>
        <color rgb="FF006096"/>
        <rFont val="Roboto Condensed"/>
      </rPr>
      <t xml:space="preserve">
</t>
    </r>
  </si>
  <si>
    <r>
      <rPr>
        <sz val="11"/>
        <color rgb="FF000000"/>
        <rFont val="Calibri"/>
      </rPr>
      <t>This policy setting controls the behavior of the elevation prompt for administrators.</t>
    </r>
    <r>
      <rPr>
        <sz val="11"/>
        <color rgb="FF000000"/>
        <rFont val="Calibri"/>
      </rPr>
      <t xml:space="preserve">
</t>
    </r>
    <r>
      <rPr>
        <sz val="11"/>
        <color rgb="FF000000"/>
        <rFont val="Calibri"/>
      </rPr>
      <t xml:space="preserve">The recommended state for this setting is: </t>
    </r>
    <r>
      <rPr>
        <b/>
        <sz val="11"/>
        <color rgb="FF000000"/>
        <rFont val="Calibri"/>
      </rPr>
      <t>Prompt for consent on the secure desktop</t>
    </r>
    <r>
      <rPr>
        <sz val="11"/>
        <color rgb="FF000000"/>
        <rFont val="Calibri"/>
      </rPr>
      <t xml:space="preserve">. Configuring this setting to </t>
    </r>
    <r>
      <rPr>
        <b/>
        <sz val="11"/>
        <color rgb="FF000000"/>
        <rFont val="Calibri"/>
      </rPr>
      <t>Prompt for credentials on the secure desktop</t>
    </r>
    <r>
      <rPr>
        <sz val="11"/>
        <color rgb="FF000000"/>
        <rFont val="Calibri"/>
      </rPr>
      <t xml:space="preserve"> also conforms to the benchmark.</t>
    </r>
  </si>
  <si>
    <r>
      <rPr>
        <sz val="11"/>
        <color rgb="FF000000"/>
        <rFont val="Calibri"/>
      </rPr>
      <t>When an operation (including execution of a Windows binary) requires elevation of privilege, the user is prompted on the secure desktop to select either Permit or Deny. If the user selects Permit, the operation continues with the user's highest available privilege.</t>
    </r>
    <r>
      <rPr>
        <sz val="11"/>
        <color rgb="FF000000"/>
        <rFont val="Calibri"/>
      </rPr>
      <t xml:space="preserve">
</t>
    </r>
    <r>
      <rPr>
        <b/>
        <sz val="11"/>
        <color rgb="FF000000"/>
        <rFont val="Calibri"/>
      </rPr>
      <t>Warning:</t>
    </r>
    <r>
      <rPr>
        <sz val="11"/>
        <color rgb="FF000000"/>
        <rFont val="Calibri"/>
      </rPr>
      <t xml:space="preserve"> Windows Autopilot - Policy Conflicts </t>
    </r>
    <r>
      <rPr>
        <sz val="11"/>
        <color rgb="FF0000FF"/>
        <rFont val="Calibri"/>
      </rPr>
      <t>(https://learn.microsoft.com/en-us/autopilot/policy-conflicts)</t>
    </r>
    <r>
      <rPr>
        <sz val="11"/>
        <color rgb="FF000000"/>
        <rFont val="Calibri"/>
      </rPr>
      <t>: This policy requires a reboot to apply. As a result, prompts may appear when modifying user account control (UAC) settings during the Out of the Box Experience (OOBE) using the device Enrollment Status Page (ESP). Increased prompts are more likely if the device reboots after policies are applied.</t>
    </r>
    <r>
      <rPr>
        <sz val="11"/>
        <color rgb="FF000000"/>
        <rFont val="Calibri"/>
      </rPr>
      <t xml:space="preserve">
</t>
    </r>
    <r>
      <rPr>
        <sz val="11"/>
        <color rgb="FF000000"/>
        <rFont val="Calibri"/>
      </rPr>
      <t xml:space="preserve">If Windows Autopilot is used in the environment, assign this setting exclusively to </t>
    </r>
    <r>
      <rPr>
        <b/>
        <sz val="11"/>
        <color rgb="FF000000"/>
        <rFont val="Calibri"/>
      </rPr>
      <t>user groups</t>
    </r>
    <r>
      <rPr>
        <sz val="11"/>
        <color rgb="FF000000"/>
        <rFont val="Calibri"/>
      </rPr>
      <t xml:space="preserve"> rather than device groups. This ensures the setting is applied later during enrollment, allowing Windows Autopilot to complete its pre-provisioning process and prevent potential interruptions.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</si>
  <si>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HKLM\SOFTWARE\Microsoft\Windows\CurrentVersion\Policies\System:ConsentPromptBehaviorAdmin</t>
    </r>
    <r>
      <rPr>
        <sz val="11"/>
        <color rgb="FF006096"/>
        <rFont val="Roboto Condensed"/>
      </rPr>
      <t xml:space="preserve">
</t>
    </r>
  </si>
  <si>
    <r>
      <rPr>
        <sz val="11"/>
        <color rgb="FF000000"/>
        <rFont val="Calibri"/>
      </rPr>
      <t>Prompt for consent for non-Windows binaries. (When an operation for a non-Microsoft application requires elevation of privilege, the user is prompted on the secure desktop to select either Permit or Deny. If the user selects Permit, the operation continues with the user's highest available privilege.)</t>
    </r>
  </si>
  <si>
    <t>49.29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</si>
  <si>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</si>
  <si>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Settings Catalog path to </t>
    </r>
    <r>
      <rPr>
        <b/>
        <sz val="11"/>
        <color rgb="FF000000"/>
        <rFont val="Calibri"/>
      </rPr>
      <t>Automatically deny elevation requests:</t>
    </r>
    <r>
      <rPr>
        <sz val="11"/>
        <color rgb="FF000000"/>
        <rFont val="Calibri"/>
      </rPr>
      <t xml:space="preserve">
</t>
    </r>
    <r>
      <rPr>
        <sz val="11"/>
        <color rgb="FF006096"/>
        <rFont val="Roboto Condensed"/>
      </rPr>
      <t>Local Policies Security Options\User Account Control: Behavior of the elevation prompt for standard users</t>
    </r>
    <r>
      <rPr>
        <sz val="11"/>
        <color rgb="FF006096"/>
        <rFont val="Roboto Condensed"/>
      </rPr>
      <t xml:space="preserve">
</t>
    </r>
  </si>
  <si>
    <r>
      <rPr>
        <sz val="11"/>
        <color rgb="FF000000"/>
        <rFont val="Calibri"/>
      </rPr>
      <t>This policy setting controls the behavior of the elevation prompt for standard users.</t>
    </r>
    <r>
      <rPr>
        <sz val="11"/>
        <color rgb="FF000000"/>
        <rFont val="Calibri"/>
      </rPr>
      <t xml:space="preserve">
</t>
    </r>
    <r>
      <rPr>
        <sz val="11"/>
        <color rgb="FF000000"/>
        <rFont val="Calibri"/>
      </rPr>
      <t xml:space="preserve">The recommended state for this setting is: </t>
    </r>
    <r>
      <rPr>
        <b/>
        <sz val="11"/>
        <color rgb="FF000000"/>
        <rFont val="Calibri"/>
      </rPr>
      <t>Automatically deny elevation requests</t>
    </r>
    <r>
      <rPr>
        <sz val="11"/>
        <color rgb="FF000000"/>
        <rFont val="Calibri"/>
      </rPr>
      <t>.</t>
    </r>
  </si>
  <si>
    <r>
      <rPr>
        <sz val="11"/>
        <color rgb="FF000000"/>
        <rFont val="Calibri"/>
      </rPr>
      <t>When an operation requires elevation of privilege, a configurable access denied error message is displayed. An enterprise that is running desktops as standard user may choose this setting to reduce help desk calls.</t>
    </r>
    <r>
      <rPr>
        <sz val="11"/>
        <color rgb="FF000000"/>
        <rFont val="Calibri"/>
      </rPr>
      <t xml:space="preserve">
</t>
    </r>
    <r>
      <rPr>
        <b/>
        <sz val="11"/>
        <color rgb="FF000000"/>
        <rFont val="Calibri"/>
      </rPr>
      <t>Note:</t>
    </r>
    <r>
      <rPr>
        <sz val="11"/>
        <color rgb="FF000000"/>
        <rFont val="Calibri"/>
      </rPr>
      <t xml:space="preserve"> With this setting configured as recommended, the default error message displayed when a user attempts to perform an operation or run a program requiring privilege elevation (without Administrator rights) is "</t>
    </r>
    <r>
      <rPr>
        <i/>
        <sz val="11"/>
        <color rgb="FF000000"/>
        <rFont val="Calibri"/>
      </rPr>
      <t>This program will not run. This program is blocked by group policy. For more information, contact your system administrator.</t>
    </r>
    <r>
      <rPr>
        <sz val="11"/>
        <color rgb="FF000000"/>
        <rFont val="Calibri"/>
      </rPr>
      <t xml:space="preserve">" Some users who are not used to seeing this message may believe that the operation or program they attempted to run is specifically blocked by group policy, as that is what the message seems to imply. This message may therefore result in user questions as to why that specific operation/program is blocked, when in fact, the problem is that they need to perform the operation or run the program with an Administrative account (or "Run as Administrator" if it </t>
    </r>
    <r>
      <rPr>
        <i/>
        <sz val="11"/>
        <color rgb="FF000000"/>
        <rFont val="Calibri"/>
      </rPr>
      <t>is</t>
    </r>
    <r>
      <rPr>
        <sz val="11"/>
        <color rgb="FF000000"/>
        <rFont val="Calibri"/>
      </rPr>
      <t xml:space="preserve"> already an Administrator account), and they are not doing that.</t>
    </r>
    <r>
      <rPr>
        <sz val="11"/>
        <color rgb="FF000000"/>
        <rFont val="Calibri"/>
      </rPr>
      <t xml:space="preserve">
</t>
    </r>
    <r>
      <rPr>
        <b/>
        <sz val="11"/>
        <color rgb="FF000000"/>
        <rFont val="Calibri"/>
      </rPr>
      <t>Note #2:</t>
    </r>
    <r>
      <rPr>
        <sz val="11"/>
        <color rgb="FF000000"/>
        <rFont val="Calibri"/>
      </rPr>
      <t xml:space="preserve"> When using third-party remote support tools, this recommendation could prevent Administrators from entering their administrative credentials. In this case, an exception to this recommendation will be needed.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</si>
  <si>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HKLM\SOFTWARE\Microsoft\Windows\CurrentVersion\Policies\System:ConsentPromptBehaviorUser</t>
    </r>
    <r>
      <rPr>
        <sz val="11"/>
        <color rgb="FF006096"/>
        <rFont val="Roboto Condensed"/>
      </rPr>
      <t xml:space="preserve">
</t>
    </r>
  </si>
  <si>
    <r>
      <rPr>
        <sz val="11"/>
        <color rgb="FF000000"/>
        <rFont val="Calibri"/>
      </rPr>
      <t>Prompt for credentials. (When an operation requires elevation of privilege, the user is prompted to enter an administrative user name and password. If the user enters valid credentials, the operation continues with the applicable privilege.)</t>
    </r>
  </si>
  <si>
    <t>49.30</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</si>
  <si>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</si>
  <si>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Options\User Account Control: Detect application installations and prompt for elevation</t>
    </r>
    <r>
      <rPr>
        <sz val="11"/>
        <color rgb="FF006096"/>
        <rFont val="Roboto Condensed"/>
      </rPr>
      <t xml:space="preserve">
</t>
    </r>
  </si>
  <si>
    <r>
      <rPr>
        <sz val="11"/>
        <color rgb="FF000000"/>
        <rFont val="Calibri"/>
      </rPr>
      <t>This policy setting controls the behavior of application installation detection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</si>
  <si>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an application installation package is detected that requires elevation of privilege, the user is prompted to enter an administrative user name and password. If the user enters valid credentials, the operation continues with the applicable privilege.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</si>
  <si>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HKLM\SOFTWARE\Microsoft\Windows\CurrentVersion\Policies\System:EnableInstallerDetection</t>
    </r>
    <r>
      <rPr>
        <sz val="11"/>
        <color rgb="FF006096"/>
        <rFont val="Roboto Condensed"/>
      </rPr>
      <t xml:space="preserve">
</t>
    </r>
  </si>
  <si>
    <r>
      <rPr>
        <sz val="11"/>
        <color rgb="FF000000"/>
        <rFont val="Calibri"/>
      </rPr>
      <t>Disabled. (Default for enterprise. Application installation packages are not detected and prompted for elevation.)</t>
    </r>
  </si>
  <si>
    <t>49.31</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</si>
  <si>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</si>
  <si>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Options\User Account Control: Only elevate UIAccess applications that are installed in secure locations</t>
    </r>
    <r>
      <rPr>
        <sz val="11"/>
        <color rgb="FF006096"/>
        <rFont val="Roboto Condensed"/>
      </rPr>
      <t xml:space="preserve">
</t>
    </r>
  </si>
  <si>
    <r>
      <rPr>
        <sz val="11"/>
        <color rgb="FF000000"/>
        <rFont val="Calibri"/>
      </rPr>
      <t>This policy setting controls whether applications that request to run with a User Interface Accessibility (UIAccess) integrity level must reside in a secure location in the file system. Secure locations are limited to the following:</t>
    </r>
    <r>
      <rPr>
        <sz val="11"/>
        <color rgb="FF000000"/>
        <rFont val="Calibri"/>
      </rPr>
      <t xml:space="preserve">
</t>
    </r>
    <r>
      <rPr>
        <sz val="11"/>
        <color rgb="FF000000"/>
        <rFont val="Calibri"/>
      </rPr>
      <t xml:space="preserve">- </t>
    </r>
    <r>
      <rPr>
        <b/>
        <sz val="11"/>
        <color rgb="FF000000"/>
        <rFont val="Calibri"/>
      </rPr>
      <t>…\Program Files\</t>
    </r>
    <r>
      <rPr>
        <sz val="11"/>
        <color rgb="FF000000"/>
        <rFont val="Calibri"/>
      </rPr>
      <t>, including subfolders</t>
    </r>
    <r>
      <rPr>
        <sz val="11"/>
        <color rgb="FF000000"/>
        <rFont val="Calibri"/>
      </rPr>
      <t xml:space="preserve">
</t>
    </r>
    <r>
      <rPr>
        <sz val="11"/>
        <color rgb="FF000000"/>
        <rFont val="Calibri"/>
      </rPr>
      <t xml:space="preserve">- </t>
    </r>
    <r>
      <rPr>
        <b/>
        <sz val="11"/>
        <color rgb="FF000000"/>
        <rFont val="Calibri"/>
      </rPr>
      <t>…\Windows\System32\</t>
    </r>
    <r>
      <rPr>
        <sz val="11"/>
        <color rgb="FF000000"/>
        <rFont val="Calibri"/>
      </rPr>
      <t xml:space="preserve">
</t>
    </r>
    <r>
      <rPr>
        <sz val="11"/>
        <color rgb="FF000000"/>
        <rFont val="Calibri"/>
      </rPr>
      <t xml:space="preserve">- </t>
    </r>
    <r>
      <rPr>
        <b/>
        <sz val="11"/>
        <color rgb="FF000000"/>
        <rFont val="Calibri"/>
      </rPr>
      <t>…\Program Files (x86)\</t>
    </r>
    <r>
      <rPr>
        <sz val="11"/>
        <color rgb="FF000000"/>
        <rFont val="Calibri"/>
      </rPr>
      <t>, including subfolders (for 64-bit versions of Windows)</t>
    </r>
    <r>
      <rPr>
        <sz val="11"/>
        <color rgb="FF000000"/>
        <rFont val="Calibri"/>
      </rPr>
      <t xml:space="preserve">
</t>
    </r>
    <r>
      <rPr>
        <b/>
        <sz val="11"/>
        <color rgb="FF000000"/>
        <rFont val="Calibri"/>
      </rPr>
      <t>Note:</t>
    </r>
    <r>
      <rPr>
        <sz val="11"/>
        <color rgb="FF000000"/>
        <rFont val="Calibri"/>
      </rPr>
      <t xml:space="preserve"> Windows enforces a public key infrastructure (PKI) signature check on any interactive application that requests to run with a UIAccess integrity level regardless of the state of this security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</si>
  <si>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HKLM\SOFTWARE\Microsoft\Windows\CurrentVersion\Policies\System:EnableSecureUIAPaths</t>
    </r>
    <r>
      <rPr>
        <sz val="11"/>
        <color rgb="FF006096"/>
        <rFont val="Roboto Condensed"/>
      </rPr>
      <t xml:space="preserve">
</t>
    </r>
  </si>
  <si>
    <r>
      <rPr>
        <sz val="11"/>
        <color rgb="FF000000"/>
        <rFont val="Calibri"/>
      </rPr>
      <t>Enabled. (If an application resides in a secure location in the file system, it runs only with UIAccess integrity.)</t>
    </r>
  </si>
  <si>
    <t>49.32</t>
  </si>
  <si>
    <r>
      <rPr>
        <sz val="11"/>
        <rFont val="Calibri"/>
      </rPr>
      <t xml:space="preserve">Ensure </t>
    </r>
    <r>
      <rPr>
        <sz val="11"/>
        <color rgb="FF000000"/>
        <rFont val="Calibri"/>
      </rPr>
      <t>'</t>
    </r>
    <r>
      <rPr>
        <b/>
        <sz val="11"/>
        <color rgb="FF000000"/>
        <rFont val="Calibri"/>
      </rPr>
      <t>User Account Control: Use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</si>
  <si>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Options\User Account Control: Use Admin Approval Mode</t>
    </r>
    <r>
      <rPr>
        <sz val="11"/>
        <color rgb="FF006096"/>
        <rFont val="Roboto Condensed"/>
      </rPr>
      <t xml:space="preserve">
</t>
    </r>
  </si>
  <si>
    <r>
      <rPr>
        <sz val="11"/>
        <color rgb="FF000000"/>
        <rFont val="Calibri"/>
      </rPr>
      <t>This policy setting controls the behavior of Admin Approval Mode for the built-in Administrator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</si>
  <si>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built-in Administrator account uses Admin Approval Mode. Users that log on using the local Administrator account will be prompted for consent whenever a program requests an elevation in privilege, just like any other user would.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</si>
  <si>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HKLM\SOFTWARE\Microsoft\Windows\CurrentVersion\Policies\System:FilterAdministratorToken</t>
    </r>
    <r>
      <rPr>
        <sz val="11"/>
        <color rgb="FF006096"/>
        <rFont val="Roboto Condensed"/>
      </rPr>
      <t xml:space="preserve">
</t>
    </r>
  </si>
  <si>
    <r>
      <rPr>
        <sz val="11"/>
        <color rgb="FF000000"/>
        <rFont val="Calibri"/>
      </rPr>
      <t>Disabled. (The built-in Administrator account runs all applications with full administrative privilege.)</t>
    </r>
  </si>
  <si>
    <t>49.33</t>
  </si>
  <si>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</si>
  <si>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Options\User Account Control: Switch to the secure desktop when prompting for elevation</t>
    </r>
    <r>
      <rPr>
        <sz val="11"/>
        <color rgb="FF006096"/>
        <rFont val="Roboto Condensed"/>
      </rPr>
      <t xml:space="preserve">
</t>
    </r>
  </si>
  <si>
    <r>
      <rPr>
        <sz val="11"/>
        <color rgb="FF000000"/>
        <rFont val="Calibri"/>
      </rPr>
      <t>This policy setting controls whether the elevation request prompt is displayed on the interactive user's desktop or the secure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</si>
  <si>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HKLM\SOFTWARE\Microsoft\Windows\CurrentVersion\Policies\System:PromptOnSecureDesktop</t>
    </r>
    <r>
      <rPr>
        <sz val="11"/>
        <color rgb="FF006096"/>
        <rFont val="Roboto Condensed"/>
      </rPr>
      <t xml:space="preserve">
</t>
    </r>
  </si>
  <si>
    <r>
      <rPr>
        <sz val="11"/>
        <color rgb="FF000000"/>
        <rFont val="Calibri"/>
      </rPr>
      <t>Enabled. (All elevation requests go to the secure desktop regardless of prompt behavior policy settings for administrators and standard users.)</t>
    </r>
  </si>
  <si>
    <t>49.34</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</si>
  <si>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</si>
  <si>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Options\User Account Control: Run all administrators in Admin Approval Mode</t>
    </r>
    <r>
      <rPr>
        <sz val="11"/>
        <color rgb="FF006096"/>
        <rFont val="Roboto Condensed"/>
      </rPr>
      <t xml:space="preserve">
</t>
    </r>
  </si>
  <si>
    <r>
      <rPr>
        <sz val="11"/>
        <color rgb="FF000000"/>
        <rFont val="Calibri"/>
      </rPr>
      <t>This policy setting controls the behavior of all User Account Control (UAC) policy settings for the computer. If you change this policy setting, you must restart your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is disabled, the Security Center notifies you that the overall security of the operating system has been reduced.</t>
    </r>
  </si>
  <si>
    <r>
      <rPr>
        <sz val="11"/>
        <color rgb="FF000000"/>
        <rFont val="Calibri"/>
      </rPr>
      <t>None - this is the default behavior. Users and administrators will need to learn to work with UAC prompts and adjust their work habits to use least privilege operations.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</si>
  <si>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HKLM\SOFTWARE\Microsoft\Windows\CurrentVersion\Policies\System:EnableLUA</t>
    </r>
    <r>
      <rPr>
        <sz val="11"/>
        <color rgb="FF006096"/>
        <rFont val="Roboto Condensed"/>
      </rPr>
      <t xml:space="preserve">
</t>
    </r>
  </si>
  <si>
    <r>
      <rPr>
        <sz val="11"/>
        <color rgb="FF000000"/>
        <rFont val="Calibri"/>
      </rPr>
      <t>Enabled. (Admin Approval Mode is enabled. This policy must be enabled and related UAC policy settings must also be set appropriately to allow the built-in Administrator account and all other users who are members of the Administrators group to run in Admin Approval Mode.)</t>
    </r>
  </si>
  <si>
    <t>49.35</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</si>
  <si>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</si>
  <si>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Options\User Account Control: Virtualize file and registry write failures to per-user locations</t>
    </r>
    <r>
      <rPr>
        <sz val="11"/>
        <color rgb="FF006096"/>
        <rFont val="Roboto Condensed"/>
      </rPr>
      <t xml:space="preserve">
</t>
    </r>
  </si>
  <si>
    <r>
      <rPr>
        <sz val="11"/>
        <color rgb="FF000000"/>
        <rFont val="Calibri"/>
      </rPr>
      <t>This policy setting controls whether application write failures are redirected to defined registry and file system locations. This policy setting mitigates applications that run as administrator and write run-time application data to:</t>
    </r>
    <r>
      <rPr>
        <sz val="11"/>
        <color rgb="FF000000"/>
        <rFont val="Calibri"/>
      </rPr>
      <t xml:space="preserve">
</t>
    </r>
    <r>
      <rPr>
        <sz val="11"/>
        <color rgb="FF000000"/>
        <rFont val="Calibri"/>
      </rPr>
      <t xml:space="preserve">- </t>
    </r>
    <r>
      <rPr>
        <b/>
        <sz val="11"/>
        <color rgb="FF000000"/>
        <rFont val="Calibri"/>
      </rPr>
      <t>%ProgramFiles%</t>
    </r>
    <r>
      <rPr>
        <sz val="11"/>
        <color rgb="FF000000"/>
        <rFont val="Calibri"/>
      </rPr>
      <t xml:space="preserve">
</t>
    </r>
    <r>
      <rPr>
        <sz val="11"/>
        <color rgb="FF000000"/>
        <rFont val="Calibri"/>
      </rPr>
      <t xml:space="preserve">- </t>
    </r>
    <r>
      <rPr>
        <b/>
        <sz val="11"/>
        <color rgb="FF000000"/>
        <rFont val="Calibri"/>
      </rPr>
      <t>%windir%</t>
    </r>
    <r>
      <rPr>
        <sz val="11"/>
        <color rgb="FF000000"/>
        <rFont val="Calibri"/>
      </rPr>
      <t xml:space="preserve">
</t>
    </r>
    <r>
      <rPr>
        <sz val="11"/>
        <color rgb="FF000000"/>
        <rFont val="Calibri"/>
      </rPr>
      <t xml:space="preserve">- </t>
    </r>
    <r>
      <rPr>
        <b/>
        <sz val="11"/>
        <color rgb="FF000000"/>
        <rFont val="Calibri"/>
      </rPr>
      <t>%windir%\System32</t>
    </r>
    <r>
      <rPr>
        <sz val="11"/>
        <color rgb="FF000000"/>
        <rFont val="Calibri"/>
      </rPr>
      <t xml:space="preserve">
</t>
    </r>
    <r>
      <rPr>
        <sz val="11"/>
        <color rgb="FF000000"/>
        <rFont val="Calibri"/>
      </rPr>
      <t xml:space="preserve">- </t>
    </r>
    <r>
      <rPr>
        <b/>
        <sz val="11"/>
        <color rgb="FF000000"/>
        <rFont val="Calibri"/>
      </rPr>
      <t>HKLM\SOFTWARE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</si>
  <si>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HKLM\SOFTWARE\Microsoft\Windows\CurrentVersion\Policies\System:EnableVirtualization</t>
    </r>
    <r>
      <rPr>
        <sz val="11"/>
        <color rgb="FF006096"/>
        <rFont val="Roboto Condensed"/>
      </rPr>
      <t xml:space="preserve">
</t>
    </r>
  </si>
  <si>
    <r>
      <rPr>
        <sz val="11"/>
        <color rgb="FF000000"/>
        <rFont val="Calibri"/>
      </rPr>
      <t>Enabled. (Application write failures are redirected at run time to defined user locations for both the file system and registry.)</t>
    </r>
  </si>
  <si>
    <t>Local Security Authority</t>
  </si>
  <si>
    <t>50.1</t>
  </si>
  <si>
    <r>
      <rPr>
        <sz val="11"/>
        <rFont val="Calibri"/>
      </rPr>
      <t xml:space="preserve">Ensure </t>
    </r>
    <r>
      <rPr>
        <sz val="11"/>
        <color rgb="FF000000"/>
        <rFont val="Calibri"/>
      </rPr>
      <t>'</t>
    </r>
    <r>
      <rPr>
        <b/>
        <sz val="11"/>
        <color rgb="FF000000"/>
        <rFont val="Calibri"/>
      </rPr>
      <t xml:space="preserve">Configure Lsa Protected Process is set to </t>
    </r>
    <r>
      <rPr>
        <sz val="11"/>
        <color rgb="FF000000"/>
        <rFont val="Calibri"/>
      </rPr>
      <t>'</t>
    </r>
    <r>
      <rPr>
        <sz val="11"/>
        <color rgb="FF000000"/>
        <rFont val="Calibri"/>
      </rPr>
      <t>Enabled with UEFI Lock...</t>
    </r>
    <r>
      <rPr>
        <sz val="11"/>
        <color rgb="FF000000"/>
        <rFont val="Calibri"/>
      </rPr>
      <t>'</t>
    </r>
  </si>
  <si>
    <r>
      <rPr>
        <sz val="11"/>
        <color rgb="FF000000"/>
        <rFont val="Calibri"/>
      </rPr>
      <t xml:space="preserve">Set the following Settings Catalog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Local Security Authority\Configure Lsa Protected Process</t>
    </r>
    <r>
      <rPr>
        <sz val="11"/>
        <color rgb="FF006096"/>
        <rFont val="Roboto Condensed"/>
      </rPr>
      <t xml:space="preserve">
</t>
    </r>
  </si>
  <si>
    <r>
      <rPr>
        <sz val="11"/>
        <color rgb="FF000000"/>
        <rFont val="Calibri"/>
      </rPr>
      <t>This policy setting controls whether the Local Security Authority Subservice Service (LSASS) runs in protected mode and also has the option to lock in protected mode with Unified Extensible Firmware Interface (UEFI). The Local Security Authority (LSA), which includes the LSASS process, validates users for local and remote sign-ins and enforces local security policies.</t>
    </r>
    <r>
      <rPr>
        <sz val="11"/>
        <color rgb="FF000000"/>
        <rFont val="Calibri"/>
      </rPr>
      <t xml:space="preserve">
</t>
    </r>
    <r>
      <rPr>
        <sz val="11"/>
        <color rgb="FF000000"/>
        <rFont val="Calibri"/>
      </rPr>
      <t xml:space="preserve">The recommended state for this setting is: </t>
    </r>
    <r>
      <rPr>
        <b/>
        <sz val="11"/>
        <color rgb="FF000000"/>
        <rFont val="Calibri"/>
      </rPr>
      <t>Enabled with UEFI lock. LSA will run as protected process and this configuration is UEFI locked</t>
    </r>
    <r>
      <rPr>
        <sz val="11"/>
        <color rgb="FF000000"/>
        <rFont val="Calibri"/>
      </rPr>
      <t>.</t>
    </r>
  </si>
  <si>
    <r>
      <rPr>
        <sz val="11"/>
        <color rgb="FF000000"/>
        <rFont val="Calibri"/>
      </rPr>
      <t xml:space="preserve">Once this setting has been applied (Enabled), removing the group policy setting (set to Not Configured) will not reverse the impact. In order to reverse the impact, you must explicitly configure this setting to Disabled and follow Microsoft's documentation on disabling the UEFI Lock </t>
    </r>
    <r>
      <rPr>
        <sz val="11"/>
        <color rgb="FF0000FF"/>
        <rFont val="Calibri"/>
      </rPr>
      <t>(https://learn.microsoft.com/en-us/previous-versions/windows/it-pro/windows-server-2012-r2-and-2012/dn408187(v=ws.11)#to-disable-lsa-protection)</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</si>
  <si>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HKLM\SOFTWARE\Policies\Microsoft\Windows\System:RunAsPPL</t>
    </r>
    <r>
      <rPr>
        <sz val="11"/>
        <color rgb="FF006096"/>
        <rFont val="Roboto Condensed"/>
      </rPr>
      <t xml:space="preserve">
</t>
    </r>
  </si>
  <si>
    <r>
      <rPr>
        <sz val="11"/>
        <color rgb="FF000000"/>
        <rFont val="Calibri"/>
      </rPr>
      <t>Not configured. (LSA will run as protected process for clean installed, HVCI capable, client SKUs that are domain or cloud domain-joined devices. This configuration is not UEFI locked.)</t>
    </r>
  </si>
  <si>
    <t>Messaging</t>
  </si>
  <si>
    <t>54.1</t>
  </si>
  <si>
    <r>
      <rPr>
        <sz val="11"/>
        <rFont val="Calibri"/>
      </rPr>
      <t xml:space="preserve">Ensure </t>
    </r>
    <r>
      <rPr>
        <sz val="11"/>
        <color rgb="FF000000"/>
        <rFont val="Calibri"/>
      </rPr>
      <t>'</t>
    </r>
    <r>
      <rPr>
        <b/>
        <sz val="11"/>
        <color rgb="FF000000"/>
        <rFont val="Calibri"/>
      </rPr>
      <t>Allow Message Sync</t>
    </r>
    <r>
      <rPr>
        <sz val="11"/>
        <color rgb="FF000000"/>
        <rFont val="Calibri"/>
      </rPr>
      <t>'</t>
    </r>
    <r>
      <rPr>
        <sz val="11"/>
        <color rgb="FF000000"/>
        <rFont val="Calibri"/>
      </rPr>
      <t xml:space="preserve"> is set to </t>
    </r>
    <r>
      <rPr>
        <sz val="11"/>
        <color rgb="FF000000"/>
        <rFont val="Calibri"/>
      </rPr>
      <t>'</t>
    </r>
    <r>
      <rPr>
        <b/>
        <sz val="11"/>
        <color rgb="FF000000"/>
        <rFont val="Calibri"/>
      </rPr>
      <t>message sync is not allowed and cannot be changed by the user.</t>
    </r>
    <r>
      <rPr>
        <sz val="11"/>
        <color rgb="FF000000"/>
        <rFont val="Calibri"/>
      </rPr>
      <t>'</t>
    </r>
  </si>
  <si>
    <r>
      <rPr>
        <sz val="11"/>
        <color rgb="FF000000"/>
        <rFont val="Calibri"/>
      </rPr>
      <t xml:space="preserve">Set the following Settings Catalog path to </t>
    </r>
    <r>
      <rPr>
        <b/>
        <sz val="11"/>
        <color rgb="FF000000"/>
        <rFont val="Calibri"/>
      </rPr>
      <t>message sync is not allowed and cannot be changed by the user.:</t>
    </r>
    <r>
      <rPr>
        <sz val="11"/>
        <color rgb="FF000000"/>
        <rFont val="Calibri"/>
      </rPr>
      <t xml:space="preserve">
</t>
    </r>
    <r>
      <rPr>
        <sz val="11"/>
        <color rgb="FF006096"/>
        <rFont val="Roboto Condensed"/>
      </rPr>
      <t>Messaging\Allow Message Sync</t>
    </r>
    <r>
      <rPr>
        <sz val="11"/>
        <color rgb="FF006096"/>
        <rFont val="Roboto Condensed"/>
      </rPr>
      <t xml:space="preserve">
</t>
    </r>
  </si>
  <si>
    <r>
      <rPr>
        <sz val="11"/>
        <color rgb="FF000000"/>
        <rFont val="Calibri"/>
      </rPr>
      <t>This policy setting allows backup and restore of cellular text messages to Microsoft's cloud services.</t>
    </r>
    <r>
      <rPr>
        <sz val="11"/>
        <color rgb="FF000000"/>
        <rFont val="Calibri"/>
      </rPr>
      <t xml:space="preserve">
</t>
    </r>
    <r>
      <rPr>
        <sz val="11"/>
        <color rgb="FF000000"/>
        <rFont val="Calibri"/>
      </rPr>
      <t xml:space="preserve">The recommended state for this setting is: </t>
    </r>
    <r>
      <rPr>
        <b/>
        <sz val="11"/>
        <color rgb="FF000000"/>
        <rFont val="Calibri"/>
      </rPr>
      <t>message sync is not allowed and cannot be changed by the user.</t>
    </r>
    <r>
      <rPr>
        <sz val="11"/>
        <color rgb="FF000000"/>
        <rFont val="Calibri"/>
      </rPr>
      <t>.</t>
    </r>
  </si>
  <si>
    <r>
      <rPr>
        <sz val="11"/>
        <color rgb="FF000000"/>
        <rFont val="Calibri"/>
      </rPr>
      <t>Cellular text messages will not be backed up to (or restored from) Microsoft's cloud services.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</si>
  <si>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HKLM\SOFTWARE\Microsoft\PolicyManager\current\device\Messaging:AllowMessageSync_WinningProvider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HKLM\SOFTWARE\Microsoft\PolicyManager\Providers\{GUID}\Default\Device\Messaging:AllowMessageSync</t>
    </r>
    <r>
      <rPr>
        <sz val="11"/>
        <color rgb="FF006096"/>
        <rFont val="Roboto Condensed"/>
      </rPr>
      <t xml:space="preserve">
</t>
    </r>
  </si>
  <si>
    <r>
      <rPr>
        <sz val="11"/>
        <color rgb="FF000000"/>
        <rFont val="Calibri"/>
      </rPr>
      <t>Enabled. (Cellular text messages can be backed up and restored to Microsoft's cloud services.)</t>
    </r>
  </si>
  <si>
    <t>Microsoft App Store</t>
  </si>
  <si>
    <t>55.1</t>
  </si>
  <si>
    <r>
      <rPr>
        <sz val="11"/>
        <rFont val="Calibri"/>
      </rPr>
      <t xml:space="preserve">Ensure </t>
    </r>
    <r>
      <rPr>
        <sz val="11"/>
        <color rgb="FF000000"/>
        <rFont val="Calibri"/>
      </rPr>
      <t>'</t>
    </r>
    <r>
      <rPr>
        <b/>
        <sz val="11"/>
        <color rgb="FF000000"/>
        <rFont val="Calibri"/>
      </rPr>
      <t>Allow apps from the Microsoft app store to auto update</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</si>
  <si>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 xml:space="preserve">Set the following Settings Catalog path to </t>
    </r>
    <r>
      <rPr>
        <b/>
        <sz val="11"/>
        <color rgb="FF000000"/>
        <rFont val="Calibri"/>
      </rPr>
      <t>Allowed</t>
    </r>
    <r>
      <rPr>
        <sz val="11"/>
        <color rgb="FF000000"/>
        <rFont val="Calibri"/>
      </rPr>
      <t>:</t>
    </r>
    <r>
      <rPr>
        <sz val="11"/>
        <color rgb="FF000000"/>
        <rFont val="Calibri"/>
      </rPr>
      <t xml:space="preserve">
</t>
    </r>
    <r>
      <rPr>
        <sz val="11"/>
        <color rgb="FF006096"/>
        <rFont val="Roboto Condensed"/>
      </rPr>
      <t>Microsoft App Store\Allow apps from the Microsoft app store to auto update</t>
    </r>
    <r>
      <rPr>
        <sz val="11"/>
        <color rgb="FF006096"/>
        <rFont val="Roboto Condensed"/>
      </rPr>
      <t xml:space="preserve">
</t>
    </r>
  </si>
  <si>
    <r>
      <rPr>
        <sz val="11"/>
        <color rgb="FF000000"/>
        <rFont val="Calibri"/>
      </rPr>
      <t>This setting enables or disables the automatic download and installation of Microsoft Store app updates.</t>
    </r>
    <r>
      <rPr>
        <sz val="11"/>
        <color rgb="FF000000"/>
        <rFont val="Calibri"/>
      </rPr>
      <t xml:space="preserve">
</t>
    </r>
    <r>
      <rPr>
        <sz val="11"/>
        <color rgb="FF000000"/>
        <rFont val="Calibri"/>
      </rPr>
      <t xml:space="preserve">The recommended state for this setting is: </t>
    </r>
    <r>
      <rPr>
        <b/>
        <sz val="11"/>
        <color rgb="FF000000"/>
        <rFont val="Calibri"/>
      </rPr>
      <t>Allowed</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</si>
  <si>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HKLM\SOFTWARE\Microsoft\PolicyManager\current\device\ApplicationManagement:AllowAppStoreAutoUpdate_WinningProvider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HKLM\SOFTWARE\Microsoft\PolicyManager\Providers\{GUID}\Default\Device\ApplicationManagement:AllowAppStoreAutoUpdate</t>
    </r>
    <r>
      <rPr>
        <sz val="11"/>
        <color rgb="FF006096"/>
        <rFont val="Roboto Condensed"/>
      </rPr>
      <t xml:space="preserve">
</t>
    </r>
  </si>
  <si>
    <r>
      <rPr>
        <sz val="11"/>
        <color rgb="FF000000"/>
        <rFont val="Calibri"/>
      </rPr>
      <t>Not configured - 2.</t>
    </r>
  </si>
  <si>
    <t>55.2</t>
  </si>
  <si>
    <r>
      <rPr>
        <sz val="11"/>
        <rFont val="Calibri"/>
      </rPr>
      <t xml:space="preserve">Ensure </t>
    </r>
    <r>
      <rPr>
        <sz val="11"/>
        <color rgb="FF000000"/>
        <rFont val="Calibri"/>
      </rPr>
      <t>'</t>
    </r>
    <r>
      <rPr>
        <b/>
        <sz val="11"/>
        <color rgb="FF000000"/>
        <rFont val="Calibri"/>
      </rPr>
      <t>Allow Game DVR</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</si>
  <si>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Microsoft App Store\Allow Game DVR</t>
    </r>
    <r>
      <rPr>
        <sz val="11"/>
        <color rgb="FF006096"/>
        <rFont val="Roboto Condensed"/>
      </rPr>
      <t xml:space="preserve">
</t>
    </r>
  </si>
  <si>
    <r>
      <rPr>
        <sz val="11"/>
        <color rgb="FF000000"/>
        <rFont val="Calibri"/>
      </rPr>
      <t>This setting enables or disables the Windows Game Recording and Broadcasting features.</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</si>
  <si>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Windows Game Recording will not be allowed.</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</si>
  <si>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HKLM\SOFTWARE\Microsoft\PolicyManager\current\device\ApplicationManagement:AllowGameDVR_WinningProvider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HKLM\SOFTWARE\Microsoft\PolicyManager\Providers\{GUID}\Default\Device\ApplicationManagement:AllowGameDVR</t>
    </r>
    <r>
      <rPr>
        <sz val="11"/>
        <color rgb="FF006096"/>
        <rFont val="Roboto Condensed"/>
      </rPr>
      <t xml:space="preserve">
</t>
    </r>
  </si>
  <si>
    <r>
      <rPr>
        <sz val="11"/>
        <color rgb="FF000000"/>
        <rFont val="Calibri"/>
      </rPr>
      <t>Enabled. (Recording and Broadcasting (streaming) is allowed.)</t>
    </r>
  </si>
  <si>
    <t>55.3</t>
  </si>
  <si>
    <r>
      <rPr>
        <sz val="11"/>
        <rFont val="Calibri"/>
      </rPr>
      <t xml:space="preserve">Ensure </t>
    </r>
    <r>
      <rPr>
        <sz val="11"/>
        <color rgb="FF000000"/>
        <rFont val="Calibri"/>
      </rPr>
      <t>'</t>
    </r>
    <r>
      <rPr>
        <b/>
        <sz val="11"/>
        <color rgb="FF000000"/>
        <rFont val="Calibri"/>
      </rPr>
      <t>Allow Shared User App Data</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</si>
  <si>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Microsoft App Store\Allow Shared User App Data</t>
    </r>
    <r>
      <rPr>
        <sz val="11"/>
        <color rgb="FF006096"/>
        <rFont val="Roboto Condensed"/>
      </rPr>
      <t xml:space="preserve">
</t>
    </r>
  </si>
  <si>
    <r>
      <rPr>
        <sz val="11"/>
        <color rgb="FF000000"/>
        <rFont val="Calibri"/>
      </rPr>
      <t xml:space="preserve">Manages a Windows app's ability to share data between users who have installed the app. Data is shared through the </t>
    </r>
    <r>
      <rPr>
        <b/>
        <sz val="11"/>
        <color rgb="FF000000"/>
        <rFont val="Calibri"/>
      </rPr>
      <t>SharedLocal</t>
    </r>
    <r>
      <rPr>
        <sz val="11"/>
        <color rgb="FF000000"/>
        <rFont val="Calibri"/>
      </rPr>
      <t xml:space="preserve"> folder. This folder is available through the </t>
    </r>
    <r>
      <rPr>
        <b/>
        <sz val="11"/>
        <color rgb="FF000000"/>
        <rFont val="Calibri"/>
      </rPr>
      <t>Windows.Storage</t>
    </r>
    <r>
      <rPr>
        <sz val="11"/>
        <color rgb="FF000000"/>
        <rFont val="Calibri"/>
      </rPr>
      <t xml:space="preserve"> API.</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</si>
  <si>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HKLM\SOFTWARE\Policies\Microsoft\Windows\CurrentVersion\AppModel\StateManager:AllowSharedLocalAppData</t>
    </r>
    <r>
      <rPr>
        <sz val="11"/>
        <color rgb="FF006096"/>
        <rFont val="Roboto Condensed"/>
      </rPr>
      <t xml:space="preserve">
</t>
    </r>
  </si>
  <si>
    <r>
      <rPr>
        <sz val="11"/>
        <color rgb="FF000000"/>
        <rFont val="Calibri"/>
      </rPr>
      <t>Disabled. (Windows apps won't be able to share app data with other instances of that app.)</t>
    </r>
  </si>
  <si>
    <t>55.4</t>
  </si>
  <si>
    <r>
      <rPr>
        <sz val="11"/>
        <rFont val="Calibri"/>
      </rPr>
      <t xml:space="preserve">Ensure </t>
    </r>
    <r>
      <rPr>
        <sz val="11"/>
        <color rgb="FF000000"/>
        <rFont val="Calibri"/>
      </rPr>
      <t>'</t>
    </r>
    <r>
      <rPr>
        <b/>
        <sz val="11"/>
        <color rgb="FF000000"/>
        <rFont val="Calibri"/>
      </rPr>
      <t>Block Non Admin User Install</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</si>
  <si>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Settings Catalog path to </t>
    </r>
    <r>
      <rPr>
        <b/>
        <sz val="11"/>
        <color rgb="FF000000"/>
        <rFont val="Calibri"/>
      </rPr>
      <t>Allow</t>
    </r>
    <r>
      <rPr>
        <sz val="11"/>
        <color rgb="FF000000"/>
        <rFont val="Calibri"/>
      </rPr>
      <t>.</t>
    </r>
    <r>
      <rPr>
        <sz val="11"/>
        <color rgb="FF000000"/>
        <rFont val="Calibri"/>
      </rPr>
      <t xml:space="preserve">
</t>
    </r>
    <r>
      <rPr>
        <sz val="11"/>
        <color rgb="FF006096"/>
        <rFont val="Roboto Condensed"/>
      </rPr>
      <t>Microsoft App Store\Block Non Admin User Install</t>
    </r>
    <r>
      <rPr>
        <sz val="11"/>
        <color rgb="FF006096"/>
        <rFont val="Roboto Condensed"/>
      </rPr>
      <t xml:space="preserve">
</t>
    </r>
  </si>
  <si>
    <r>
      <rPr>
        <sz val="11"/>
        <color rgb="FF000000"/>
        <rFont val="Calibri"/>
      </rPr>
      <t>This setting manages non-Administrator users' ability to install Windows app packages.</t>
    </r>
    <r>
      <rPr>
        <sz val="11"/>
        <color rgb="FF000000"/>
        <rFont val="Calibri"/>
      </rPr>
      <t xml:space="preserve">
</t>
    </r>
    <r>
      <rPr>
        <sz val="11"/>
        <color rgb="FF000000"/>
        <rFont val="Calibri"/>
      </rPr>
      <t xml:space="preserve">The recommended state for this setting is: </t>
    </r>
    <r>
      <rPr>
        <b/>
        <sz val="11"/>
        <color rgb="FF000000"/>
        <rFont val="Calibri"/>
      </rPr>
      <t>Allow</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If the Self Service Password Reset (SSPR) </t>
    </r>
    <r>
      <rPr>
        <sz val="11"/>
        <color rgb="FF0000FF"/>
        <rFont val="Calibri"/>
      </rPr>
      <t>(https://learn.microsoft.com/en-us/entra/identity/authentication/howto-sspr-windows#general-limitations)</t>
    </r>
    <r>
      <rPr>
        <sz val="11"/>
        <color rgb="FF000000"/>
        <rFont val="Calibri"/>
      </rPr>
      <t xml:space="preserve"> feature is used in Microsoft Entra ID, an exception to this recommendation is needed as it's known to interfere with SSPR.</t>
    </r>
  </si>
  <si>
    <r>
      <rPr>
        <sz val="11"/>
        <color rgb="FF000000"/>
        <rFont val="Calibri"/>
      </rPr>
      <t>Non-Administrator users will not be able to install Microsoft Store app packages, unless they are explicitly permitted by other policies. If a Microsoft Store app is required for legitimate use, an Administrator will need to perform the installation from an Administrator context.</t>
    </r>
    <r>
      <rPr>
        <sz val="11"/>
        <color rgb="FF000000"/>
        <rFont val="Calibri"/>
      </rPr>
      <t xml:space="preserve">
</t>
    </r>
    <r>
      <rPr>
        <sz val="11"/>
        <color rgb="FF000000"/>
        <rFont val="Calibri"/>
      </rPr>
      <t xml:space="preserve">This setting can prevent standard users (without Administrator access) from launching Office 365 (O365) applications, displaying the error: </t>
    </r>
    <r>
      <rPr>
        <i/>
        <sz val="11"/>
        <color rgb="FF000000"/>
        <rFont val="Calibri"/>
      </rPr>
      <t>"Windows cannot access the specified device, path, or file. You may not have the appropriate permissions to access the item."</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</si>
  <si>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HKLM\SOFTWARE\Microsoft\PolicyManager\current\device\ApplicationManagement:BlockNonAdminUserInstall_WinningProvider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HKLM\SOFTWARE\Microsoft\PolicyManager\Providers\{GUID}\Default\Device\ApplicationManagement:BlockNonAdminUserInstall</t>
    </r>
    <r>
      <rPr>
        <sz val="11"/>
        <color rgb="FF006096"/>
        <rFont val="Roboto Condensed"/>
      </rPr>
      <t xml:space="preserve">
</t>
    </r>
  </si>
  <si>
    <r>
      <rPr>
        <sz val="11"/>
        <color rgb="FF000000"/>
        <rFont val="Calibri"/>
      </rPr>
      <t>Disabled. (All users will be able to initiate installation of Microsoft Store app packages.)</t>
    </r>
  </si>
  <si>
    <t>55.5</t>
  </si>
  <si>
    <r>
      <rPr>
        <sz val="11"/>
        <rFont val="Calibri"/>
      </rPr>
      <t xml:space="preserve">Ensure </t>
    </r>
    <r>
      <rPr>
        <sz val="11"/>
        <color rgb="FF000000"/>
        <rFont val="Calibri"/>
      </rPr>
      <t>'</t>
    </r>
    <r>
      <rPr>
        <b/>
        <sz val="11"/>
        <color rgb="FF000000"/>
        <rFont val="Calibri"/>
      </rPr>
      <t>Disable Store Originated Apps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</si>
  <si>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Microsoft App Store\Disable Store Originated Apps</t>
    </r>
    <r>
      <rPr>
        <sz val="11"/>
        <color rgb="FF006096"/>
        <rFont val="Roboto Condensed"/>
      </rPr>
      <t xml:space="preserve">
</t>
    </r>
  </si>
  <si>
    <r>
      <rPr>
        <sz val="11"/>
        <color rgb="FF000000"/>
        <rFont val="Calibri"/>
      </rPr>
      <t>This setting configures the launch of all apps from the Microsoft Store that came pre-installed or were downloaded.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only applies to Windows 10 Enterprise and Windows 10 Education editions.</t>
    </r>
  </si>
  <si>
    <r>
      <rPr>
        <sz val="11"/>
        <color rgb="FF000000"/>
        <rFont val="Calibri"/>
      </rPr>
      <t>All apps from the Microsoft Store that came pre-installed or were downloaded are prevented from launching. Existing Microsoft Store apps will not be updated. Microsoft Store is disabled.</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</si>
  <si>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HKLM\SOFTWARE\Microsoft\PolicyManager\current\device\ApplicationManagement:DisableStoreOriginatedApps_WinningProvider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HKLM\SOFTWARE\Microsoft\PolicyManager\Providers\{GUID}\Default\Device\ApplicationManagement:DisableStoreOriginatedApps</t>
    </r>
    <r>
      <rPr>
        <sz val="11"/>
        <color rgb="FF006096"/>
        <rFont val="Roboto Condensed"/>
      </rPr>
      <t xml:space="preserve">
</t>
    </r>
  </si>
  <si>
    <r>
      <rPr>
        <sz val="11"/>
        <color rgb="FF000000"/>
        <rFont val="Calibri"/>
      </rPr>
      <t>Enabled. (Microsoft Store apps are permitted to be launched and updated. Microsoft Store is enabled.)</t>
    </r>
  </si>
  <si>
    <t>55.6</t>
  </si>
  <si>
    <r>
      <rPr>
        <sz val="11"/>
        <rFont val="Calibri"/>
      </rPr>
      <t xml:space="preserve">Ensure </t>
    </r>
    <r>
      <rPr>
        <sz val="11"/>
        <color rgb="FF000000"/>
        <rFont val="Calibri"/>
      </rPr>
      <t>'</t>
    </r>
    <r>
      <rPr>
        <b/>
        <sz val="11"/>
        <color rgb="FF000000"/>
        <rFont val="Calibri"/>
      </rPr>
      <t>MSI 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</si>
  <si>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App Store\MSI Allow user control over installs</t>
    </r>
    <r>
      <rPr>
        <sz val="11"/>
        <color rgb="FF006096"/>
        <rFont val="Roboto Condensed"/>
      </rPr>
      <t xml:space="preserve">
</t>
    </r>
  </si>
  <si>
    <r>
      <rPr>
        <sz val="11"/>
        <color rgb="FF000000"/>
        <rFont val="Calibri"/>
      </rPr>
      <t>This setting controls whether users are permitted to change installation options that typically are available only to system administrators. The security features of Windows Installer normally prevent users from changing installation options that are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</si>
  <si>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HKLM\SOFTWARE\Policies\Microsoft\Windows\Installer:EnableUserControl</t>
    </r>
    <r>
      <rPr>
        <sz val="11"/>
        <color rgb="FF006096"/>
        <rFont val="Roboto Condensed"/>
      </rPr>
      <t xml:space="preserve">
</t>
    </r>
  </si>
  <si>
    <r>
      <rPr>
        <sz val="11"/>
        <color rgb="FF000000"/>
        <rFont val="Calibri"/>
      </rPr>
      <t>Disabled. (The security features of Windows Installer will prevent users from changing installation options typically reserved for system administrators, such as specifying the directory to which files are installed.)</t>
    </r>
  </si>
  <si>
    <t>55.7</t>
  </si>
  <si>
    <r>
      <rPr>
        <sz val="11"/>
        <rFont val="Calibri"/>
      </rPr>
      <t xml:space="preserve">Ensure </t>
    </r>
    <r>
      <rPr>
        <sz val="11"/>
        <color rgb="FF000000"/>
        <rFont val="Calibri"/>
      </rPr>
      <t>'</t>
    </r>
    <r>
      <rPr>
        <b/>
        <sz val="11"/>
        <color rgb="FF000000"/>
        <rFont val="Calibri"/>
      </rPr>
      <t>MSI 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</si>
  <si>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App Store\MSI Always install with elevated privileges</t>
    </r>
    <r>
      <rPr>
        <sz val="11"/>
        <color rgb="FF006096"/>
        <rFont val="Roboto Condensed"/>
      </rPr>
      <t xml:space="preserve">
</t>
    </r>
  </si>
  <si>
    <r>
      <rPr>
        <sz val="11"/>
        <color rgb="FF000000"/>
        <rFont val="Calibri"/>
      </rPr>
      <t>This setting controls whether or not Windows Installer should use system permissions when it installs any program on the system.</t>
    </r>
    <r>
      <rPr>
        <sz val="11"/>
        <color rgb="FF000000"/>
        <rFont val="Calibri"/>
      </rPr>
      <t xml:space="preserve">
</t>
    </r>
    <r>
      <rPr>
        <b/>
        <sz val="11"/>
        <color rgb="FF000000"/>
        <rFont val="Calibri"/>
      </rPr>
      <t>Note:</t>
    </r>
    <r>
      <rPr>
        <sz val="11"/>
        <color rgb="FF000000"/>
        <rFont val="Calibri"/>
      </rPr>
      <t xml:space="preserve"> This setting appears both in the Computer Configuration and User Configuration folders. To make this setting effective, you must enable the setting in both folders.</t>
    </r>
    <r>
      <rPr>
        <sz val="11"/>
        <color rgb="FF000000"/>
        <rFont val="Calibri"/>
      </rPr>
      <t xml:space="preserve">
</t>
    </r>
    <r>
      <rPr>
        <b/>
        <sz val="11"/>
        <color rgb="FF000000"/>
        <rFont val="Calibri"/>
      </rPr>
      <t>Caution:</t>
    </r>
    <r>
      <rPr>
        <sz val="11"/>
        <color rgb="FF000000"/>
        <rFont val="Calibri"/>
      </rPr>
      <t xml:space="preserve"> If enabled, skilled users can take advantage of the permissions this setting grants to change their privileges and gain permanent access to restricted files and folders. Note that the User Configuration version of this setting is not guaranteed to be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</si>
  <si>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HKLM\SOFTWARE\Policies\Microsoft\Windows\Installer:AlwaysInstallElevated</t>
    </r>
    <r>
      <rPr>
        <sz val="11"/>
        <color rgb="FF006096"/>
        <rFont val="Roboto Condensed"/>
      </rPr>
      <t xml:space="preserve">
</t>
    </r>
  </si>
  <si>
    <r>
      <rPr>
        <sz val="11"/>
        <color rgb="FF000000"/>
        <rFont val="Calibri"/>
      </rPr>
      <t>Disabled. (Windows Installer will apply the current user's permissions when it installs programs that a system administrator does not distribute or offer. This will prevent standard users from installing applications that affect system-wide configuration items.)</t>
    </r>
  </si>
  <si>
    <t>55.8</t>
  </si>
  <si>
    <r>
      <rPr>
        <sz val="11"/>
        <rFont val="Calibri"/>
      </rPr>
      <t xml:space="preserve">Ensure </t>
    </r>
    <r>
      <rPr>
        <sz val="11"/>
        <color rgb="FF000000"/>
        <rFont val="Calibri"/>
      </rPr>
      <t>'</t>
    </r>
    <r>
      <rPr>
        <b/>
        <sz val="11"/>
        <color rgb="FF000000"/>
        <rFont val="Calibri"/>
      </rPr>
      <t xml:space="preserve">MSI Always install with elevated privileges </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</si>
  <si>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Microsoft App Store\MSI Always install with elevated privileges (User)</t>
    </r>
    <r>
      <rPr>
        <sz val="11"/>
        <color rgb="FF006096"/>
        <rFont val="Roboto Condensed"/>
      </rPr>
      <t xml:space="preserve">
</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</si>
  <si>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HKU\[USER SID]\Software\Policies\Microsoft\Windows\Installer:AlwaysInstallElevated</t>
    </r>
    <r>
      <rPr>
        <sz val="11"/>
        <color rgb="FF006096"/>
        <rFont val="Roboto Condensed"/>
      </rPr>
      <t xml:space="preserve">
</t>
    </r>
  </si>
  <si>
    <t>61.1</t>
  </si>
  <si>
    <r>
      <rPr>
        <sz val="11"/>
        <rFont val="Calibri"/>
      </rPr>
      <t xml:space="preserve">Ensure </t>
    </r>
    <r>
      <rPr>
        <sz val="11"/>
        <color rgb="FF000000"/>
        <rFont val="Calibri"/>
      </rPr>
      <t>'</t>
    </r>
    <r>
      <rPr>
        <b/>
        <sz val="11"/>
        <color rgb="FF000000"/>
        <rFont val="Calibri"/>
      </rPr>
      <t>Disallow Cloud Notification</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</si>
  <si>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Settings Catalog path to </t>
    </r>
    <r>
      <rPr>
        <b/>
        <sz val="11"/>
        <color rgb="FF000000"/>
        <rFont val="Calibri"/>
      </rPr>
      <t>Allow</t>
    </r>
    <r>
      <rPr>
        <sz val="11"/>
        <color rgb="FF000000"/>
        <rFont val="Calibri"/>
      </rPr>
      <t>.</t>
    </r>
    <r>
      <rPr>
        <sz val="11"/>
        <color rgb="FF000000"/>
        <rFont val="Calibri"/>
      </rPr>
      <t xml:space="preserve">
</t>
    </r>
    <r>
      <rPr>
        <sz val="11"/>
        <color rgb="FF006096"/>
        <rFont val="Roboto Condensed"/>
      </rPr>
      <t>Notifications\Disallow Cloud Notification</t>
    </r>
    <r>
      <rPr>
        <sz val="11"/>
        <color rgb="FF006096"/>
        <rFont val="Roboto Condensed"/>
      </rPr>
      <t xml:space="preserve">
</t>
    </r>
  </si>
  <si>
    <r>
      <rPr>
        <sz val="11"/>
        <color rgb="FF000000"/>
        <rFont val="Calibri"/>
      </rPr>
      <t>This policy setting blocks applications from using the network to send notifications to update tiles, tile badges, toast, or raw notifications. This policy setting turns off the connection between Windows and the Windows Push Notification Service (WNS). This policy setting also stops applications from being able to poll application services to update tiles.</t>
    </r>
    <r>
      <rPr>
        <sz val="11"/>
        <color rgb="FF000000"/>
        <rFont val="Calibri"/>
      </rPr>
      <t xml:space="preserve">
</t>
    </r>
    <r>
      <rPr>
        <sz val="11"/>
        <color rgb="FF000000"/>
        <rFont val="Calibri"/>
      </rPr>
      <t xml:space="preserve">The recommended state for this setting is: </t>
    </r>
    <r>
      <rPr>
        <b/>
        <sz val="11"/>
        <color rgb="FF000000"/>
        <rFont val="Calibri"/>
      </rPr>
      <t>Allow</t>
    </r>
    <r>
      <rPr>
        <sz val="11"/>
        <color rgb="FF000000"/>
        <rFont val="Calibri"/>
      </rPr>
      <t>.</t>
    </r>
  </si>
  <si>
    <r>
      <rPr>
        <sz val="11"/>
        <color rgb="FF000000"/>
        <rFont val="Calibri"/>
      </rPr>
      <t>Applications and system features will not be able receive notifications from the network from WNS or via notification polling APIs.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</si>
  <si>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HKLM\SOFTWARE\Microsoft\PolicyManager\current\device\Notifications:DisallowCloudNotification_WinningProvider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HKLM\SOFTWARE\Microsoft\PolicyManager\Providers\{GUID}\Default\Device\Notifications:DisallowCloudNotification</t>
    </r>
    <r>
      <rPr>
        <sz val="11"/>
        <color rgb="FF006096"/>
        <rFont val="Roboto Condensed"/>
      </rPr>
      <t xml:space="preserve">
</t>
    </r>
  </si>
  <si>
    <t>Privacy</t>
  </si>
  <si>
    <t>68.1</t>
  </si>
  <si>
    <r>
      <rPr>
        <sz val="11"/>
        <rFont val="Calibri"/>
      </rPr>
      <t xml:space="preserve">Ensure </t>
    </r>
    <r>
      <rPr>
        <sz val="11"/>
        <color rgb="FF000000"/>
        <rFont val="Calibri"/>
      </rPr>
      <t>'</t>
    </r>
    <r>
      <rPr>
        <b/>
        <sz val="11"/>
        <color rgb="FF000000"/>
        <rFont val="Calibri"/>
      </rPr>
      <t>Allow Cross Device Clipboard</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</si>
  <si>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Privacy\Allow Cross Device Clipboard</t>
    </r>
    <r>
      <rPr>
        <sz val="11"/>
        <color rgb="FF006096"/>
        <rFont val="Roboto Condensed"/>
      </rPr>
      <t xml:space="preserve">
</t>
    </r>
  </si>
  <si>
    <r>
      <rPr>
        <sz val="11"/>
        <color rgb="FF000000"/>
        <rFont val="Calibri"/>
      </rPr>
      <t>This setting determines whether Clipboard contents can be synchronized across devices.</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</si>
  <si>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Clipboard contents will not be shareable to other devices.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</si>
  <si>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HKLM\SOFTWARE\Microsoft\PolicyManager\current\device\Privacy:AllowCrossDeviceClipboard_WinningProvider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HKLM\SOFTWARE\Microsoft\PolicyManager\Providers\{GUID}\Default\Device\Privacy:AllowCrossDeviceClipboard</t>
    </r>
    <r>
      <rPr>
        <sz val="11"/>
        <color rgb="FF006096"/>
        <rFont val="Roboto Condensed"/>
      </rPr>
      <t xml:space="preserve">
</t>
    </r>
  </si>
  <si>
    <r>
      <rPr>
        <sz val="11"/>
        <color rgb="FF000000"/>
        <rFont val="Calibri"/>
      </rPr>
      <t>Enabled. (Clipboard contents are allowed to be synchronized across devices logged in under the same Microsoft account or Azure AD account.)</t>
    </r>
  </si>
  <si>
    <t>68.2</t>
  </si>
  <si>
    <r>
      <rPr>
        <sz val="11"/>
        <rFont val="Calibri"/>
      </rPr>
      <t xml:space="preserve">Ensure </t>
    </r>
    <r>
      <rPr>
        <sz val="11"/>
        <color rgb="FF000000"/>
        <rFont val="Calibri"/>
      </rPr>
      <t>'</t>
    </r>
    <r>
      <rPr>
        <b/>
        <sz val="11"/>
        <color rgb="FF000000"/>
        <rFont val="Calibri"/>
      </rPr>
      <t>Allow Input Personalization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</si>
  <si>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Privacy\Allow Input Personalization</t>
    </r>
    <r>
      <rPr>
        <sz val="11"/>
        <color rgb="FF006096"/>
        <rFont val="Roboto Condensed"/>
      </rPr>
      <t xml:space="preserve">
</t>
    </r>
  </si>
  <si>
    <r>
      <rPr>
        <sz val="11"/>
        <color rgb="FF000000"/>
        <rFont val="Calibri"/>
      </rPr>
      <t>This policy enables the automatic learning component of input personalization that includes speech, inking, and typing. Automatic learning enables the collection of speech and handwriting patterns, typing history, contacts, and recent calendar information. It is required for the use of Cortana. Some of this collected information may be stored on the user's OneDrive, in the case of inking and typing; some of the information will be uploaded to Microsoft to personalize speech.</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</si>
  <si>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Automatic learning of speech, inking, and typing stops and users cannot change its value via PC Settings.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</si>
  <si>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HKLM\SOFTWARE\Policies\Microsoft\InputPersonalization:AllowInputPersonalization</t>
    </r>
    <r>
      <rPr>
        <sz val="11"/>
        <color rgb="FF006096"/>
        <rFont val="Roboto Condensed"/>
      </rPr>
      <t xml:space="preserve">
</t>
    </r>
  </si>
  <si>
    <r>
      <rPr>
        <sz val="11"/>
        <color rgb="FF000000"/>
        <rFont val="Calibri"/>
      </rPr>
      <t>Enabled. (Automatic learning of speech, inking and typing is enabled, but users may change this value via PC Settings.)</t>
    </r>
  </si>
  <si>
    <t>68.3</t>
  </si>
  <si>
    <r>
      <rPr>
        <sz val="11"/>
        <rFont val="Calibri"/>
      </rPr>
      <t xml:space="preserve">Ensure </t>
    </r>
    <r>
      <rPr>
        <sz val="11"/>
        <color rgb="FF000000"/>
        <rFont val="Calibri"/>
      </rPr>
      <t>'</t>
    </r>
    <r>
      <rPr>
        <b/>
        <sz val="11"/>
        <color rgb="FF000000"/>
        <rFont val="Calibri"/>
      </rPr>
      <t>Disable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</si>
  <si>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Privacy\Disable Advertising ID</t>
    </r>
    <r>
      <rPr>
        <sz val="11"/>
        <color rgb="FF006096"/>
        <rFont val="Roboto Condensed"/>
      </rPr>
      <t xml:space="preserve">
</t>
    </r>
  </si>
  <si>
    <r>
      <rPr>
        <sz val="11"/>
        <color rgb="FF000000"/>
        <rFont val="Calibri"/>
      </rPr>
      <t>This policy setting turns off the advertising ID, preventing apps from using the ID for experiences across apps.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</si>
  <si>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advertising ID is turned off. Apps can't use the ID for experiences across apps.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</si>
  <si>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HKLM\SOFTWARE\Policies\Microsoft\Windows\AdvertisingInfo:DisabledByGroupPolicy</t>
    </r>
    <r>
      <rPr>
        <sz val="11"/>
        <color rgb="FF006096"/>
        <rFont val="Roboto Condensed"/>
      </rPr>
      <t xml:space="preserve">
</t>
    </r>
  </si>
  <si>
    <r>
      <rPr>
        <sz val="11"/>
        <color rgb="FF000000"/>
        <rFont val="Calibri"/>
      </rPr>
      <t>Disabled. (Users can control whether apps can use the advertising ID for experiences across apps.)</t>
    </r>
  </si>
  <si>
    <t>68.4</t>
  </si>
  <si>
    <r>
      <rPr>
        <sz val="11"/>
        <rFont val="Calibri"/>
      </rPr>
      <t xml:space="preserve">Ensure </t>
    </r>
    <r>
      <rPr>
        <sz val="11"/>
        <color rgb="FF000000"/>
        <rFont val="Calibri"/>
      </rPr>
      <t>'</t>
    </r>
    <r>
      <rPr>
        <b/>
        <sz val="11"/>
        <color rgb="FF000000"/>
        <rFont val="Calibri"/>
      </rPr>
      <t>Let Apps Activate With Voice Above Lock</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</si>
  <si>
    <r>
      <rPr>
        <sz val="11"/>
        <color rgb="FF000000"/>
        <rFont val="Calibri"/>
      </rPr>
      <t xml:space="preserve">Set the following Settings Catalog path to </t>
    </r>
    <r>
      <rPr>
        <b/>
        <sz val="11"/>
        <color rgb="FF000000"/>
        <rFont val="Calibri"/>
      </rPr>
      <t>Enabled: Force Deny</t>
    </r>
    <r>
      <rPr>
        <sz val="11"/>
        <color rgb="FF000000"/>
        <rFont val="Calibri"/>
      </rPr>
      <t>:</t>
    </r>
    <r>
      <rPr>
        <sz val="11"/>
        <color rgb="FF000000"/>
        <rFont val="Calibri"/>
      </rPr>
      <t xml:space="preserve">
</t>
    </r>
    <r>
      <rPr>
        <sz val="11"/>
        <color rgb="FF006096"/>
        <rFont val="Roboto Condensed"/>
      </rPr>
      <t>Privacy\Let Apps Activate With Voice Above Lock</t>
    </r>
    <r>
      <rPr>
        <sz val="11"/>
        <color rgb="FF006096"/>
        <rFont val="Roboto Condensed"/>
      </rPr>
      <t xml:space="preserve">
</t>
    </r>
  </si>
  <si>
    <r>
      <rPr>
        <sz val="11"/>
        <color rgb="FF000000"/>
        <rFont val="Calibri"/>
      </rPr>
      <t>This policy setting specifies whether Windows apps can be activated by voice (apps and Cortana) while the system is locked.</t>
    </r>
    <r>
      <rPr>
        <sz val="11"/>
        <color rgb="FF000000"/>
        <rFont val="Calibri"/>
      </rPr>
      <t xml:space="preserve">
</t>
    </r>
    <r>
      <rPr>
        <sz val="11"/>
        <color rgb="FF000000"/>
        <rFont val="Calibri"/>
      </rPr>
      <t xml:space="preserve">The recommended state for this setting is: </t>
    </r>
    <r>
      <rPr>
        <b/>
        <sz val="11"/>
        <color rgb="FF000000"/>
        <rFont val="Calibri"/>
      </rPr>
      <t>Enabled: Force Deny</t>
    </r>
    <r>
      <rPr>
        <sz val="11"/>
        <color rgb="FF000000"/>
        <rFont val="Calibri"/>
      </rPr>
      <t>.</t>
    </r>
  </si>
  <si>
    <r>
      <rPr>
        <sz val="11"/>
        <color rgb="FF000000"/>
        <rFont val="Calibri"/>
      </rPr>
      <t>Users will not be able to activate apps while the computer is locked.</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</si>
  <si>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HKLM\SOFTWARE\Microsoft\PolicyManager\current\device\Privacy:LetAppsActivateWithVoiceAboveLock_WinningProvider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HKLM\SOFTWARE\Microsoft\PolicyManager\Providers\{GUID}\Default\Device\Privacy:LetAppsActivateWithVoiceAboveLock</t>
    </r>
    <r>
      <rPr>
        <sz val="11"/>
        <color rgb="FF006096"/>
        <rFont val="Roboto Condensed"/>
      </rPr>
      <t xml:space="preserve">
</t>
    </r>
  </si>
  <si>
    <r>
      <rPr>
        <sz val="11"/>
        <color rgb="FF000000"/>
        <rFont val="Calibri"/>
      </rPr>
      <t>Disabled. (The user can decide whether Windows apps can interact with applications using speech while the system is locked by using Settings &gt; Privacy on the device.)</t>
    </r>
  </si>
  <si>
    <t>68.5</t>
  </si>
  <si>
    <r>
      <rPr>
        <sz val="11"/>
        <rFont val="Calibri"/>
      </rPr>
      <t xml:space="preserve">Ensure </t>
    </r>
    <r>
      <rPr>
        <sz val="11"/>
        <color rgb="FF000000"/>
        <rFont val="Calibri"/>
      </rPr>
      <t>'</t>
    </r>
    <r>
      <rPr>
        <b/>
        <sz val="11"/>
        <color rgb="FF000000"/>
        <rFont val="Calibri"/>
      </rPr>
      <t>Upload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</si>
  <si>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Privacy\Upload User Activities</t>
    </r>
    <r>
      <rPr>
        <sz val="11"/>
        <color rgb="FF006096"/>
        <rFont val="Roboto Condensed"/>
      </rPr>
      <t xml:space="preserve">
</t>
    </r>
  </si>
  <si>
    <r>
      <rPr>
        <sz val="11"/>
        <color rgb="FF000000"/>
        <rFont val="Calibri"/>
      </rPr>
      <t>This policy setting determines whether published User Activities can be uploaded to the cloud.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</si>
  <si>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Activities of type User Activity are not allowed to be uploaded to the cloud. The Timeline feature will not function across devices.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</si>
  <si>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HKLM\SOFTWARE\Microsoft\PolicyManager\current\device\Privacy:UploadUserActivities_WinningProvider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HKLM\SOFTWARE\Microsoft\PolicyManager\Providers\{GUID}\Default\Device\Privacy:UploadUserActivities</t>
    </r>
    <r>
      <rPr>
        <sz val="11"/>
        <color rgb="FF006096"/>
        <rFont val="Roboto Condensed"/>
      </rPr>
      <t xml:space="preserve">
</t>
    </r>
  </si>
  <si>
    <r>
      <rPr>
        <sz val="11"/>
        <color rgb="FF000000"/>
        <rFont val="Calibri"/>
      </rPr>
      <t>Enabled. (Activities of type User Activity are allowed to be uploaded to the cloud.)</t>
    </r>
  </si>
  <si>
    <t>Search</t>
  </si>
  <si>
    <t>72.1</t>
  </si>
  <si>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</si>
  <si>
    <r>
      <rPr>
        <sz val="11"/>
        <color rgb="FF000000"/>
        <rFont val="Calibri"/>
      </rPr>
      <t xml:space="preserve">Set the following Settings Catalog path to </t>
    </r>
    <r>
      <rPr>
        <b/>
        <sz val="11"/>
        <color rgb="FF000000"/>
        <rFont val="Calibri"/>
      </rPr>
      <t>Not allowed</t>
    </r>
    <r>
      <rPr>
        <sz val="11"/>
        <color rgb="FF000000"/>
        <rFont val="Calibri"/>
      </rPr>
      <t>:</t>
    </r>
    <r>
      <rPr>
        <sz val="11"/>
        <color rgb="FF000000"/>
        <rFont val="Calibri"/>
      </rPr>
      <t xml:space="preserve">
</t>
    </r>
    <r>
      <rPr>
        <sz val="11"/>
        <color rgb="FF006096"/>
        <rFont val="Roboto Condensed"/>
      </rPr>
      <t>Search\Allow Cloud Search</t>
    </r>
    <r>
      <rPr>
        <sz val="11"/>
        <color rgb="FF006096"/>
        <rFont val="Roboto Condensed"/>
      </rPr>
      <t xml:space="preserve">
</t>
    </r>
  </si>
  <si>
    <r>
      <rPr>
        <sz val="11"/>
        <color rgb="FF000000"/>
        <rFont val="Calibri"/>
      </rPr>
      <t>This policy setting allows search and Cortana to search cloud sources like OneDrive and SharePoint.</t>
    </r>
    <r>
      <rPr>
        <sz val="11"/>
        <color rgb="FF000000"/>
        <rFont val="Calibri"/>
      </rPr>
      <t xml:space="preserve">
</t>
    </r>
    <r>
      <rPr>
        <sz val="11"/>
        <color rgb="FF000000"/>
        <rFont val="Calibri"/>
      </rPr>
      <t xml:space="preserve">The recommended state for this setting is: </t>
    </r>
    <r>
      <rPr>
        <b/>
        <sz val="11"/>
        <color rgb="FF000000"/>
        <rFont val="Calibri"/>
      </rPr>
      <t>Not allowed</t>
    </r>
    <r>
      <rPr>
        <sz val="11"/>
        <color rgb="FF000000"/>
        <rFont val="Calibri"/>
      </rPr>
      <t>.</t>
    </r>
  </si>
  <si>
    <r>
      <rPr>
        <sz val="11"/>
        <color rgb="FF000000"/>
        <rFont val="Calibri"/>
      </rPr>
      <t>Search and Cortana will not be permitted to search cloud sources like OneDrive and SharePoint.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</si>
  <si>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HKLM\SOFTWARE\Microsoft\PolicyManager\current\device\Search:AllowCloudSearch_WinningProvider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HKLM\SOFTWARE\Microsoft\PolicyManager\Providers\{GUID}\Default\Device\Search:AllowCloudSearch</t>
    </r>
    <r>
      <rPr>
        <sz val="11"/>
        <color rgb="FF006096"/>
        <rFont val="Roboto Condensed"/>
      </rPr>
      <t xml:space="preserve">
</t>
    </r>
  </si>
  <si>
    <r>
      <rPr>
        <sz val="11"/>
        <color rgb="FF000000"/>
        <rFont val="Calibri"/>
      </rPr>
      <t>Enabled: Enable Cloud Search. (Allow search and Cortana to search cloud sources like OneDrive and SharePoint.)</t>
    </r>
  </si>
  <si>
    <t>72.2</t>
  </si>
  <si>
    <r>
      <rPr>
        <sz val="11"/>
        <rFont val="Calibri"/>
      </rPr>
      <t xml:space="preserve">Ensure </t>
    </r>
    <r>
      <rPr>
        <sz val="11"/>
        <color rgb="FF000000"/>
        <rFont val="Calibri"/>
      </rPr>
      <t>'</t>
    </r>
    <r>
      <rPr>
        <b/>
        <sz val="11"/>
        <color rgb="FF000000"/>
        <rFont val="Calibri"/>
      </rPr>
      <t>Allow Indexing Encrypted Stores Or Items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</si>
  <si>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Search\Allow Indexing Encrypted Stores Or Items</t>
    </r>
    <r>
      <rPr>
        <sz val="11"/>
        <color rgb="FF006096"/>
        <rFont val="Roboto Condensed"/>
      </rPr>
      <t xml:space="preserve">
</t>
    </r>
  </si>
  <si>
    <r>
      <rPr>
        <sz val="11"/>
        <color rgb="FF000000"/>
        <rFont val="Calibri"/>
      </rPr>
      <t>This policy setting controls whether encrypted items are allowed to be indexed. When this setting is changed, the index is rebuilt completely. Full volume encryption (such as BitLocker Drive Encryption or a non-Microsoft solution) must be used for the location of the index to maintain security for encrypted files.</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</si>
  <si>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HKLM\SOFTWARE\Microsoft\PolicyManager\current\device\Search:AllowIndexingEncryptedStoresOrItems_WinningProvider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HKLM\SOFTWARE\Microsoft\PolicyManager\Providers\{GUID}\Default\Device\Search:AllowIndexingEncryptedStoresOrItems</t>
    </r>
    <r>
      <rPr>
        <sz val="11"/>
        <color rgb="FF006096"/>
        <rFont val="Roboto Condensed"/>
      </rPr>
      <t xml:space="preserve">
</t>
    </r>
  </si>
  <si>
    <r>
      <rPr>
        <sz val="11"/>
        <color rgb="FF000000"/>
        <rFont val="Calibri"/>
      </rPr>
      <t>Disabled. (Search service components (including non-Microsoft components) are expected not to index encrypted items or encrypted stores.)</t>
    </r>
  </si>
  <si>
    <t>72.3</t>
  </si>
  <si>
    <r>
      <rPr>
        <sz val="11"/>
        <rFont val="Calibri"/>
      </rPr>
      <t xml:space="preserve">Ensure </t>
    </r>
    <r>
      <rPr>
        <sz val="11"/>
        <color rgb="FF000000"/>
        <rFont val="Calibri"/>
      </rPr>
      <t>'</t>
    </r>
    <r>
      <rPr>
        <b/>
        <sz val="11"/>
        <color rgb="FF000000"/>
        <rFont val="Calibri"/>
      </rPr>
      <t>Allow Search To Use Location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</si>
  <si>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Search\Allow search to use location</t>
    </r>
    <r>
      <rPr>
        <sz val="11"/>
        <color rgb="FF006096"/>
        <rFont val="Roboto Condensed"/>
      </rPr>
      <t xml:space="preserve">
</t>
    </r>
  </si>
  <si>
    <r>
      <rPr>
        <sz val="11"/>
        <color rgb="FF000000"/>
        <rFont val="Calibri"/>
      </rPr>
      <t>This policy setting specifies whether search and Cortana can provide location aware search and Cortana results.</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</si>
  <si>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Search and Cortana will not have access to location information.</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</si>
  <si>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HKLM\SOFTWARE\Microsoft\PolicyManager\current\device\Search:AllowSearchToUseLocation_WinningProvider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HKLM\SOFTWARE\Microsoft\PolicyManager\Providers\{GUID}\Default\Device\Search:AllowSearchToUseLocation</t>
    </r>
    <r>
      <rPr>
        <sz val="11"/>
        <color rgb="FF006096"/>
        <rFont val="Roboto Condensed"/>
      </rPr>
      <t xml:space="preserve">
</t>
    </r>
  </si>
  <si>
    <r>
      <rPr>
        <sz val="11"/>
        <color rgb="FF000000"/>
        <rFont val="Calibri"/>
      </rPr>
      <t>Enabled. (Search and Cortana can access location information.)</t>
    </r>
  </si>
  <si>
    <t>72.4</t>
  </si>
  <si>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</si>
  <si>
    <r>
      <rPr>
        <sz val="11"/>
        <color rgb="FF000000"/>
        <rFont val="Calibri"/>
      </rPr>
      <t xml:space="preserve">Set the following Settings Catalog path to </t>
    </r>
    <r>
      <rPr>
        <b/>
        <sz val="11"/>
        <color rgb="FF000000"/>
        <rFont val="Calibri"/>
      </rPr>
      <t>0</t>
    </r>
    <r>
      <rPr>
        <sz val="11"/>
        <color rgb="FF000000"/>
        <rFont val="Calibri"/>
      </rPr>
      <t>:</t>
    </r>
    <r>
      <rPr>
        <sz val="11"/>
        <color rgb="FF000000"/>
        <rFont val="Calibri"/>
      </rPr>
      <t xml:space="preserve">
</t>
    </r>
    <r>
      <rPr>
        <sz val="11"/>
        <color rgb="FF006096"/>
        <rFont val="Roboto Condensed"/>
      </rPr>
      <t>Search\Allow search highlights</t>
    </r>
    <r>
      <rPr>
        <sz val="11"/>
        <color rgb="FF006096"/>
        <rFont val="Roboto Condensed"/>
      </rPr>
      <t xml:space="preserve">
</t>
    </r>
  </si>
  <si>
    <r>
      <rPr>
        <sz val="11"/>
        <color rgb="FF000000"/>
        <rFont val="Calibri"/>
      </rPr>
      <t>This policy setting controls search highlights in the start menu search box and in search home.</t>
    </r>
    <r>
      <rPr>
        <sz val="11"/>
        <color rgb="FF000000"/>
        <rFont val="Calibri"/>
      </rPr>
      <t xml:space="preserve">
</t>
    </r>
    <r>
      <rPr>
        <sz val="11"/>
        <color rgb="FF000000"/>
        <rFont val="Calibri"/>
      </rPr>
      <t xml:space="preserve">The recommended state for this setting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As of February 2024 this setting does not deploy correctly on Windows 10 via Intune and only applies to Windows 11.</t>
    </r>
  </si>
  <si>
    <r>
      <rPr>
        <sz val="11"/>
        <color rgb="FF000000"/>
        <rFont val="Calibri"/>
      </rPr>
      <t>“Interesting”, “informative”, and “noteworthy” information about the current date will not be displayed (by Microsoft) to the user.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</si>
  <si>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Search:EnableDynamicContentInWSB</t>
    </r>
    <r>
      <rPr>
        <sz val="11"/>
        <color rgb="FF006096"/>
        <rFont val="Roboto Condensed"/>
      </rPr>
      <t xml:space="preserve">
</t>
    </r>
  </si>
  <si>
    <r>
      <rPr>
        <sz val="11"/>
        <color rgb="FF000000"/>
        <rFont val="Calibri"/>
      </rPr>
      <t>Enabled. (Search highlights in the start menu search box and in search home will be available.)</t>
    </r>
  </si>
  <si>
    <t>Settings</t>
  </si>
  <si>
    <t>74.1</t>
  </si>
  <si>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</si>
  <si>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Settings\Allow Online Tips</t>
    </r>
    <r>
      <rPr>
        <sz val="11"/>
        <color rgb="FF006096"/>
        <rFont val="Roboto Condensed"/>
      </rPr>
      <t xml:space="preserve">
</t>
    </r>
  </si>
  <si>
    <r>
      <rPr>
        <sz val="11"/>
        <color rgb="FF000000"/>
        <rFont val="Calibri"/>
      </rPr>
      <t>This policy setting configures the retrieval of online tips and help for the Settings app.</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</si>
  <si>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Settings will not contact Microsoft content services to retrieve tips and help content.</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</si>
  <si>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HKLM\SOFTWARE\Microsoft\PolicyManager\current\device\Settings:AllowOnlineTips_WinningProvider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HKLM\SOFTWARE\Microsoft\PolicyManager\Providers\{GUID}\Default\Device\Settings:AllowOnlineTips</t>
    </r>
    <r>
      <rPr>
        <sz val="11"/>
        <color rgb="FF006096"/>
        <rFont val="Roboto Condensed"/>
      </rPr>
      <t xml:space="preserve">
</t>
    </r>
  </si>
  <si>
    <r>
      <rPr>
        <sz val="11"/>
        <color rgb="FF000000"/>
        <rFont val="Calibri"/>
      </rPr>
      <t>Enabled. (Settings will contact Microsoft content services to retrieve tips and help content.)</t>
    </r>
  </si>
  <si>
    <t>Enhanced Phishing Protection</t>
  </si>
  <si>
    <t>76.1.1</t>
  </si>
  <si>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</si>
  <si>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Smart Screen\Enhanced Phishing Protection\Notify Malicious</t>
    </r>
    <r>
      <rPr>
        <sz val="11"/>
        <color rgb="FF006096"/>
        <rFont val="Roboto Condensed"/>
      </rPr>
      <t xml:space="preserve">
</t>
    </r>
  </si>
  <si>
    <r>
      <rPr>
        <sz val="11"/>
        <color rgb="FF000000"/>
        <rFont val="Calibri"/>
      </rPr>
      <t>This policy setting determines whether Enhanced Phishing Protection in Microsoft Defender SmartScreen warns users if they type their work or school password into one of the following malicious scenarios: into a reported phishing site, into a Microsoft login URL with an invalid certificate, or into an application connecting to either a reported phishing site or a Microsoft login URL with an invalid certificate.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applies to Microsoft Accounts (computer or browser login) while using Microsoft Windows 11 and not on-prem domain-joined accounts.</t>
    </r>
  </si>
  <si>
    <r>
      <rPr>
        <sz val="11"/>
        <color rgb="FF000000"/>
        <rFont val="Calibri"/>
      </rPr>
      <t>In some cases, Windows Defender SmartScreen may block legitimate websites, that have been incorrectly flagged by Microsoft.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</si>
  <si>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HKLM\SOFTWARE\Policies\Microsoft\Windows\WTDS\Components:NotifyMalicious</t>
    </r>
    <r>
      <rPr>
        <sz val="11"/>
        <color rgb="FF006096"/>
        <rFont val="Roboto Condensed"/>
      </rPr>
      <t xml:space="preserve">
</t>
    </r>
  </si>
  <si>
    <r>
      <rPr>
        <sz val="11"/>
        <color rgb="FF000000"/>
        <rFont val="Calibri"/>
      </rPr>
      <t>Disabled. (Enhanced Phishing Protection in Microsoft Defender SmartScreen will not warn users).</t>
    </r>
  </si>
  <si>
    <t>76.1.2</t>
  </si>
  <si>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</si>
  <si>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Smart Screen\Enhanced Phishing Protection\Notify Password Reuse</t>
    </r>
    <r>
      <rPr>
        <sz val="11"/>
        <color rgb="FF006096"/>
        <rFont val="Roboto Condensed"/>
      </rPr>
      <t xml:space="preserve">
</t>
    </r>
  </si>
  <si>
    <r>
      <rPr>
        <sz val="11"/>
        <color rgb="FF000000"/>
        <rFont val="Calibri"/>
      </rPr>
      <t>This policy setting determines whether Enhanced Phishing Protection in Microsoft Defender SmartScreen warns users if they reuse their work or school password.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applies to Microsoft Accounts (computer or browser login) while using Microsoft Windows 11 and not on prem domain-joined accounts.</t>
    </r>
  </si>
  <si>
    <r>
      <rPr>
        <sz val="11"/>
        <color rgb="FF000000"/>
        <rFont val="Calibri"/>
      </rPr>
      <t>Password reuse may be detected as a false positive by Microsoft.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</si>
  <si>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HKLM\SOFTWARE\Policies\Microsoft\Windows\WTDS\Components:NotifyPasswordReuse</t>
    </r>
    <r>
      <rPr>
        <sz val="11"/>
        <color rgb="FF006096"/>
        <rFont val="Roboto Condensed"/>
      </rPr>
      <t xml:space="preserve">
</t>
    </r>
  </si>
  <si>
    <r>
      <rPr>
        <sz val="11"/>
        <color rgb="FF000000"/>
        <rFont val="Calibri"/>
      </rPr>
      <t>Disabled. (Microsoft Defender SmartScreen will not warn users if they reuse their work or school password).</t>
    </r>
  </si>
  <si>
    <t>76.1.3</t>
  </si>
  <si>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</si>
  <si>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Smart Screen\Enhanced Phishing Protection\Notify Unsafe App</t>
    </r>
    <r>
      <rPr>
        <sz val="11"/>
        <color rgb="FF006096"/>
        <rFont val="Roboto Condensed"/>
      </rPr>
      <t xml:space="preserve">
</t>
    </r>
  </si>
  <si>
    <r>
      <rPr>
        <sz val="11"/>
        <color rgb="FF000000"/>
        <rFont val="Calibri"/>
      </rPr>
      <t>This policy setting determines whether Enhanced Phishing Protection in Microsoft Defender SmartScreen warns users if they type their work or school passwords in Notepad, WordPad, or M365 Office apps like OneNote, Word, Excel, etc.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applies to Microsoft Accounts (computer or browser login) while using Microsoft Windows 11 and not on prem domain-joined accounts.</t>
    </r>
  </si>
  <si>
    <r>
      <rPr>
        <sz val="11"/>
        <color rgb="FF000000"/>
        <rFont val="Calibri"/>
      </rPr>
      <t>Saved passwords may be detected as false positives by Microsoft.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</si>
  <si>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HKLM\SOFTWARE\Policies\Microsoft\Windows\WTDS\Components:NotifyUnsafeApp</t>
    </r>
    <r>
      <rPr>
        <sz val="11"/>
        <color rgb="FF006096"/>
        <rFont val="Roboto Condensed"/>
      </rPr>
      <t xml:space="preserve">
</t>
    </r>
  </si>
  <si>
    <r>
      <rPr>
        <sz val="11"/>
        <color rgb="FF000000"/>
        <rFont val="Calibri"/>
      </rPr>
      <t>Disabled. (Users will not be warned if they store their password in Notepad, WordPad, or M365 Office apps like OneNote, Word, Excel, etc.)</t>
    </r>
  </si>
  <si>
    <t>76.1.4</t>
  </si>
  <si>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</si>
  <si>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Smart Screen\Enhanced Phishing Protection\Service Enabled</t>
    </r>
    <r>
      <rPr>
        <sz val="11"/>
        <color rgb="FF006096"/>
        <rFont val="Roboto Condensed"/>
      </rPr>
      <t xml:space="preserve">
</t>
    </r>
  </si>
  <si>
    <r>
      <rPr>
        <sz val="11"/>
        <color rgb="FF000000"/>
        <rFont val="Calibri"/>
      </rPr>
      <t>This policy setting determines whether Enhanced Phishing Protection is in audit mode. This allows notifications to be sent to users regarding unsafe password events. Additionally, Enhanced Phishing Protection captures unsafe password entry events and sends diagnostic data through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applies to Microsoft accounts (computer or browser login) while using Microsoft Windows 11 and not on-prem domain-joined accounts.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</si>
  <si>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HKLM\SOFTWARE\Policies\Microsoft\Windows\WTDS\Components:ServiceEnabled</t>
    </r>
    <r>
      <rPr>
        <sz val="11"/>
        <color rgb="FF006096"/>
        <rFont val="Roboto Condensed"/>
      </rPr>
      <t xml:space="preserve">
</t>
    </r>
  </si>
  <si>
    <t>Sudo</t>
  </si>
  <si>
    <t>79.1</t>
  </si>
  <si>
    <r>
      <rPr>
        <sz val="11"/>
        <rFont val="Calibri"/>
      </rPr>
      <t xml:space="preserve">Ensure </t>
    </r>
    <r>
      <rPr>
        <sz val="11"/>
        <color rgb="FF000000"/>
        <rFont val="Calibri"/>
      </rPr>
      <t>'</t>
    </r>
    <r>
      <rPr>
        <b/>
        <sz val="11"/>
        <color rgb="FF000000"/>
        <rFont val="Calibri"/>
      </rPr>
      <t>Enable Sudo</t>
    </r>
    <r>
      <rPr>
        <sz val="11"/>
        <color rgb="FF000000"/>
        <rFont val="Calibri"/>
      </rPr>
      <t>'</t>
    </r>
    <r>
      <rPr>
        <sz val="11"/>
        <color rgb="FF000000"/>
        <rFont val="Calibri"/>
      </rPr>
      <t xml:space="preserve"> is set to </t>
    </r>
    <r>
      <rPr>
        <sz val="11"/>
        <color rgb="FF000000"/>
        <rFont val="Calibri"/>
      </rPr>
      <t>'</t>
    </r>
    <r>
      <rPr>
        <b/>
        <sz val="11"/>
        <color rgb="FF000000"/>
        <rFont val="Calibri"/>
      </rPr>
      <t>Sudo is disabled</t>
    </r>
    <r>
      <rPr>
        <sz val="11"/>
        <color rgb="FF000000"/>
        <rFont val="Calibri"/>
      </rPr>
      <t>'</t>
    </r>
  </si>
  <si>
    <r>
      <rPr>
        <sz val="11"/>
        <color rgb="FF000000"/>
        <rFont val="Calibri"/>
      </rPr>
      <t xml:space="preserve">Set the following Settings Catalog path to </t>
    </r>
    <r>
      <rPr>
        <b/>
        <sz val="11"/>
        <color rgb="FF000000"/>
        <rFont val="Calibri"/>
      </rPr>
      <t>Sudo is disabled</t>
    </r>
    <r>
      <rPr>
        <sz val="11"/>
        <color rgb="FF000000"/>
        <rFont val="Calibri"/>
      </rPr>
      <t>.</t>
    </r>
    <r>
      <rPr>
        <sz val="11"/>
        <color rgb="FF000000"/>
        <rFont val="Calibri"/>
      </rPr>
      <t xml:space="preserve">
</t>
    </r>
    <r>
      <rPr>
        <sz val="11"/>
        <color rgb="FF006096"/>
        <rFont val="Roboto Condensed"/>
      </rPr>
      <t>Sudo\Enable Sudo</t>
    </r>
    <r>
      <rPr>
        <sz val="11"/>
        <color rgb="FF006096"/>
        <rFont val="Roboto Condensed"/>
      </rPr>
      <t xml:space="preserve">
</t>
    </r>
  </si>
  <si>
    <r>
      <rPr>
        <sz val="11"/>
        <color rgb="FF000000"/>
        <rFont val="Calibri"/>
      </rPr>
      <t>This policy setting configures the use of the sudo.exe command line tool. The sudo feature in Windows allows users to run elevated commands (as an administrator) directly from an unelevated console session.</t>
    </r>
    <r>
      <rPr>
        <sz val="11"/>
        <color rgb="FF000000"/>
        <rFont val="Calibri"/>
      </rPr>
      <t xml:space="preserve">
</t>
    </r>
    <r>
      <rPr>
        <sz val="11"/>
        <color rgb="FF000000"/>
        <rFont val="Calibri"/>
      </rPr>
      <t xml:space="preserve">The recommended state for this setting is: </t>
    </r>
    <r>
      <rPr>
        <b/>
        <sz val="11"/>
        <color rgb="FF000000"/>
        <rFont val="Calibri"/>
      </rPr>
      <t>Sudo is disabled</t>
    </r>
    <r>
      <rPr>
        <sz val="11"/>
        <color rgb="FF000000"/>
        <rFont val="Calibri"/>
      </rPr>
      <t>.</t>
    </r>
  </si>
  <si>
    <r>
      <rPr>
        <sz val="11"/>
        <color rgb="FF000000"/>
        <rFont val="Calibri"/>
      </rPr>
      <t>The sudo.exe command line tool will not be available on the system.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</si>
  <si>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HKLM\SOFTWARE\Policies\Microsoft\Windows\Sudo:Enabled</t>
    </r>
    <r>
      <rPr>
        <sz val="11"/>
        <color rgb="FF006096"/>
        <rFont val="Roboto Condensed"/>
      </rPr>
      <t xml:space="preserve">
</t>
    </r>
  </si>
  <si>
    <r>
      <rPr>
        <sz val="11"/>
        <color rgb="FF000000"/>
        <rFont val="Calibri"/>
      </rPr>
      <t>Disabled. (The user will be able to run sudo.exe normally (after enabling the setting in the Settings app).)</t>
    </r>
  </si>
  <si>
    <t>80.1</t>
  </si>
  <si>
    <r>
      <rPr>
        <sz val="11"/>
        <rFont val="Calibri"/>
      </rPr>
      <t xml:space="preserve">Ensure </t>
    </r>
    <r>
      <rPr>
        <sz val="11"/>
        <color rgb="FF000000"/>
        <rFont val="Calibri"/>
      </rPr>
      <t>'</t>
    </r>
    <r>
      <rPr>
        <b/>
        <sz val="11"/>
        <color rgb="FF000000"/>
        <rFont val="Calibri"/>
      </rPr>
      <t>Allow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</si>
  <si>
    <r>
      <rPr>
        <sz val="11"/>
        <color rgb="FF000000"/>
        <rFont val="Calibri"/>
      </rPr>
      <t xml:space="preserve">Set the following Settings Catalog path to </t>
    </r>
    <r>
      <rPr>
        <b/>
        <sz val="11"/>
        <color rgb="FF000000"/>
        <rFont val="Calibri"/>
      </rPr>
      <t>Not allowed</t>
    </r>
    <r>
      <rPr>
        <sz val="11"/>
        <color rgb="FF000000"/>
        <rFont val="Calibri"/>
      </rPr>
      <t>:</t>
    </r>
    <r>
      <rPr>
        <sz val="11"/>
        <color rgb="FF000000"/>
        <rFont val="Calibri"/>
      </rPr>
      <t xml:space="preserve">
</t>
    </r>
    <r>
      <rPr>
        <sz val="11"/>
        <color rgb="FF006096"/>
        <rFont val="Roboto Condensed"/>
      </rPr>
      <t>System\Allow Font Providers</t>
    </r>
    <r>
      <rPr>
        <sz val="11"/>
        <color rgb="FF006096"/>
        <rFont val="Roboto Condensed"/>
      </rPr>
      <t xml:space="preserve">
</t>
    </r>
  </si>
  <si>
    <r>
      <rPr>
        <sz val="11"/>
        <color rgb="FF000000"/>
        <rFont val="Calibri"/>
      </rPr>
      <t>This policy setting determines whether Windows is allowed to download fonts and font catalog data from an online font provider.</t>
    </r>
    <r>
      <rPr>
        <sz val="11"/>
        <color rgb="FF000000"/>
        <rFont val="Calibri"/>
      </rPr>
      <t xml:space="preserve">
</t>
    </r>
    <r>
      <rPr>
        <sz val="11"/>
        <color rgb="FF000000"/>
        <rFont val="Calibri"/>
      </rPr>
      <t xml:space="preserve">The recommended state for this setting is: </t>
    </r>
    <r>
      <rPr>
        <b/>
        <sz val="11"/>
        <color rgb="FF000000"/>
        <rFont val="Calibri"/>
      </rPr>
      <t>Not allowed</t>
    </r>
    <r>
      <rPr>
        <sz val="11"/>
        <color rgb="FF000000"/>
        <rFont val="Calibri"/>
      </rPr>
      <t>.</t>
    </r>
  </si>
  <si>
    <r>
      <rPr>
        <sz val="11"/>
        <color rgb="FF000000"/>
        <rFont val="Calibri"/>
      </rPr>
      <t>Windows will not connect to an online font provider and will only enumerate locally-installed fonts.</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</si>
  <si>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HKLM\SOFTWARE\Microsoft\PolicyManager\current\device\System:AllowFontProviders_WinningProvider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HKLM\SOFTWARE\Microsoft\PolicyManager\Providers\{GUID}\Default\Device\System:AllowFontProviders</t>
    </r>
    <r>
      <rPr>
        <sz val="11"/>
        <color rgb="FF006096"/>
        <rFont val="Roboto Condensed"/>
      </rPr>
      <t xml:space="preserve">
</t>
    </r>
  </si>
  <si>
    <r>
      <rPr>
        <sz val="11"/>
        <color rgb="FF000000"/>
        <rFont val="Calibri"/>
      </rPr>
      <t>Enabled. (Fonts that are included in Windows but that are not stored locally will be downloaded on demand from an online font provider.)</t>
    </r>
  </si>
  <si>
    <t>80.2</t>
  </si>
  <si>
    <r>
      <rPr>
        <sz val="11"/>
        <rFont val="Calibri"/>
      </rPr>
      <t xml:space="preserve">Ensure </t>
    </r>
    <r>
      <rPr>
        <sz val="11"/>
        <color rgb="FF000000"/>
        <rFont val="Calibri"/>
      </rPr>
      <t>'</t>
    </r>
    <r>
      <rPr>
        <b/>
        <sz val="11"/>
        <color rgb="FF000000"/>
        <rFont val="Calibri"/>
      </rPr>
      <t>Allow Location</t>
    </r>
    <r>
      <rPr>
        <sz val="11"/>
        <color rgb="FF000000"/>
        <rFont val="Calibri"/>
      </rPr>
      <t>'</t>
    </r>
    <r>
      <rPr>
        <sz val="11"/>
        <color rgb="FF000000"/>
        <rFont val="Calibri"/>
      </rPr>
      <t xml:space="preserve"> is set to </t>
    </r>
    <r>
      <rPr>
        <sz val="11"/>
        <color rgb="FF000000"/>
        <rFont val="Calibri"/>
      </rPr>
      <t>'</t>
    </r>
    <r>
      <rPr>
        <b/>
        <sz val="11"/>
        <color rgb="FF000000"/>
        <rFont val="Calibri"/>
      </rPr>
      <t>Force Location Off...</t>
    </r>
    <r>
      <rPr>
        <sz val="11"/>
        <color rgb="FF000000"/>
        <rFont val="Calibri"/>
      </rPr>
      <t>'</t>
    </r>
  </si>
  <si>
    <r>
      <rPr>
        <sz val="11"/>
        <color rgb="FF000000"/>
        <rFont val="Calibri"/>
      </rPr>
      <t xml:space="preserve">Set the following Settings Catalog path to </t>
    </r>
    <r>
      <rPr>
        <b/>
        <sz val="11"/>
        <color rgb="FF000000"/>
        <rFont val="Calibri"/>
      </rPr>
      <t>Force Location Off...</t>
    </r>
    <r>
      <rPr>
        <sz val="11"/>
        <color rgb="FF000000"/>
        <rFont val="Calibri"/>
      </rPr>
      <t>.</t>
    </r>
    <r>
      <rPr>
        <sz val="11"/>
        <color rgb="FF000000"/>
        <rFont val="Calibri"/>
      </rPr>
      <t xml:space="preserve">
</t>
    </r>
    <r>
      <rPr>
        <sz val="11"/>
        <color rgb="FF006096"/>
        <rFont val="Roboto Condensed"/>
      </rPr>
      <t>System\Allow Location</t>
    </r>
    <r>
      <rPr>
        <sz val="11"/>
        <color rgb="FF006096"/>
        <rFont val="Roboto Condensed"/>
      </rPr>
      <t xml:space="preserve">
</t>
    </r>
  </si>
  <si>
    <r>
      <rPr>
        <sz val="11"/>
        <color rgb="FF000000"/>
        <rFont val="Calibri"/>
      </rPr>
      <t>This policy setting turns off the location feature for the computer.</t>
    </r>
    <r>
      <rPr>
        <sz val="11"/>
        <color rgb="FF000000"/>
        <rFont val="Calibri"/>
      </rPr>
      <t xml:space="preserve">
</t>
    </r>
    <r>
      <rPr>
        <sz val="11"/>
        <color rgb="FF000000"/>
        <rFont val="Calibri"/>
      </rPr>
      <t xml:space="preserve">The recommended state for this setting is: </t>
    </r>
    <r>
      <rPr>
        <b/>
        <sz val="11"/>
        <color rgb="FF000000"/>
        <rFont val="Calibri"/>
      </rPr>
      <t>Force Location Off Force Location Off. All Location Privacy settings are toggled off and grayed out. Users can't change the settings, and no apps are allowed access to the Location service, including Cortana and Search.</t>
    </r>
    <r>
      <rPr>
        <sz val="11"/>
        <color rgb="FF000000"/>
        <rFont val="Calibri"/>
      </rPr>
      <t>.</t>
    </r>
  </si>
  <si>
    <r>
      <rPr>
        <sz val="11"/>
        <color rgb="FF000000"/>
        <rFont val="Calibri"/>
      </rPr>
      <t>The location feature is turned off, and all programs on the computer are prevented from using location information from the location feature.</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</si>
  <si>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HKLM\SOFTWARE\Microsoft\PolicyManager\current\device\System:AllowLocation_WinningProvider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HKLM\SOFTWARE\Microsoft\PolicyManager\Providers\{GUID}\Default\Device\System:AllowLocation</t>
    </r>
    <r>
      <rPr>
        <sz val="11"/>
        <color rgb="FF006096"/>
        <rFont val="Roboto Condensed"/>
      </rPr>
      <t xml:space="preserve">
</t>
    </r>
  </si>
  <si>
    <r>
      <rPr>
        <sz val="11"/>
        <color rgb="FF000000"/>
        <rFont val="Calibri"/>
      </rPr>
      <t>Disabled. (Programs on the computer are permitted to use location information from the location feature.)</t>
    </r>
  </si>
  <si>
    <t>80.3</t>
  </si>
  <si>
    <r>
      <rPr>
        <sz val="11"/>
        <rFont val="Calibri"/>
      </rPr>
      <t xml:space="preserve">Ensure </t>
    </r>
    <r>
      <rPr>
        <sz val="11"/>
        <color rgb="FF000000"/>
        <rFont val="Calibri"/>
      </rPr>
      <t>'</t>
    </r>
    <r>
      <rPr>
        <b/>
        <sz val="11"/>
        <color rgb="FF000000"/>
        <rFont val="Calibri"/>
      </rPr>
      <t>Allow Telemetry</t>
    </r>
    <r>
      <rPr>
        <sz val="11"/>
        <color rgb="FF000000"/>
        <rFont val="Calibri"/>
      </rPr>
      <t>'</t>
    </r>
    <r>
      <rPr>
        <sz val="11"/>
        <color rgb="FF000000"/>
        <rFont val="Calibri"/>
      </rPr>
      <t xml:space="preserve"> is set to </t>
    </r>
    <r>
      <rPr>
        <sz val="11"/>
        <color rgb="FF000000"/>
        <rFont val="Calibri"/>
      </rPr>
      <t>'</t>
    </r>
    <r>
      <rPr>
        <b/>
        <sz val="11"/>
        <color rgb="FF000000"/>
        <rFont val="Calibri"/>
      </rPr>
      <t>Basic</t>
    </r>
    <r>
      <rPr>
        <sz val="11"/>
        <color rgb="FF000000"/>
        <rFont val="Calibri"/>
      </rPr>
      <t>'</t>
    </r>
  </si>
  <si>
    <r>
      <rPr>
        <sz val="11"/>
        <color rgb="FF000000"/>
        <rFont val="Calibri"/>
      </rPr>
      <t xml:space="preserve">Set the following Settings Catalog path to </t>
    </r>
    <r>
      <rPr>
        <b/>
        <sz val="11"/>
        <color rgb="FF000000"/>
        <rFont val="Calibri"/>
      </rPr>
      <t>Basic</t>
    </r>
    <r>
      <rPr>
        <sz val="11"/>
        <color rgb="FF000000"/>
        <rFont val="Calibri"/>
      </rPr>
      <t xml:space="preserve"> or </t>
    </r>
    <r>
      <rPr>
        <b/>
        <sz val="11"/>
        <color rgb="FF000000"/>
        <rFont val="Calibri"/>
      </rPr>
      <t>Security</t>
    </r>
    <r>
      <rPr>
        <sz val="11"/>
        <color rgb="FF000000"/>
        <rFont val="Calibri"/>
      </rPr>
      <t>:</t>
    </r>
    <r>
      <rPr>
        <sz val="11"/>
        <color rgb="FF000000"/>
        <rFont val="Calibri"/>
      </rPr>
      <t xml:space="preserve">
</t>
    </r>
    <r>
      <rPr>
        <sz val="11"/>
        <color rgb="FF006096"/>
        <rFont val="Roboto Condensed"/>
      </rPr>
      <t>System\Allow Telemetry</t>
    </r>
    <r>
      <rPr>
        <sz val="11"/>
        <color rgb="FF006096"/>
        <rFont val="Roboto Condensed"/>
      </rPr>
      <t xml:space="preserve">
</t>
    </r>
  </si>
  <si>
    <r>
      <rPr>
        <sz val="11"/>
        <color rgb="FF000000"/>
        <rFont val="Calibri"/>
      </rPr>
      <t>This policy setting determines the amount of diagnostic and usage data reported to Microsoft:</t>
    </r>
    <r>
      <rPr>
        <sz val="11"/>
        <color rgb="FF000000"/>
        <rFont val="Calibri"/>
      </rPr>
      <t xml:space="preserve">
</t>
    </r>
    <r>
      <rPr>
        <sz val="11"/>
        <color rgb="FF000000"/>
        <rFont val="Calibri"/>
      </rPr>
      <t xml:space="preserve">The recommended state for this setting is: </t>
    </r>
    <r>
      <rPr>
        <b/>
        <sz val="11"/>
        <color rgb="FF000000"/>
        <rFont val="Calibri"/>
      </rPr>
      <t>Basic</t>
    </r>
    <r>
      <rPr>
        <sz val="11"/>
        <color rgb="FF000000"/>
        <rFont val="Calibri"/>
      </rPr>
      <t xml:space="preserve"> or </t>
    </r>
    <r>
      <rPr>
        <b/>
        <sz val="11"/>
        <color rgb="FF000000"/>
        <rFont val="Calibri"/>
      </rPr>
      <t>Security</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relies on Windows Update, the minimum recommended setting is </t>
    </r>
    <r>
      <rPr>
        <b/>
        <sz val="11"/>
        <color rgb="FF000000"/>
        <rFont val="Calibri"/>
      </rPr>
      <t>Required diagnostic data</t>
    </r>
    <r>
      <rPr>
        <sz val="11"/>
        <color rgb="FF000000"/>
        <rFont val="Calibri"/>
      </rPr>
      <t>. Because no Windows Update information is collected when diagnostic data is off, important information about update failures is not sent. Microsoft uses this information to fix the causes of those failures and improve the quality of updates.</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Configure diagnostic data opt-in settings user interface</t>
    </r>
    <r>
      <rPr>
        <sz val="11"/>
        <color rgb="FF000000"/>
        <rFont val="Calibri"/>
      </rPr>
      <t xml:space="preserve"> group policy can be used to prevent end users from changing their data collection settings.</t>
    </r>
    <r>
      <rPr>
        <sz val="11"/>
        <color rgb="FF000000"/>
        <rFont val="Calibri"/>
      </rPr>
      <t xml:space="preserve">
</t>
    </r>
    <r>
      <rPr>
        <b/>
        <sz val="11"/>
        <color rgb="FF000000"/>
        <rFont val="Calibri"/>
      </rPr>
      <t>Note #3:</t>
    </r>
    <r>
      <rPr>
        <sz val="11"/>
        <color rgb="FF000000"/>
        <rFont val="Calibri"/>
      </rPr>
      <t xml:space="preserve"> Enhanced diagnostic data setting is not available on Windows 11 and Windows Server 2022 and has been replaced with policies that can control the amount of optional diagnostic data that is sent. For more information on these settings visit Manage diagnostic data using Group Policy and MDM </t>
    </r>
    <r>
      <rPr>
        <sz val="11"/>
        <color rgb="FF0000FF"/>
        <rFont val="Calibri"/>
      </rPr>
      <t>(https://docs.microsoft.com/en-us/windows/privacy/configure-windows-diagnostic-data-in-your-organization#manage-diagnostic-data-using-group-policy-and-mdm)</t>
    </r>
  </si>
  <si>
    <r>
      <rPr>
        <sz val="11"/>
        <color rgb="FF000000"/>
        <rFont val="Calibri"/>
      </rPr>
      <t>Note that setting values of 0 or 1 will degrade certain experiences on the device.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</si>
  <si>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HKLM\SOFTWARE\Policies\Microsoft\Windows\DataCollection:AllowTelemetry_PolicyManager</t>
    </r>
    <r>
      <rPr>
        <sz val="11"/>
        <color rgb="FF006096"/>
        <rFont val="Roboto Condensed"/>
      </rPr>
      <t xml:space="preserve">
</t>
    </r>
  </si>
  <si>
    <r>
      <rPr>
        <sz val="11"/>
        <color rgb="FF000000"/>
        <rFont val="Calibri"/>
      </rPr>
      <t>Basic. (The device will send required diagnostic data and the end user can choose whether to send optional diagnostic data from the Settings app.)</t>
    </r>
  </si>
  <si>
    <t>80.4</t>
  </si>
  <si>
    <r>
      <rPr>
        <sz val="11"/>
        <rFont val="Calibri"/>
      </rPr>
      <t xml:space="preserve">Ensure </t>
    </r>
    <r>
      <rPr>
        <sz val="11"/>
        <color rgb="FF000000"/>
        <rFont val="Calibri"/>
      </rPr>
      <t>'</t>
    </r>
    <r>
      <rPr>
        <b/>
        <sz val="11"/>
        <color rgb="FF000000"/>
        <rFont val="Calibri"/>
      </rPr>
      <t>Disable Enterprise Auth Proxy</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</si>
  <si>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t>
    </r>
    <r>
      <rPr>
        <sz val="11"/>
        <color rgb="FF000000"/>
        <rFont val="Calibri"/>
      </rPr>
      <t xml:space="preserve">
</t>
    </r>
    <r>
      <rPr>
        <sz val="11"/>
        <color rgb="FF006096"/>
        <rFont val="Roboto Condensed"/>
      </rPr>
      <t>System\Disable Enterprise Auth Proxy</t>
    </r>
    <r>
      <rPr>
        <sz val="11"/>
        <color rgb="FF006096"/>
        <rFont val="Roboto Condensed"/>
      </rPr>
      <t xml:space="preserve">
</t>
    </r>
  </si>
  <si>
    <r>
      <rPr>
        <sz val="11"/>
        <color rgb="FF000000"/>
        <rFont val="Calibri"/>
      </rPr>
      <t>This policy setting controls whether the Connected User Experience and Telemetry service can automatically use an authenticated proxy to send data back to Microsoft.</t>
    </r>
    <r>
      <rPr>
        <sz val="11"/>
        <color rgb="FF000000"/>
        <rFont val="Calibri"/>
      </rPr>
      <t xml:space="preserve">
</t>
    </r>
    <r>
      <rPr>
        <sz val="11"/>
        <color rgb="FF000000"/>
        <rFont val="Calibri"/>
      </rPr>
      <t xml:space="preserve">The recommended state for this setting is: </t>
    </r>
    <r>
      <rPr>
        <b/>
        <sz val="11"/>
        <color rgb="FF000000"/>
        <rFont val="Calibri"/>
      </rPr>
      <t>Enable</t>
    </r>
    <r>
      <rPr>
        <sz val="11"/>
        <color rgb="FF000000"/>
        <rFont val="Calibri"/>
      </rPr>
      <t>.</t>
    </r>
  </si>
  <si>
    <r>
      <rPr>
        <sz val="11"/>
        <color rgb="FF000000"/>
        <rFont val="Calibri"/>
      </rPr>
      <t>The Connected User Experience and Telemetry service will be blocked from automatically using an authenticated proxy.</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</si>
  <si>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HKLM\SOFTWARE\Microsoft\PolicyManager\current\device\System:DisableEnterpriseAuthProxy_WinningProvider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HKLM\SOFTWARE\Microsoft\PolicyManager\Providers\{GUID}\Default\Device\System:DisableEnterpriseAuthProxy</t>
    </r>
    <r>
      <rPr>
        <sz val="11"/>
        <color rgb="FF006096"/>
        <rFont val="Roboto Condensed"/>
      </rPr>
      <t xml:space="preserve">
</t>
    </r>
  </si>
  <si>
    <r>
      <rPr>
        <sz val="11"/>
        <color rgb="FF000000"/>
        <rFont val="Calibri"/>
      </rPr>
      <t>Disabled. (The Connected User Experience and Telemetry service will automatically use an authenticated proxy to send data back to Microsoft.)</t>
    </r>
  </si>
  <si>
    <t>80.5</t>
  </si>
  <si>
    <r>
      <rPr>
        <sz val="11"/>
        <rFont val="Calibri"/>
      </rPr>
      <t xml:space="preserve">Ensure </t>
    </r>
    <r>
      <rPr>
        <sz val="11"/>
        <color rgb="FF000000"/>
        <rFont val="Calibri"/>
      </rPr>
      <t>'</t>
    </r>
    <r>
      <rPr>
        <b/>
        <sz val="11"/>
        <color rgb="FF000000"/>
        <rFont val="Calibri"/>
      </rPr>
      <t>Disable One Drive File Sync</t>
    </r>
    <r>
      <rPr>
        <sz val="11"/>
        <color rgb="FF000000"/>
        <rFont val="Calibri"/>
      </rPr>
      <t>'</t>
    </r>
    <r>
      <rPr>
        <sz val="11"/>
        <color rgb="FF000000"/>
        <rFont val="Calibri"/>
      </rPr>
      <t xml:space="preserve"> is set to </t>
    </r>
    <r>
      <rPr>
        <sz val="11"/>
        <color rgb="FF000000"/>
        <rFont val="Calibri"/>
      </rPr>
      <t>'</t>
    </r>
    <r>
      <rPr>
        <b/>
        <sz val="11"/>
        <color rgb="FF000000"/>
        <rFont val="Calibri"/>
      </rPr>
      <t>Sync Disabled</t>
    </r>
    <r>
      <rPr>
        <sz val="11"/>
        <color rgb="FF000000"/>
        <rFont val="Calibri"/>
      </rPr>
      <t>'</t>
    </r>
  </si>
  <si>
    <r>
      <rPr>
        <sz val="11"/>
        <color rgb="FF000000"/>
        <rFont val="Calibri"/>
      </rPr>
      <t xml:space="preserve">Set the following Settings Catalog path to </t>
    </r>
    <r>
      <rPr>
        <b/>
        <sz val="11"/>
        <color rgb="FF000000"/>
        <rFont val="Calibri"/>
      </rPr>
      <t>Sync Disabled</t>
    </r>
    <r>
      <rPr>
        <sz val="11"/>
        <color rgb="FF000000"/>
        <rFont val="Calibri"/>
      </rPr>
      <t>:</t>
    </r>
    <r>
      <rPr>
        <sz val="11"/>
        <color rgb="FF000000"/>
        <rFont val="Calibri"/>
      </rPr>
      <t xml:space="preserve">
</t>
    </r>
    <r>
      <rPr>
        <sz val="11"/>
        <color rgb="FF006096"/>
        <rFont val="Roboto Condensed"/>
      </rPr>
      <t>System\Disable One Drive File Sync</t>
    </r>
    <r>
      <rPr>
        <sz val="11"/>
        <color rgb="FF006096"/>
        <rFont val="Roboto Condensed"/>
      </rPr>
      <t xml:space="preserve">
</t>
    </r>
  </si>
  <si>
    <r>
      <rPr>
        <sz val="11"/>
        <color rgb="FF000000"/>
        <rFont val="Calibri"/>
      </rPr>
      <t>This policy setting lets you prevent apps and features from working with files on OneDrive using the Next Generation Sync Client.</t>
    </r>
    <r>
      <rPr>
        <sz val="11"/>
        <color rgb="FF000000"/>
        <rFont val="Calibri"/>
      </rPr>
      <t xml:space="preserve">
</t>
    </r>
    <r>
      <rPr>
        <sz val="11"/>
        <color rgb="FF000000"/>
        <rFont val="Calibri"/>
      </rPr>
      <t xml:space="preserve">The recommended state for this setting is: </t>
    </r>
    <r>
      <rPr>
        <b/>
        <sz val="11"/>
        <color rgb="FF000000"/>
        <rFont val="Calibri"/>
      </rPr>
      <t>Sync Disabled</t>
    </r>
    <r>
      <rPr>
        <sz val="11"/>
        <color rgb="FF000000"/>
        <rFont val="Calibri"/>
      </rPr>
      <t>.</t>
    </r>
  </si>
  <si>
    <r>
      <rPr>
        <sz val="11"/>
        <color rgb="FF000000"/>
        <rFont val="Calibri"/>
      </rPr>
      <t xml:space="preserve">Users can't access OneDrive from the OneDrive app and file picker. Windows Store apps can't access OneDrive using the </t>
    </r>
    <r>
      <rPr>
        <b/>
        <sz val="11"/>
        <color rgb="FF000000"/>
        <rFont val="Calibri"/>
      </rPr>
      <t>WinRT</t>
    </r>
    <r>
      <rPr>
        <sz val="11"/>
        <color rgb="FF000000"/>
        <rFont val="Calibri"/>
      </rPr>
      <t xml:space="preserve"> API. OneDrive doesn't appear in the navigation pane in File Explorer. OneDrive files aren't kept in sync with the cloud. Users can't automatically upload photos and videos from the camera roll folder.</t>
    </r>
    <r>
      <rPr>
        <sz val="11"/>
        <color rgb="FF000000"/>
        <rFont val="Calibri"/>
      </rPr>
      <t xml:space="preserve">
</t>
    </r>
    <r>
      <rPr>
        <b/>
        <sz val="11"/>
        <color rgb="FF000000"/>
        <rFont val="Calibri"/>
      </rPr>
      <t>Note:</t>
    </r>
    <r>
      <rPr>
        <sz val="11"/>
        <color rgb="FF000000"/>
        <rFont val="Calibri"/>
      </rPr>
      <t xml:space="preserve"> If your organization uses Microsoft 365, be aware that this setting will prevent users from saving files to OneDrive/SkyDrive.</t>
    </r>
    <r>
      <rPr>
        <sz val="11"/>
        <color rgb="FF000000"/>
        <rFont val="Calibri"/>
      </rPr>
      <t xml:space="preserve">
</t>
    </r>
    <r>
      <rPr>
        <sz val="11"/>
        <color rgb="FF000000"/>
        <rFont val="Calibri"/>
      </rPr>
      <t xml:space="preserve">- </t>
    </r>
    <r>
      <rPr>
        <i/>
        <sz val="11"/>
        <color rgb="FF000000"/>
        <rFont val="Calibri"/>
      </rPr>
      <t>Allow syncing OneDrive accounts for only specific organizations</t>
    </r>
    <r>
      <rPr>
        <sz val="11"/>
        <color rgb="FF000000"/>
        <rFont val="Calibri"/>
      </rPr>
      <t xml:space="preserve"> - a computer-based setting that restricts OneDrive client connections to only </t>
    </r>
    <r>
      <rPr>
        <b/>
        <sz val="11"/>
        <color rgb="FF000000"/>
        <rFont val="Calibri"/>
      </rPr>
      <t>approved</t>
    </r>
    <r>
      <rPr>
        <sz val="11"/>
        <color rgb="FF000000"/>
        <rFont val="Calibri"/>
      </rPr>
      <t xml:space="preserve"> tenant IDs.</t>
    </r>
    <r>
      <rPr>
        <sz val="11"/>
        <color rgb="FF000000"/>
        <rFont val="Calibri"/>
      </rPr>
      <t xml:space="preserve">
</t>
    </r>
    <r>
      <rPr>
        <sz val="11"/>
        <color rgb="FF000000"/>
        <rFont val="Calibri"/>
      </rPr>
      <t xml:space="preserve">- </t>
    </r>
    <r>
      <rPr>
        <i/>
        <sz val="11"/>
        <color rgb="FF000000"/>
        <rFont val="Calibri"/>
      </rPr>
      <t>Prevent users from synchronizing personal OneDrive accounts</t>
    </r>
    <r>
      <rPr>
        <sz val="11"/>
        <color rgb="FF000000"/>
        <rFont val="Calibri"/>
      </rPr>
      <t xml:space="preserve"> - a user-based setting that prevents use of consumer OneDrive (i.e. non-business).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</si>
  <si>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HKLM\SOFTWARE\Policies\Microsoft\Windows\OneDrive:DisableFileSyncNGSC</t>
    </r>
    <r>
      <rPr>
        <sz val="11"/>
        <color rgb="FF006096"/>
        <rFont val="Roboto Condensed"/>
      </rPr>
      <t xml:space="preserve">
</t>
    </r>
  </si>
  <si>
    <r>
      <rPr>
        <sz val="11"/>
        <color rgb="FF000000"/>
        <rFont val="Calibri"/>
      </rPr>
      <t>Disabled. (Apps and features can work with OneDrive file storage using the Next Generation Sync Client.)</t>
    </r>
  </si>
  <si>
    <t>80.6</t>
  </si>
  <si>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</si>
  <si>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System\Enable OneSettings Auditing</t>
    </r>
    <r>
      <rPr>
        <sz val="11"/>
        <color rgb="FF006096"/>
        <rFont val="Roboto Condensed"/>
      </rPr>
      <t xml:space="preserve">
</t>
    </r>
  </si>
  <si>
    <r>
      <rPr>
        <sz val="11"/>
        <color rgb="FF000000"/>
        <rFont val="Calibri"/>
      </rPr>
      <t>This policy setting controls whether Windows records attempts to connect with the OneSettings service to the Event Log.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</si>
  <si>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will record attempts to connect with the OneSettings service to the </t>
    </r>
    <r>
      <rPr>
        <b/>
        <sz val="11"/>
        <color rgb="FF000000"/>
        <rFont val="Calibri"/>
      </rPr>
      <t>Applications and Services Logs\Microsoft\Windows\Privacy-Auditing\Operational</t>
    </r>
    <r>
      <rPr>
        <sz val="11"/>
        <color rgb="FF000000"/>
        <rFont val="Calibri"/>
      </rPr>
      <t xml:space="preserve"> Event Log channel.</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</si>
  <si>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HKLM\SOFTWARE\Policies\Microsoft\Windows\DataCollection:EnableOneSettingsAuditing</t>
    </r>
    <r>
      <rPr>
        <sz val="11"/>
        <color rgb="FF006096"/>
        <rFont val="Roboto Condensed"/>
      </rPr>
      <t xml:space="preserve">
</t>
    </r>
  </si>
  <si>
    <r>
      <rPr>
        <sz val="11"/>
        <color rgb="FF000000"/>
        <rFont val="Calibri"/>
      </rPr>
      <t>Disabled. (Windows will not record attempts to connect with the OneSettings service to the Event Log.)</t>
    </r>
  </si>
  <si>
    <t>80.7</t>
  </si>
  <si>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</si>
  <si>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System\Limit Diagnostic Log Collection</t>
    </r>
    <r>
      <rPr>
        <sz val="11"/>
        <color rgb="FF006096"/>
        <rFont val="Roboto Condensed"/>
      </rPr>
      <t xml:space="preserve">
</t>
    </r>
  </si>
  <si>
    <r>
      <rPr>
        <sz val="11"/>
        <color rgb="FF000000"/>
        <rFont val="Calibri"/>
      </rPr>
      <t>This policy setting controls whether additional diagnostic logs are collected when more information is needed to troubleshoot a problem on the device.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Diagnostic logs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</si>
  <si>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Diagnostic logs and information such as crash dumps will not be collected for transmission to Microsoft.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</si>
  <si>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HKLM\SOFTWARE\Policies\Microsoft\Windows\DataCollection:LimitDiagnosticLogCollection</t>
    </r>
    <r>
      <rPr>
        <sz val="11"/>
        <color rgb="FF006096"/>
        <rFont val="Roboto Condensed"/>
      </rPr>
      <t xml:space="preserve">
</t>
    </r>
  </si>
  <si>
    <r>
      <rPr>
        <sz val="11"/>
        <color rgb="FF000000"/>
        <rFont val="Calibri"/>
      </rPr>
      <t>Disabled. (Microsoft may occasionally collect diagnostic logs if the device has been configured to send optional diagnostic data.)</t>
    </r>
  </si>
  <si>
    <t>80.8</t>
  </si>
  <si>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</si>
  <si>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System\Limit Dump Collection</t>
    </r>
    <r>
      <rPr>
        <sz val="11"/>
        <color rgb="FF006096"/>
        <rFont val="Roboto Condensed"/>
      </rPr>
      <t xml:space="preserve">
</t>
    </r>
  </si>
  <si>
    <r>
      <rPr>
        <sz val="11"/>
        <color rgb="FF000000"/>
        <rFont val="Calibri"/>
      </rPr>
      <t>This policy setting limits the type of memory dumps that can be collected when more information is needed to troubleshoot a problem.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Memory dumps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</si>
  <si>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Windows Error Reporting is limited to sending kernel mini and user mode triage memory dumps, reducing the risk of sending sensitive information to Microsoft.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</si>
  <si>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HKLM\SOFTWARE\Policies\Microsoft\Windows\DataCollection:LimitDumpCollection</t>
    </r>
    <r>
      <rPr>
        <sz val="11"/>
        <color rgb="FF006096"/>
        <rFont val="Roboto Condensed"/>
      </rPr>
      <t xml:space="preserve">
</t>
    </r>
  </si>
  <si>
    <r>
      <rPr>
        <sz val="11"/>
        <color rgb="FF000000"/>
        <rFont val="Calibri"/>
      </rPr>
      <t>Disabled. (Full or heap memory dumps may be collected if the transmission of optional diagnostic data has been permitted.)</t>
    </r>
  </si>
  <si>
    <t>System Services</t>
  </si>
  <si>
    <t>81.1</t>
  </si>
  <si>
    <r>
      <rPr>
        <sz val="11"/>
        <rFont val="Calibri"/>
      </rPr>
      <t xml:space="preserve">Ensure </t>
    </r>
    <r>
      <rPr>
        <sz val="11"/>
        <color rgb="FF000000"/>
        <rFont val="Calibri"/>
      </rPr>
      <t>'</t>
    </r>
    <r>
      <rPr>
        <b/>
        <sz val="11"/>
        <color rgb="FF000000"/>
        <rFont val="Calibri"/>
      </rPr>
      <t>Bluetooth Audio Gateway Service (BTAGService)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</si>
  <si>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BTAGService -StartupType Disabled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service was first introduced in Windows 10 Release 1803. It appears to have replaced the older </t>
    </r>
    <r>
      <rPr>
        <i/>
        <sz val="11"/>
        <color rgb="FF000000"/>
        <rFont val="Calibri"/>
      </rPr>
      <t>Bluetooth Handsfree Service (BthHFSrv)</t>
    </r>
    <r>
      <rPr>
        <sz val="11"/>
        <color rgb="FF000000"/>
        <rFont val="Calibri"/>
      </rPr>
      <t>, which was removed from Windows in that release (it is not simply a rename, but a different service).</t>
    </r>
  </si>
  <si>
    <r>
      <rPr>
        <sz val="11"/>
        <color rgb="FF000000"/>
        <rFont val="Calibri"/>
      </rPr>
      <t>Service supporting the audio gateway role of the Bluetooth Handsfree Profile.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</si>
  <si>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Bluetooth hands-free devices will not function properly with the computer.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</si>
  <si>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HKLM\SYSTEM\CurrentControlSet\Services\BTAGService:Start</t>
    </r>
    <r>
      <rPr>
        <sz val="11"/>
        <color rgb="FF006096"/>
        <rFont val="Roboto Condensed"/>
      </rPr>
      <t xml:space="preserve">
</t>
    </r>
  </si>
  <si>
    <r>
      <rPr>
        <sz val="11"/>
        <color rgb="FF000000"/>
        <rFont val="Calibri"/>
      </rPr>
      <t>Manual (Trigger Start)</t>
    </r>
  </si>
  <si>
    <t>81.2</t>
  </si>
  <si>
    <r>
      <rPr>
        <sz val="11"/>
        <rFont val="Calibri"/>
      </rPr>
      <t xml:space="preserve">Ensure </t>
    </r>
    <r>
      <rPr>
        <sz val="11"/>
        <color rgb="FF000000"/>
        <rFont val="Calibri"/>
      </rPr>
      <t>'</t>
    </r>
    <r>
      <rPr>
        <b/>
        <sz val="11"/>
        <color rgb="FF000000"/>
        <rFont val="Calibri"/>
      </rPr>
      <t>Bluetooth Support Service (bthserv)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</si>
  <si>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bthserv -StartupType Disabled</t>
    </r>
    <r>
      <rPr>
        <sz val="11"/>
        <color rgb="FF006096"/>
        <rFont val="Roboto Condensed"/>
      </rPr>
      <t xml:space="preserve">
</t>
    </r>
  </si>
  <si>
    <r>
      <rPr>
        <sz val="11"/>
        <color rgb="FF000000"/>
        <rFont val="Calibri"/>
      </rPr>
      <t>The Bluetooth service supports discovery and association of remote Bluetooth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</si>
  <si>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Already installed Bluetooth devices may fail to operate properly and new devices may be prevented from being discovered or associated. If Bluetooth devices were installed, then some Windows components, such as Devices and Printers, may fail to operate correctly - including hanging/freezing when opened. The solution, besides re-enabling this service, is to disable or delete the offending Bluetooth device(s) in Device Manager, or disable the device altogether via the system BIOS (if it is an on-board Bluetooth device).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</si>
  <si>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HKLM\SYSTEM\CurrentControlSet\Services\bthserv:Start</t>
    </r>
    <r>
      <rPr>
        <sz val="11"/>
        <color rgb="FF006096"/>
        <rFont val="Roboto Condensed"/>
      </rPr>
      <t xml:space="preserve">
</t>
    </r>
  </si>
  <si>
    <r>
      <rPr>
        <sz val="11"/>
        <color rgb="FF000000"/>
        <rFont val="Calibri"/>
      </rPr>
      <t>Windows 7: Manual</t>
    </r>
    <r>
      <rPr>
        <sz val="11"/>
        <color rgb="FF000000"/>
        <rFont val="Calibri"/>
      </rPr>
      <t xml:space="preserve">
</t>
    </r>
    <r>
      <rPr>
        <sz val="11"/>
        <color rgb="FF000000"/>
        <rFont val="Calibri"/>
      </rPr>
      <t>Windows 8.0 or newer: Manual (Trigger Start)</t>
    </r>
  </si>
  <si>
    <t>81.3</t>
  </si>
  <si>
    <r>
      <rPr>
        <sz val="11"/>
        <rFont val="Calibri"/>
      </rPr>
      <t xml:space="preserve">Ensure </t>
    </r>
    <r>
      <rPr>
        <sz val="11"/>
        <color rgb="FF000000"/>
        <rFont val="Calibri"/>
      </rPr>
      <t>'</t>
    </r>
    <r>
      <rPr>
        <b/>
        <sz val="11"/>
        <color rgb="FF000000"/>
        <rFont val="Calibri"/>
      </rPr>
      <t>Computer Browser (Browser)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</si>
  <si>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./Device/Vendor/MSFT/Policy/Config/SystemServices/ConfigureComputerBrowserServiceStartupMode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if(Test-Path -LiteralPath "HKLM:\SYSTEM\CurrentControlSet\Services\Browser") {</t>
    </r>
    <r>
      <rPr>
        <sz val="11"/>
        <color rgb="FF006096"/>
        <rFont val="Roboto Condensed"/>
      </rPr>
      <t xml:space="preserve">
</t>
    </r>
    <r>
      <rPr>
        <sz val="11"/>
        <color rgb="FF006096"/>
        <rFont val="Roboto Condensed"/>
      </rPr>
      <t xml:space="preserve">    Set-ItemProperty -LiteralPath 'HKLM:\SYSTEM\CurrentControlSet\Services\Browser' -Name 'Start' -Value 4 -Verbose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service is not installed in Windows 10 R1709 and newer. Running the cmdlet </t>
    </r>
    <r>
      <rPr>
        <b/>
        <sz val="11"/>
        <color rgb="FF000000"/>
        <rFont val="Calibri"/>
      </rPr>
      <t>Set-Service</t>
    </r>
    <r>
      <rPr>
        <sz val="11"/>
        <color rgb="FF000000"/>
        <rFont val="Calibri"/>
      </rPr>
      <t xml:space="preserve"> or </t>
    </r>
    <r>
      <rPr>
        <b/>
        <sz val="11"/>
        <color rgb="FF000000"/>
        <rFont val="Calibri"/>
      </rPr>
      <t>Get-Service</t>
    </r>
    <r>
      <rPr>
        <sz val="11"/>
        <color rgb="FF000000"/>
        <rFont val="Calibri"/>
      </rPr>
      <t xml:space="preserve"> aganist </t>
    </r>
    <r>
      <rPr>
        <b/>
        <sz val="11"/>
        <color rgb="FF000000"/>
        <rFont val="Calibri"/>
      </rPr>
      <t>'Browser'</t>
    </r>
    <r>
      <rPr>
        <sz val="11"/>
        <color rgb="FF000000"/>
        <rFont val="Calibri"/>
      </rPr>
      <t xml:space="preserve"> will cause a inadvertent match against a similarly named service called </t>
    </r>
    <r>
      <rPr>
        <b/>
        <sz val="11"/>
        <color rgb="FF000000"/>
        <rFont val="Calibri"/>
      </rPr>
      <t>bowser</t>
    </r>
    <r>
      <rPr>
        <sz val="11"/>
        <color rgb="FF000000"/>
        <rFont val="Calibri"/>
      </rPr>
      <t xml:space="preserve"> which also has the DisplayName of </t>
    </r>
    <r>
      <rPr>
        <b/>
        <sz val="11"/>
        <color rgb="FF000000"/>
        <rFont val="Calibri"/>
      </rPr>
      <t>Browser</t>
    </r>
    <r>
      <rPr>
        <sz val="11"/>
        <color rgb="FF000000"/>
        <rFont val="Calibri"/>
      </rPr>
      <t xml:space="preserve"> which will then throw an error. </t>
    </r>
    <r>
      <rPr>
        <b/>
        <sz val="11"/>
        <color rgb="FF000000"/>
        <rFont val="Calibri"/>
      </rPr>
      <t>bowser</t>
    </r>
    <r>
      <rPr>
        <sz val="11"/>
        <color rgb="FF000000"/>
        <rFont val="Calibri"/>
      </rPr>
      <t xml:space="preserve"> is actually the </t>
    </r>
    <r>
      <rPr>
        <b/>
        <sz val="11"/>
        <color rgb="FF000000"/>
        <rFont val="Calibri"/>
      </rPr>
      <t>NT Lan Manager Datagram Receiver Driver</t>
    </r>
    <r>
      <rPr>
        <sz val="11"/>
        <color rgb="FF000000"/>
        <rFont val="Calibri"/>
      </rPr>
      <t>. Using the literal registry path above avoids that error.</t>
    </r>
  </si>
  <si>
    <r>
      <rPr>
        <sz val="11"/>
        <color rgb="FF000000"/>
        <rFont val="Calibri"/>
      </rPr>
      <t>Maintains an updated list of computers on the network and supplies this list to computers designated as browsers.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8.1 and Windows 10, this service is bundled with the </t>
    </r>
    <r>
      <rPr>
        <i/>
        <sz val="11"/>
        <color rgb="FF000000"/>
        <rFont val="Calibri"/>
      </rPr>
      <t>SMB 1.0/CIFS File Sharing Support</t>
    </r>
    <r>
      <rPr>
        <sz val="11"/>
        <color rgb="FF000000"/>
        <rFont val="Calibri"/>
      </rPr>
      <t xml:space="preserve"> optional feature. As a result, removing that feature (highly recommended unless backward compatibility is needed to XP/2003 and older Windows OSes - see Stop using SMB1 | Storage at Microsoft </t>
    </r>
    <r>
      <rPr>
        <sz val="11"/>
        <color rgb="FF0000FF"/>
        <rFont val="Calibri"/>
      </rPr>
      <t>(https://blogs.technet.microsoft.com/filecab/2016/09/16/stop-using-smb1/)</t>
    </r>
    <r>
      <rPr>
        <sz val="11"/>
        <color rgb="FF000000"/>
        <rFont val="Calibri"/>
      </rPr>
      <t>) will also remediate this recommendation. The feature is not installed by default starting with Windows 10 R1709.</t>
    </r>
  </si>
  <si>
    <r>
      <rPr>
        <sz val="11"/>
        <color rgb="FF000000"/>
        <rFont val="Calibri"/>
      </rPr>
      <t>The list of computers and their shares on the network will not be updated or maintained.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</si>
  <si>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HKLM\SYSTEM\CurrentControlSet\Services\Browser:Start</t>
    </r>
    <r>
      <rPr>
        <sz val="11"/>
        <color rgb="FF006096"/>
        <rFont val="Roboto Condensed"/>
      </rPr>
      <t xml:space="preserve">
</t>
    </r>
  </si>
  <si>
    <r>
      <rPr>
        <sz val="11"/>
        <color rgb="FF000000"/>
        <rFont val="Calibri"/>
      </rPr>
      <t>Windows 7: Manual</t>
    </r>
    <r>
      <rPr>
        <sz val="11"/>
        <color rgb="FF000000"/>
        <rFont val="Calibri"/>
      </rPr>
      <t xml:space="preserve">
</t>
    </r>
    <r>
      <rPr>
        <sz val="11"/>
        <color rgb="FF000000"/>
        <rFont val="Calibri"/>
      </rPr>
      <t>Windows 8.0 through Windows 10 R1703: Manual (Trigger Start)</t>
    </r>
    <r>
      <rPr>
        <sz val="11"/>
        <color rgb="FF000000"/>
        <rFont val="Calibri"/>
      </rPr>
      <t xml:space="preserve">
</t>
    </r>
    <r>
      <rPr>
        <sz val="11"/>
        <color rgb="FF000000"/>
        <rFont val="Calibri"/>
      </rPr>
      <t>Windows 10 R1709 or newer: Not Installed (Manual (Trigger Start) when installed)</t>
    </r>
  </si>
  <si>
    <t>81.4</t>
  </si>
  <si>
    <r>
      <rPr>
        <sz val="11"/>
        <rFont val="Calibri"/>
      </rPr>
      <t xml:space="preserve">Ensure </t>
    </r>
    <r>
      <rPr>
        <sz val="11"/>
        <color rgb="FF000000"/>
        <rFont val="Calibri"/>
      </rPr>
      <t>'</t>
    </r>
    <r>
      <rPr>
        <b/>
        <sz val="11"/>
        <color rgb="FF000000"/>
        <rFont val="Calibri"/>
      </rPr>
      <t>Downloaded Maps Manager (MapsBroker)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</si>
  <si>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MapsBroker -StartupType Disabled</t>
    </r>
    <r>
      <rPr>
        <sz val="11"/>
        <color rgb="FF006096"/>
        <rFont val="Roboto Condensed"/>
      </rPr>
      <t xml:space="preserve">
</t>
    </r>
  </si>
  <si>
    <r>
      <rPr>
        <sz val="11"/>
        <color rgb="FF000000"/>
        <rFont val="Calibri"/>
      </rPr>
      <t>Windows service for application access to downloaded maps. This service is started on-demand by application accessing downloaded maps.</t>
    </r>
  </si>
  <si>
    <r>
      <rPr>
        <sz val="11"/>
        <color rgb="FF000000"/>
        <rFont val="Calibri"/>
      </rPr>
      <t>Applications will be prevented from accessing maps data.</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</si>
  <si>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HKLM\SYSTEM\CurrentControlSet\Services\MapsBroker:Start</t>
    </r>
    <r>
      <rPr>
        <sz val="11"/>
        <color rgb="FF006096"/>
        <rFont val="Roboto Condensed"/>
      </rPr>
      <t xml:space="preserve">
</t>
    </r>
  </si>
  <si>
    <r>
      <rPr>
        <sz val="11"/>
        <color rgb="FF000000"/>
        <rFont val="Calibri"/>
      </rPr>
      <t>Automatic (Delayed Start)</t>
    </r>
  </si>
  <si>
    <t>81.5</t>
  </si>
  <si>
    <r>
      <rPr>
        <sz val="11"/>
        <rFont val="Calibri"/>
      </rPr>
      <t xml:space="preserve">Ensure </t>
    </r>
    <r>
      <rPr>
        <sz val="11"/>
        <color rgb="FF000000"/>
        <rFont val="Calibri"/>
      </rPr>
      <t>'</t>
    </r>
    <r>
      <rPr>
        <b/>
        <sz val="11"/>
        <color rgb="FF000000"/>
        <rFont val="Calibri"/>
      </rPr>
      <t>GameInput Service (GameInputSvc)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</si>
  <si>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Remediation of this service is currently not possible through Settings Catalog or a custom profile OMA-URI. Instead, it can be scripted and deployed through the Intune Scripts or Remediations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GameInputSvc -StartupType Disabled</t>
    </r>
    <r>
      <rPr>
        <sz val="11"/>
        <color rgb="FF006096"/>
        <rFont val="Roboto Condensed"/>
      </rPr>
      <t xml:space="preserve">
</t>
    </r>
  </si>
  <si>
    <r>
      <rPr>
        <sz val="11"/>
        <color rgb="FF000000"/>
        <rFont val="Calibri"/>
      </rPr>
      <t>This service enables the use of keyboards, mice, gamepads, and other input devices to be used with the GameInput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GameInput service runs as LocalSystem in its own process of GameInputSvc.exe and doesn't share its process with other services.</t>
    </r>
  </si>
  <si>
    <r>
      <rPr>
        <sz val="11"/>
        <color rgb="FF000000"/>
        <rFont val="Calibri"/>
      </rPr>
      <t>Input devices will not be able to utilize the GameInput API.</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</si>
  <si>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HKLM\SYSTEM\CurrentControlSet\Services\GameInputSvc:Start</t>
    </r>
    <r>
      <rPr>
        <sz val="11"/>
        <color rgb="FF006096"/>
        <rFont val="Roboto Condensed"/>
      </rPr>
      <t xml:space="preserve">
</t>
    </r>
  </si>
  <si>
    <r>
      <rPr>
        <sz val="11"/>
        <color rgb="FF000000"/>
        <rFont val="Calibri"/>
      </rPr>
      <t>Windows 11 Release 24H2 or newer: Manual (Trigger Start)</t>
    </r>
  </si>
  <si>
    <t>81.6</t>
  </si>
  <si>
    <r>
      <rPr>
        <sz val="11"/>
        <rFont val="Calibri"/>
      </rPr>
      <t xml:space="preserve">Ensure </t>
    </r>
    <r>
      <rPr>
        <sz val="11"/>
        <color rgb="FF000000"/>
        <rFont val="Calibri"/>
      </rPr>
      <t>'</t>
    </r>
    <r>
      <rPr>
        <b/>
        <sz val="11"/>
        <color rgb="FF000000"/>
        <rFont val="Calibri"/>
      </rPr>
      <t>Geolocation Service (lfsvc)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</si>
  <si>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lfsvc -StartupType Disabled</t>
    </r>
    <r>
      <rPr>
        <sz val="11"/>
        <color rgb="FF006096"/>
        <rFont val="Roboto Condensed"/>
      </rPr>
      <t xml:space="preserve">
</t>
    </r>
  </si>
  <si>
    <r>
      <rPr>
        <sz val="11"/>
        <color rgb="FF000000"/>
        <rFont val="Calibri"/>
      </rPr>
      <t>This service monitors the current location of the system and manages geofences (a geographical location with associated events).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</si>
  <si>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Applications will be unable to use or receive notifications for geolocation or geofences.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</si>
  <si>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HKLM\SYSTEM\CurrentControlSet\Services\lfsvc:Start</t>
    </r>
    <r>
      <rPr>
        <sz val="11"/>
        <color rgb="FF006096"/>
        <rFont val="Roboto Condensed"/>
      </rPr>
      <t xml:space="preserve">
</t>
    </r>
  </si>
  <si>
    <t>81.7</t>
  </si>
  <si>
    <r>
      <rPr>
        <sz val="11"/>
        <rFont val="Calibri"/>
      </rPr>
      <t xml:space="preserve">Ensure </t>
    </r>
    <r>
      <rPr>
        <sz val="11"/>
        <color rgb="FF000000"/>
        <rFont val="Calibri"/>
      </rPr>
      <t>'</t>
    </r>
    <r>
      <rPr>
        <b/>
        <sz val="11"/>
        <color rgb="FF000000"/>
        <rFont val="Calibri"/>
      </rPr>
      <t>IIS Admin Service (IISADMIN)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</si>
  <si>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./Device/Vendor/MSFT/Policy/Config/SystemServices/ConfigureIISAdminServiceStartupMode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IISADMIN -StartupType Disabled</t>
    </r>
    <r>
      <rPr>
        <sz val="11"/>
        <color rgb="FF006096"/>
        <rFont val="Roboto Condensed"/>
      </rPr>
      <t xml:space="preserve">
</t>
    </r>
  </si>
  <si>
    <r>
      <rPr>
        <sz val="11"/>
        <color rgb="FF000000"/>
        <rFont val="Calibri"/>
      </rPr>
      <t>Enables the server to administer the IIS metabase. The IIS metabase stores configuration for the SMTP and FTP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An organization may choose to selectively grant exceptions to web developers to allow IIS (or another web server) on their workstation, in order for them to locally test &amp; develop web pages. However, the organization should track those machines and ensure the security controls and mitigations are kept up to date, to reduce risk of compromise.</t>
    </r>
  </si>
  <si>
    <r>
      <rPr>
        <sz val="11"/>
        <color rgb="FF000000"/>
        <rFont val="Calibri"/>
      </rPr>
      <t>IIS will not function, including Web, SMTP or FTP services.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</si>
  <si>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HKLM\SYSTEM\CurrentControlSet\Services\IISADMIN:Start</t>
    </r>
    <r>
      <rPr>
        <sz val="11"/>
        <color rgb="FF006096"/>
        <rFont val="Roboto Condensed"/>
      </rPr>
      <t xml:space="preserve">
</t>
    </r>
  </si>
  <si>
    <r>
      <rPr>
        <sz val="11"/>
        <color rgb="FF000000"/>
        <rFont val="Calibri"/>
      </rPr>
      <t>Not Installed (Automatic when installed)</t>
    </r>
  </si>
  <si>
    <t>81.8</t>
  </si>
  <si>
    <r>
      <rPr>
        <sz val="11"/>
        <rFont val="Calibri"/>
      </rPr>
      <t xml:space="preserve">Ensure </t>
    </r>
    <r>
      <rPr>
        <sz val="11"/>
        <color rgb="FF000000"/>
        <rFont val="Calibri"/>
      </rPr>
      <t>'</t>
    </r>
    <r>
      <rPr>
        <b/>
        <sz val="11"/>
        <color rgb="FF000000"/>
        <rFont val="Calibri"/>
      </rPr>
      <t>Infrared monitor service (irmon)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</si>
  <si>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./Device/Vendor/MSFT/Policy/Config/SystemServices/ConfigureInfraredMonitorServiceStartupMode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irmon -StartupType Disabled</t>
    </r>
    <r>
      <rPr>
        <sz val="11"/>
        <color rgb="FF006096"/>
        <rFont val="Roboto Condensed"/>
      </rPr>
      <t xml:space="preserve">
</t>
    </r>
  </si>
  <si>
    <r>
      <rPr>
        <sz val="11"/>
        <color rgb="FF000000"/>
        <rFont val="Calibri"/>
      </rPr>
      <t>Detects other Infrared devices that are in range and launches the file transfer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</si>
  <si>
    <r>
      <rPr>
        <sz val="11"/>
        <color rgb="FF000000"/>
        <rFont val="Calibri"/>
      </rPr>
      <t>Infrared file transfers will be prevented from working.</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</si>
  <si>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HKLM\SYSTEM\CurrentControlSet\Services\irmon:Start</t>
    </r>
    <r>
      <rPr>
        <sz val="11"/>
        <color rgb="FF006096"/>
        <rFont val="Roboto Condensed"/>
      </rPr>
      <t xml:space="preserve">
</t>
    </r>
  </si>
  <si>
    <r>
      <rPr>
        <sz val="11"/>
        <color rgb="FF000000"/>
        <rFont val="Calibri"/>
      </rPr>
      <t>Windows 10 R1607 through Windows 10 R1809: Manual</t>
    </r>
    <r>
      <rPr>
        <sz val="11"/>
        <color rgb="FF000000"/>
        <rFont val="Calibri"/>
      </rPr>
      <t xml:space="preserve">
</t>
    </r>
    <r>
      <rPr>
        <sz val="11"/>
        <color rgb="FF000000"/>
        <rFont val="Calibri"/>
      </rPr>
      <t>Windows 10 R1903 or newer: Not Installed (Manual when installed)</t>
    </r>
  </si>
  <si>
    <t>81.9</t>
  </si>
  <si>
    <r>
      <rPr>
        <sz val="11"/>
        <rFont val="Calibri"/>
      </rPr>
      <t xml:space="preserve">Ensure </t>
    </r>
    <r>
      <rPr>
        <sz val="11"/>
        <color rgb="FF000000"/>
        <rFont val="Calibri"/>
      </rPr>
      <t>'</t>
    </r>
    <r>
      <rPr>
        <b/>
        <sz val="11"/>
        <color rgb="FF000000"/>
        <rFont val="Calibri"/>
      </rPr>
      <t>Link-Layer Topology Discovery Mapper (lltdsvc)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</si>
  <si>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lltdsvc -StartupType Disabled</t>
    </r>
    <r>
      <rPr>
        <sz val="11"/>
        <color rgb="FF006096"/>
        <rFont val="Roboto Condensed"/>
      </rPr>
      <t xml:space="preserve">
</t>
    </r>
  </si>
  <si>
    <r>
      <rPr>
        <sz val="11"/>
        <color rgb="FF000000"/>
        <rFont val="Calibri"/>
      </rPr>
      <t>Creates a Network Map, consisting of PC and device topology (connectivity) information, and metadata describing each PC and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</si>
  <si>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Network Map will not function properly.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</si>
  <si>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HKLM\SYSTEM\CurrentControlSet\Services\lltdsvc:Start</t>
    </r>
    <r>
      <rPr>
        <sz val="11"/>
        <color rgb="FF006096"/>
        <rFont val="Roboto Condensed"/>
      </rPr>
      <t xml:space="preserve">
</t>
    </r>
  </si>
  <si>
    <r>
      <rPr>
        <sz val="11"/>
        <color rgb="FF000000"/>
        <rFont val="Calibri"/>
      </rPr>
      <t>Manual</t>
    </r>
  </si>
  <si>
    <t>81.10</t>
  </si>
  <si>
    <r>
      <rPr>
        <sz val="11"/>
        <rFont val="Calibri"/>
      </rPr>
      <t xml:space="preserve">Ensure </t>
    </r>
    <r>
      <rPr>
        <sz val="11"/>
        <color rgb="FF000000"/>
        <rFont val="Calibri"/>
      </rPr>
      <t>'</t>
    </r>
    <r>
      <rPr>
        <b/>
        <sz val="11"/>
        <color rgb="FF000000"/>
        <rFont val="Calibri"/>
      </rPr>
      <t>LxssManager (LxssManager)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</si>
  <si>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./Device/Vendor/MSFT/Policy/Config/SystemServices/ConfigureLxssManagerServiceStartupMode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LxssManager -StartupType Disabled</t>
    </r>
    <r>
      <rPr>
        <sz val="11"/>
        <color rgb="FF006096"/>
        <rFont val="Roboto Condensed"/>
      </rPr>
      <t xml:space="preserve">
</t>
    </r>
  </si>
  <si>
    <r>
      <rPr>
        <sz val="11"/>
        <color rgb="FF000000"/>
        <rFont val="Calibri"/>
      </rPr>
      <t>The LXSS Manager service supports running native ELF binaries. The service provides the infrastructure necessary for ELF binaries to run on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Windows Subsystem for Linux</t>
    </r>
    <r>
      <rPr>
        <sz val="11"/>
        <color rgb="FF000000"/>
        <rFont val="Calibri"/>
      </rPr>
      <t>).</t>
    </r>
  </si>
  <si>
    <r>
      <rPr>
        <sz val="11"/>
        <color rgb="FF000000"/>
        <rFont val="Calibri"/>
      </rPr>
      <t>The Linux Subsystem will not be available, and native ELF binaries will no longer run.</t>
    </r>
    <r>
      <rPr>
        <sz val="11"/>
        <color rgb="FF000000"/>
        <rFont val="Calibri"/>
      </rPr>
      <t xml:space="preserve">
</t>
    </r>
    <r>
      <rPr>
        <b/>
        <sz val="11"/>
        <color rgb="FF000000"/>
        <rFont val="Calibri"/>
      </rPr>
      <t>Note:</t>
    </r>
    <r>
      <rPr>
        <sz val="11"/>
        <color rgb="FF000000"/>
        <rFont val="Calibri"/>
      </rPr>
      <t xml:space="preserve"> If your organization has made an exception to this recommendation and is using Windows Subsystem for Linux (WSL), the Internet Connection Sharing (ICS) (SharedAccess) service will need to be </t>
    </r>
    <r>
      <rPr>
        <b/>
        <sz val="11"/>
        <color rgb="FF000000"/>
        <rFont val="Calibri"/>
      </rPr>
      <t>Enabled</t>
    </r>
    <r>
      <rPr>
        <sz val="11"/>
        <color rgb="FF000000"/>
        <rFont val="Calibri"/>
      </rPr>
      <t xml:space="preserve"> for WSL to function. For more information, please visit the following Microsoft Blog: Troubleshooting Windows Subsystem for Linux | Microsoft Docs </t>
    </r>
    <r>
      <rPr>
        <sz val="11"/>
        <color rgb="FF0000FF"/>
        <rFont val="Calibri"/>
      </rPr>
      <t>(https://docs.microsoft.com/en-us/windows/wsl/troubleshooting#wsl-2-errors-when-ics-is-disabled)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</si>
  <si>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HKLM\SYSTEM\CurrentControlSet\Services\LxssManager:Start</t>
    </r>
    <r>
      <rPr>
        <sz val="11"/>
        <color rgb="FF006096"/>
        <rFont val="Roboto Condensed"/>
      </rPr>
      <t xml:space="preserve">
</t>
    </r>
  </si>
  <si>
    <r>
      <rPr>
        <sz val="11"/>
        <color rgb="FF000000"/>
        <rFont val="Calibri"/>
      </rPr>
      <t>Not Installed (Manual when installed)</t>
    </r>
  </si>
  <si>
    <t>81.11</t>
  </si>
  <si>
    <r>
      <rPr>
        <sz val="11"/>
        <rFont val="Calibri"/>
      </rPr>
      <t xml:space="preserve">Ensure </t>
    </r>
    <r>
      <rPr>
        <sz val="11"/>
        <color rgb="FF000000"/>
        <rFont val="Calibri"/>
      </rPr>
      <t>'</t>
    </r>
    <r>
      <rPr>
        <b/>
        <sz val="11"/>
        <color rgb="FF000000"/>
        <rFont val="Calibri"/>
      </rPr>
      <t>Microsoft FTP Service (FTPSVC)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</si>
  <si>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./Device/Vendor/MSFT/Policy/Config/SystemServices/ConfigureMicrosoftFTPServiceStartupMode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FTPSVC -StartupType Disabled</t>
    </r>
    <r>
      <rPr>
        <sz val="11"/>
        <color rgb="FF006096"/>
        <rFont val="Roboto Condensed"/>
      </rPr>
      <t xml:space="preserve">
</t>
    </r>
  </si>
  <si>
    <r>
      <rPr>
        <sz val="11"/>
        <color rgb="FF000000"/>
        <rFont val="Calibri"/>
      </rPr>
      <t>Enables the server to be a File Transfer Protocol (FTP)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 - FTP Server</t>
    </r>
    <r>
      <rPr>
        <sz val="11"/>
        <color rgb="FF000000"/>
        <rFont val="Calibri"/>
      </rPr>
      <t>).</t>
    </r>
  </si>
  <si>
    <r>
      <rPr>
        <sz val="11"/>
        <color rgb="FF000000"/>
        <rFont val="Calibri"/>
      </rPr>
      <t>The computer will not function as an FTP server.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</si>
  <si>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HKLM\SYSTEM\CurrentControlSet\Services\FTPSVC:Start</t>
    </r>
    <r>
      <rPr>
        <sz val="11"/>
        <color rgb="FF006096"/>
        <rFont val="Roboto Condensed"/>
      </rPr>
      <t xml:space="preserve">
</t>
    </r>
  </si>
  <si>
    <t>81.12</t>
  </si>
  <si>
    <r>
      <rPr>
        <sz val="11"/>
        <rFont val="Calibri"/>
      </rPr>
      <t xml:space="preserve">Ensure </t>
    </r>
    <r>
      <rPr>
        <sz val="11"/>
        <color rgb="FF000000"/>
        <rFont val="Calibri"/>
      </rPr>
      <t>'</t>
    </r>
    <r>
      <rPr>
        <b/>
        <sz val="11"/>
        <color rgb="FF000000"/>
        <rFont val="Calibri"/>
      </rPr>
      <t>Microsoft iSCSI Initiator Service (MSiSCSI)</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</si>
  <si>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MSiSCSI -StartupType Disabled</t>
    </r>
    <r>
      <rPr>
        <sz val="11"/>
        <color rgb="FF006096"/>
        <rFont val="Roboto Condensed"/>
      </rPr>
      <t xml:space="preserve">
</t>
    </r>
  </si>
  <si>
    <r>
      <rPr>
        <sz val="11"/>
        <color rgb="FF000000"/>
        <rFont val="Calibri"/>
      </rPr>
      <t>Manages Internet SCSI (iSCSI) sessions from this computer to remote target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</si>
  <si>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computer will not be able to directly login to or access iSCSI targets.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</si>
  <si>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HKLM\SYSTEM\CurrentControlSet\Services\MSiSCSI:Start</t>
    </r>
    <r>
      <rPr>
        <sz val="11"/>
        <color rgb="FF006096"/>
        <rFont val="Roboto Condensed"/>
      </rPr>
      <t xml:space="preserve">
</t>
    </r>
  </si>
  <si>
    <t>81.13</t>
  </si>
  <si>
    <r>
      <rPr>
        <sz val="11"/>
        <rFont val="Calibri"/>
      </rPr>
      <t xml:space="preserve">Ensure </t>
    </r>
    <r>
      <rPr>
        <sz val="11"/>
        <color rgb="FF000000"/>
        <rFont val="Calibri"/>
      </rPr>
      <t>'</t>
    </r>
    <r>
      <rPr>
        <b/>
        <sz val="11"/>
        <color rgb="FF000000"/>
        <rFont val="Calibri"/>
      </rPr>
      <t>OpenSSH SSH Server (sshd)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</si>
  <si>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sshd -StartupType Disabled</t>
    </r>
    <r>
      <rPr>
        <sz val="11"/>
        <color rgb="FF006096"/>
        <rFont val="Roboto Condensed"/>
      </rPr>
      <t xml:space="preserve">
</t>
    </r>
  </si>
  <si>
    <r>
      <rPr>
        <sz val="11"/>
        <color rgb="FF000000"/>
        <rFont val="Calibri"/>
      </rPr>
      <t>SSH protocol based service to provide secure encrypted communications between two untrusted hosts over an insecure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it is installed by enabling an optional Windows feature (</t>
    </r>
    <r>
      <rPr>
        <i/>
        <sz val="11"/>
        <color rgb="FF000000"/>
        <rFont val="Calibri"/>
      </rPr>
      <t>OpenSSH Server</t>
    </r>
    <r>
      <rPr>
        <sz val="11"/>
        <color rgb="FF000000"/>
        <rFont val="Calibri"/>
      </rPr>
      <t>).</t>
    </r>
  </si>
  <si>
    <r>
      <rPr>
        <sz val="11"/>
        <color rgb="FF000000"/>
        <rFont val="Calibri"/>
      </rPr>
      <t>The workstation will not be permitted to be a SSH host server.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</si>
  <si>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HKLM\SYSTEM\CurrentControlSet\Services\sshd:Start</t>
    </r>
    <r>
      <rPr>
        <sz val="11"/>
        <color rgb="FF006096"/>
        <rFont val="Roboto Condensed"/>
      </rPr>
      <t xml:space="preserve">
</t>
    </r>
  </si>
  <si>
    <t>81.14</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</si>
  <si>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</si>
  <si>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Spooler -StartupType Disabled</t>
    </r>
    <r>
      <rPr>
        <sz val="11"/>
        <color rgb="FF006096"/>
        <rFont val="Roboto Condensed"/>
      </rPr>
      <t xml:space="preserve">
</t>
    </r>
  </si>
  <si>
    <r>
      <rPr>
        <sz val="11"/>
        <color rgb="FF000000"/>
        <rFont val="Calibri"/>
      </rPr>
      <t>This service spools print jobs and handles interaction with printers.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</si>
  <si>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print, including printing to files (such as Adobe Portable Document Format (PDF)) which uses the Print Spooler service.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</si>
  <si>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HKLM\SYSTEM\CurrentControlSet\Services\Spooler:Start</t>
    </r>
    <r>
      <rPr>
        <sz val="11"/>
        <color rgb="FF006096"/>
        <rFont val="Roboto Condensed"/>
      </rPr>
      <t xml:space="preserve">
</t>
    </r>
  </si>
  <si>
    <r>
      <rPr>
        <sz val="11"/>
        <color rgb="FF000000"/>
        <rFont val="Calibri"/>
      </rPr>
      <t>Automatic</t>
    </r>
  </si>
  <si>
    <t>81.15</t>
  </si>
  <si>
    <r>
      <rPr>
        <sz val="11"/>
        <rFont val="Calibri"/>
      </rPr>
      <t xml:space="preserve">Ensure </t>
    </r>
    <r>
      <rPr>
        <sz val="11"/>
        <color rgb="FF000000"/>
        <rFont val="Calibri"/>
      </rPr>
      <t>'</t>
    </r>
    <r>
      <rPr>
        <b/>
        <sz val="11"/>
        <color rgb="FF000000"/>
        <rFont val="Calibri"/>
      </rPr>
      <t>Problem Reports and Solutions Control Panel Support (wercplsupport)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</si>
  <si>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wercplsupport -StartupType Disabled</t>
    </r>
    <r>
      <rPr>
        <sz val="11"/>
        <color rgb="FF006096"/>
        <rFont val="Roboto Condensed"/>
      </rPr>
      <t xml:space="preserve">
</t>
    </r>
  </si>
  <si>
    <r>
      <rPr>
        <sz val="11"/>
        <color rgb="FF000000"/>
        <rFont val="Calibri"/>
      </rPr>
      <t>This service provides support for viewing, sending and deletion of system-level problem reports for the Problem Reports and Solutions control panel.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</si>
  <si>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Sending and viewing system-level problem reports and solutions to and from Microsoft may no longer function.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</si>
  <si>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HKLM\SYSTEM\CurrentControlSet\Services\wercplsupport:Start</t>
    </r>
    <r>
      <rPr>
        <sz val="11"/>
        <color rgb="FF006096"/>
        <rFont val="Roboto Condensed"/>
      </rPr>
      <t xml:space="preserve">
</t>
    </r>
  </si>
  <si>
    <t>81.16</t>
  </si>
  <si>
    <r>
      <rPr>
        <sz val="11"/>
        <rFont val="Calibri"/>
      </rPr>
      <t xml:space="preserve">Ensure </t>
    </r>
    <r>
      <rPr>
        <sz val="11"/>
        <color rgb="FF000000"/>
        <rFont val="Calibri"/>
      </rPr>
      <t>'</t>
    </r>
    <r>
      <rPr>
        <b/>
        <sz val="11"/>
        <color rgb="FF000000"/>
        <rFont val="Calibri"/>
      </rPr>
      <t>Remote Access Auto Connection Manager (RasAuto)</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</si>
  <si>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RasAuto -StartupType Disabled</t>
    </r>
    <r>
      <rPr>
        <sz val="11"/>
        <color rgb="FF006096"/>
        <rFont val="Roboto Condensed"/>
      </rPr>
      <t xml:space="preserve">
</t>
    </r>
  </si>
  <si>
    <r>
      <rPr>
        <sz val="11"/>
        <color rgb="FF000000"/>
        <rFont val="Calibri"/>
      </rPr>
      <t>Creates a connection to a remote network whenever a program references a remote DNS or NetBIOS name or address.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</si>
  <si>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"Dial on demand" functionality will no longer operate - remote dial-in (POTS) and VPN connections must be initiated manually by the user.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</si>
  <si>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HKLM\SYSTEM\CurrentControlSet\Services\RasAuto:Start</t>
    </r>
    <r>
      <rPr>
        <sz val="11"/>
        <color rgb="FF006096"/>
        <rFont val="Roboto Condensed"/>
      </rPr>
      <t xml:space="preserve">
</t>
    </r>
  </si>
  <si>
    <t>81.17</t>
  </si>
  <si>
    <r>
      <rPr>
        <sz val="11"/>
        <rFont val="Calibri"/>
      </rPr>
      <t xml:space="preserve">Ensure </t>
    </r>
    <r>
      <rPr>
        <sz val="11"/>
        <color rgb="FF000000"/>
        <rFont val="Calibri"/>
      </rPr>
      <t>'</t>
    </r>
    <r>
      <rPr>
        <b/>
        <sz val="11"/>
        <color rgb="FF000000"/>
        <rFont val="Calibri"/>
      </rPr>
      <t>Remote Desktop Configuration (SessionEnv)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</si>
  <si>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SessionEnv -StartupType Disabled</t>
    </r>
    <r>
      <rPr>
        <sz val="11"/>
        <color rgb="FF006096"/>
        <rFont val="Roboto Condensed"/>
      </rPr>
      <t xml:space="preserve">
</t>
    </r>
  </si>
  <si>
    <r>
      <rPr>
        <sz val="11"/>
        <color rgb="FF000000"/>
        <rFont val="Calibri"/>
      </rPr>
      <t>Remote Desktop Configuration service (RDCS) is responsible for all Remote Desktop related configuration and session maintenance activities that require SYSTEM context. These include per-session temporary folders, RD themes, and RD certificates.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</si>
  <si>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be unable to use Remote Assistance.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</si>
  <si>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HKLM\SYSTEM\CurrentControlSet\Services\SessionEnv:Start</t>
    </r>
    <r>
      <rPr>
        <sz val="11"/>
        <color rgb="FF006096"/>
        <rFont val="Roboto Condensed"/>
      </rPr>
      <t xml:space="preserve">
</t>
    </r>
  </si>
  <si>
    <t>81.18</t>
  </si>
  <si>
    <r>
      <rPr>
        <sz val="11"/>
        <rFont val="Calibri"/>
      </rPr>
      <t xml:space="preserve">Ensure </t>
    </r>
    <r>
      <rPr>
        <sz val="11"/>
        <color rgb="FF000000"/>
        <rFont val="Calibri"/>
      </rPr>
      <t>'</t>
    </r>
    <r>
      <rPr>
        <b/>
        <sz val="11"/>
        <color rgb="FF000000"/>
        <rFont val="Calibri"/>
      </rPr>
      <t>Remote Desktop Services (TermService)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</si>
  <si>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TermService -StartupType Disabled</t>
    </r>
    <r>
      <rPr>
        <sz val="11"/>
        <color rgb="FF006096"/>
        <rFont val="Roboto Condensed"/>
      </rPr>
      <t xml:space="preserve">
</t>
    </r>
  </si>
  <si>
    <r>
      <rPr>
        <sz val="11"/>
        <color rgb="FF000000"/>
        <rFont val="Calibri"/>
      </rPr>
      <t>Allows users to connect interactively to a remote computer. Remote Desktop and Remote Desktop Session Host Server depend on this service.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</si>
  <si>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Remote Desktop Services will not be available on the computer.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</si>
  <si>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HKLM\SYSTEM\CurrentControlSet\Services\TermService:Start</t>
    </r>
    <r>
      <rPr>
        <sz val="11"/>
        <color rgb="FF006096"/>
        <rFont val="Roboto Condensed"/>
      </rPr>
      <t xml:space="preserve">
</t>
    </r>
  </si>
  <si>
    <t>81.19</t>
  </si>
  <si>
    <r>
      <rPr>
        <sz val="11"/>
        <rFont val="Calibri"/>
      </rPr>
      <t xml:space="preserve">Ensure </t>
    </r>
    <r>
      <rPr>
        <sz val="11"/>
        <color rgb="FF000000"/>
        <rFont val="Calibri"/>
      </rPr>
      <t>'</t>
    </r>
    <r>
      <rPr>
        <b/>
        <sz val="11"/>
        <color rgb="FF000000"/>
        <rFont val="Calibri"/>
      </rPr>
      <t>Remote Desktop Services UserMode Port Redirector (UmRdpService)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</si>
  <si>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UmRdpService -StartupType Disabled</t>
    </r>
    <r>
      <rPr>
        <sz val="11"/>
        <color rgb="FF006096"/>
        <rFont val="Roboto Condensed"/>
      </rPr>
      <t xml:space="preserve">
</t>
    </r>
  </si>
  <si>
    <r>
      <rPr>
        <sz val="11"/>
        <color rgb="FF000000"/>
        <rFont val="Calibri"/>
      </rPr>
      <t>Allows the redirection of Printers/Drives/Ports for RDP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</si>
  <si>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Printers, drives and ports (COM, LPT, PnP, etc.) will not be allowed to be redirected inside RDP sessions.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</si>
  <si>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HKLM\SYSTEM\CurrentControlSet\Services\UmRdpService:Start</t>
    </r>
    <r>
      <rPr>
        <sz val="11"/>
        <color rgb="FF006096"/>
        <rFont val="Roboto Condensed"/>
      </rPr>
      <t xml:space="preserve">
</t>
    </r>
  </si>
  <si>
    <t>81.20</t>
  </si>
  <si>
    <r>
      <rPr>
        <sz val="11"/>
        <rFont val="Calibri"/>
      </rPr>
      <t xml:space="preserve">Ensure </t>
    </r>
    <r>
      <rPr>
        <sz val="11"/>
        <color rgb="FF000000"/>
        <rFont val="Calibri"/>
      </rPr>
      <t>'</t>
    </r>
    <r>
      <rPr>
        <b/>
        <sz val="11"/>
        <color rgb="FF000000"/>
        <rFont val="Calibri"/>
      </rPr>
      <t>Remote Procedure Call (RPC) Locator (RpcLocator)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</si>
  <si>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./Device/Vendor/MSFT/Policy/Config/SystemServices/ConfigureRemoteProcedureCallLocatorServiceStartupMode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RpcLocator -StartupType Disabled</t>
    </r>
    <r>
      <rPr>
        <sz val="11"/>
        <color rgb="FF006096"/>
        <rFont val="Roboto Condensed"/>
      </rPr>
      <t xml:space="preserve">
</t>
    </r>
  </si>
  <si>
    <r>
      <rPr>
        <sz val="11"/>
        <color rgb="FF000000"/>
        <rFont val="Calibri"/>
      </rPr>
      <t>In Windows 2003 and older versions of Windows, the Remote Procedure Call (RPC) Locator service manages the RPC name service database. In Windows Vista or newer versions of Windows, this service does not provide any functionality and is present for application compatibility.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</si>
  <si>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 impact, unless an old, legacy application requires it.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</si>
  <si>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HKLM\SYSTEM\CurrentControlSet\Services\RpcLocator:Start</t>
    </r>
    <r>
      <rPr>
        <sz val="11"/>
        <color rgb="FF006096"/>
        <rFont val="Roboto Condensed"/>
      </rPr>
      <t xml:space="preserve">
</t>
    </r>
  </si>
  <si>
    <t>81.21</t>
  </si>
  <si>
    <r>
      <rPr>
        <sz val="11"/>
        <rFont val="Calibri"/>
      </rPr>
      <t xml:space="preserve">Ensure </t>
    </r>
    <r>
      <rPr>
        <sz val="11"/>
        <color rgb="FF000000"/>
        <rFont val="Calibri"/>
      </rPr>
      <t>'</t>
    </r>
    <r>
      <rPr>
        <b/>
        <sz val="11"/>
        <color rgb="FF000000"/>
        <rFont val="Calibri"/>
      </rPr>
      <t>Remote Registry (RemoteRegistry)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</si>
  <si>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RemoteRegistry -StartupType Disabled</t>
    </r>
    <r>
      <rPr>
        <sz val="11"/>
        <color rgb="FF006096"/>
        <rFont val="Roboto Condensed"/>
      </rPr>
      <t xml:space="preserve">
</t>
    </r>
  </si>
  <si>
    <r>
      <rPr>
        <sz val="11"/>
        <color rgb="FF000000"/>
        <rFont val="Calibri"/>
      </rPr>
      <t>Enables remote users to view and modify registry settings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</si>
  <si>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registry can be viewed and modified only by users on the computer.</t>
    </r>
    <r>
      <rPr>
        <sz val="11"/>
        <color rgb="FF000000"/>
        <rFont val="Calibri"/>
      </rPr>
      <t xml:space="preserve">
</t>
    </r>
    <r>
      <rPr>
        <b/>
        <sz val="11"/>
        <color rgb="FF000000"/>
        <rFont val="Calibri"/>
      </rPr>
      <t>Note:</t>
    </r>
    <r>
      <rPr>
        <sz val="11"/>
        <color rgb="FF000000"/>
        <rFont val="Calibri"/>
      </rPr>
      <t xml:space="preserve"> Many remote administration tools, such as System Center Configuration Manager (SCCM), require the Remote Registry service to be operational for remote management. In addition, many vulnerability scanners use this service to access the registry remotely.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</si>
  <si>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HKLM\SYSTEM\CurrentControlSet\Services\RemoteRegistry:Start</t>
    </r>
    <r>
      <rPr>
        <sz val="11"/>
        <color rgb="FF006096"/>
        <rFont val="Roboto Condensed"/>
      </rPr>
      <t xml:space="preserve">
</t>
    </r>
  </si>
  <si>
    <r>
      <rPr>
        <sz val="11"/>
        <color rgb="FF000000"/>
        <rFont val="Calibri"/>
      </rPr>
      <t>Windows 7: Manual</t>
    </r>
    <r>
      <rPr>
        <sz val="11"/>
        <color rgb="FF000000"/>
        <rFont val="Calibri"/>
      </rPr>
      <t xml:space="preserve">
</t>
    </r>
    <r>
      <rPr>
        <sz val="11"/>
        <color rgb="FF000000"/>
        <rFont val="Calibri"/>
      </rPr>
      <t>Windows 8.0 or newer: Disabled</t>
    </r>
  </si>
  <si>
    <t>81.22</t>
  </si>
  <si>
    <r>
      <rPr>
        <sz val="11"/>
        <rFont val="Calibri"/>
      </rPr>
      <t xml:space="preserve">Ensure </t>
    </r>
    <r>
      <rPr>
        <sz val="11"/>
        <color rgb="FF000000"/>
        <rFont val="Calibri"/>
      </rPr>
      <t>'</t>
    </r>
    <r>
      <rPr>
        <b/>
        <sz val="11"/>
        <color rgb="FF000000"/>
        <rFont val="Calibri"/>
      </rPr>
      <t>Routing and Remote Access (RemoteAccess)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</si>
  <si>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./Device/Vendor/MSFT/Policy/Config/SystemServices/ConfigureRoutingAndRemoteAccessServiceStartupMode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RemoteAccess -StartupType Disabled</t>
    </r>
    <r>
      <rPr>
        <sz val="11"/>
        <color rgb="FF006096"/>
        <rFont val="Roboto Condensed"/>
      </rPr>
      <t xml:space="preserve">
</t>
    </r>
  </si>
  <si>
    <r>
      <rPr>
        <sz val="11"/>
        <color rgb="FF000000"/>
        <rFont val="Calibri"/>
      </rPr>
      <t>Offers routing services to businesses in local area and wide area network environments.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</si>
  <si>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computer will not be able to be configured as a Windows router between different connections.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</si>
  <si>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HKLM\SYSTEM\CurrentControlSet\Services\RemoteAccess:Start</t>
    </r>
    <r>
      <rPr>
        <sz val="11"/>
        <color rgb="FF006096"/>
        <rFont val="Roboto Condensed"/>
      </rPr>
      <t xml:space="preserve">
</t>
    </r>
  </si>
  <si>
    <r>
      <rPr>
        <sz val="11"/>
        <color rgb="FF000000"/>
        <rFont val="Calibri"/>
      </rPr>
      <t>Disabled</t>
    </r>
  </si>
  <si>
    <t>81.23</t>
  </si>
  <si>
    <r>
      <rPr>
        <sz val="11"/>
        <rFont val="Calibri"/>
      </rPr>
      <t xml:space="preserve">Ensure </t>
    </r>
    <r>
      <rPr>
        <sz val="11"/>
        <color rgb="FF000000"/>
        <rFont val="Calibri"/>
      </rPr>
      <t>'</t>
    </r>
    <r>
      <rPr>
        <b/>
        <sz val="11"/>
        <color rgb="FF000000"/>
        <rFont val="Calibri"/>
      </rPr>
      <t>Server (LanmanServer)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</si>
  <si>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LanmanServer -StartupType Disabled</t>
    </r>
    <r>
      <rPr>
        <sz val="11"/>
        <color rgb="FF006096"/>
        <rFont val="Roboto Condensed"/>
      </rPr>
      <t xml:space="preserve">
</t>
    </r>
  </si>
  <si>
    <r>
      <rPr>
        <sz val="11"/>
        <color rgb="FF000000"/>
        <rFont val="Calibri"/>
      </rPr>
      <t>Supports file, print, and named-pipe sharing over the network for this computer. If this service is stopped, these functions will be unavailable.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</si>
  <si>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File, print and named-pipe sharing functions will be unavailable from this machine over the network.</t>
    </r>
    <r>
      <rPr>
        <sz val="11"/>
        <color rgb="FF000000"/>
        <rFont val="Calibri"/>
      </rPr>
      <t xml:space="preserve">
</t>
    </r>
    <r>
      <rPr>
        <b/>
        <sz val="11"/>
        <color rgb="FF000000"/>
        <rFont val="Calibri"/>
      </rPr>
      <t>Note:</t>
    </r>
    <r>
      <rPr>
        <sz val="11"/>
        <color rgb="FF000000"/>
        <rFont val="Calibri"/>
      </rPr>
      <t xml:space="preserve"> Many remote administration tools, such as System Center Configuration Manager (SCCM), require the Server service to be operational for remote management. In addition, many vulnerability scanners use this service to scan the file system remotely.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</si>
  <si>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HKLM\SYSTEM\CurrentControlSet\Services\LanmanServer:Start</t>
    </r>
    <r>
      <rPr>
        <sz val="11"/>
        <color rgb="FF006096"/>
        <rFont val="Roboto Condensed"/>
      </rPr>
      <t xml:space="preserve">
</t>
    </r>
  </si>
  <si>
    <r>
      <rPr>
        <sz val="11"/>
        <color rgb="FF000000"/>
        <rFont val="Calibri"/>
      </rPr>
      <t>Windows 7 through Windows 10 R1703: Automatic</t>
    </r>
    <r>
      <rPr>
        <sz val="11"/>
        <color rgb="FF000000"/>
        <rFont val="Calibri"/>
      </rPr>
      <t xml:space="preserve">
</t>
    </r>
    <r>
      <rPr>
        <sz val="11"/>
        <color rgb="FF000000"/>
        <rFont val="Calibri"/>
      </rPr>
      <t>Windows 10 R1709 or newer: Automatic (Trigger Start)</t>
    </r>
  </si>
  <si>
    <t>81.24</t>
  </si>
  <si>
    <r>
      <rPr>
        <sz val="11"/>
        <rFont val="Calibri"/>
      </rPr>
      <t xml:space="preserve">Ensure </t>
    </r>
    <r>
      <rPr>
        <sz val="11"/>
        <color rgb="FF000000"/>
        <rFont val="Calibri"/>
      </rPr>
      <t>'</t>
    </r>
    <r>
      <rPr>
        <b/>
        <sz val="11"/>
        <color rgb="FF000000"/>
        <rFont val="Calibri"/>
      </rPr>
      <t>Simple TCP/IP Services (simptcp)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</si>
  <si>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./Device/Vendor/MSFT/Policy/Config/SystemServices/ConfigureSimpleTCPIPServicesStartupMode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simptcp -StartupType Disabled</t>
    </r>
    <r>
      <rPr>
        <sz val="11"/>
        <color rgb="FF006096"/>
        <rFont val="Roboto Condensed"/>
      </rPr>
      <t xml:space="preserve">
</t>
    </r>
  </si>
  <si>
    <r>
      <rPr>
        <sz val="11"/>
        <color rgb="FF000000"/>
        <rFont val="Calibri"/>
      </rPr>
      <t>Supports the following TCP/IP services: Character Generator, Daytime, Discard, Echo, and Quote of the Day.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Simple TCPIP services (i.e. echo, daytime etc)</t>
    </r>
    <r>
      <rPr>
        <sz val="11"/>
        <color rgb="FF000000"/>
        <rFont val="Calibri"/>
      </rPr>
      <t>).</t>
    </r>
  </si>
  <si>
    <r>
      <rPr>
        <sz val="11"/>
        <color rgb="FF000000"/>
        <rFont val="Calibri"/>
      </rPr>
      <t>The Simple TCP/IP services (Character Generator, Daytime, Discard, Echo and Quote of the Day) will not be available.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</si>
  <si>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HKLM\SYSTEM\CurrentControlSet\Services\simptcp:Start</t>
    </r>
    <r>
      <rPr>
        <sz val="11"/>
        <color rgb="FF006096"/>
        <rFont val="Roboto Condensed"/>
      </rPr>
      <t xml:space="preserve">
</t>
    </r>
  </si>
  <si>
    <t>81.25</t>
  </si>
  <si>
    <r>
      <rPr>
        <sz val="11"/>
        <rFont val="Calibri"/>
      </rPr>
      <t xml:space="preserve">Ensure </t>
    </r>
    <r>
      <rPr>
        <sz val="11"/>
        <color rgb="FF000000"/>
        <rFont val="Calibri"/>
      </rPr>
      <t>'</t>
    </r>
    <r>
      <rPr>
        <b/>
        <sz val="11"/>
        <color rgb="FF000000"/>
        <rFont val="Calibri"/>
      </rPr>
      <t>SNMP Service (SNMP)</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</si>
  <si>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SNMP -StartupType Disabled</t>
    </r>
    <r>
      <rPr>
        <sz val="11"/>
        <color rgb="FF006096"/>
        <rFont val="Roboto Condensed"/>
      </rPr>
      <t xml:space="preserve">
</t>
    </r>
  </si>
  <si>
    <r>
      <rPr>
        <sz val="11"/>
        <color rgb="FF000000"/>
        <rFont val="Calibri"/>
      </rPr>
      <t>Enables Simple Network Management Protocol (SNMP) requests to be processed by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Simple Network Management Protocol (SNMP)</t>
    </r>
    <r>
      <rPr>
        <sz val="11"/>
        <color rgb="FF000000"/>
        <rFont val="Calibri"/>
      </rPr>
      <t>).</t>
    </r>
  </si>
  <si>
    <r>
      <rPr>
        <sz val="11"/>
        <color rgb="FF000000"/>
        <rFont val="Calibri"/>
      </rPr>
      <t>The computer will be unable to process SNMP requests.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</si>
  <si>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HKLM\SYSTEM\CurrentControlSet\Services\SNMP:Start</t>
    </r>
    <r>
      <rPr>
        <sz val="11"/>
        <color rgb="FF006096"/>
        <rFont val="Roboto Condensed"/>
      </rPr>
      <t xml:space="preserve">
</t>
    </r>
  </si>
  <si>
    <t>81.26</t>
  </si>
  <si>
    <r>
      <rPr>
        <sz val="11"/>
        <rFont val="Calibri"/>
      </rPr>
      <t xml:space="preserve">Ensure </t>
    </r>
    <r>
      <rPr>
        <sz val="11"/>
        <color rgb="FF000000"/>
        <rFont val="Calibri"/>
      </rPr>
      <t>'</t>
    </r>
    <r>
      <rPr>
        <b/>
        <sz val="11"/>
        <color rgb="FF000000"/>
        <rFont val="Calibri"/>
      </rPr>
      <t>Special Administration Console Helper (sacsvr)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</si>
  <si>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 xml:space="preserve">OMA-URI: </t>
    </r>
    <r>
      <rPr>
        <sz val="11"/>
        <color rgb="FF006096"/>
        <rFont val="Roboto Condensed"/>
      </rPr>
      <t xml:space="preserve">
</t>
    </r>
    <r>
      <rPr>
        <sz val="11"/>
        <color rgb="FF006096"/>
        <rFont val="Roboto Condensed"/>
      </rPr>
      <t xml:space="preserve">       ./Device/Vendor/MSFT/Policy/Config/SystemServices/ConfigureSpecialAdministrationConsoleHelperServiceStartupMode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sacsvr -StartupType Disabled</t>
    </r>
    <r>
      <rPr>
        <sz val="11"/>
        <color rgb="FF006096"/>
        <rFont val="Roboto Condensed"/>
      </rPr>
      <t xml:space="preserve">
</t>
    </r>
  </si>
  <si>
    <r>
      <rPr>
        <sz val="11"/>
        <color rgb="FF000000"/>
        <rFont val="Calibri"/>
      </rPr>
      <t>This service allows administrators to remotely access a command prompt using Emergency Management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it is installed by enabling an optional Windows capability (</t>
    </r>
    <r>
      <rPr>
        <i/>
        <sz val="11"/>
        <color rgb="FF000000"/>
        <rFont val="Calibri"/>
      </rPr>
      <t>Windows Emergency Management Services and Serial Console</t>
    </r>
    <r>
      <rPr>
        <sz val="11"/>
        <color rgb="FF000000"/>
        <rFont val="Calibri"/>
      </rPr>
      <t>).</t>
    </r>
  </si>
  <si>
    <r>
      <rPr>
        <sz val="11"/>
        <color rgb="FF000000"/>
        <rFont val="Calibri"/>
      </rPr>
      <t>Users will not have access to a remote command prompt using Emergency Management Services.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</si>
  <si>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HKLM\SYSTEM\CurrentControlSet\Services\sacsvr:Start</t>
    </r>
    <r>
      <rPr>
        <sz val="11"/>
        <color rgb="FF006096"/>
        <rFont val="Roboto Condensed"/>
      </rPr>
      <t xml:space="preserve">
</t>
    </r>
  </si>
  <si>
    <t>81.27</t>
  </si>
  <si>
    <r>
      <rPr>
        <sz val="11"/>
        <rFont val="Calibri"/>
      </rPr>
      <t xml:space="preserve">Ensure </t>
    </r>
    <r>
      <rPr>
        <sz val="11"/>
        <color rgb="FF000000"/>
        <rFont val="Calibri"/>
      </rPr>
      <t>'</t>
    </r>
    <r>
      <rPr>
        <b/>
        <sz val="11"/>
        <color rgb="FF000000"/>
        <rFont val="Calibri"/>
      </rPr>
      <t>SSDP Discovery (SSDPSRV)</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</si>
  <si>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./Device/Vendor/MSFT/Policy/Config/SystemServices/ConfigureSSDPDiscoveryServiceStartupMode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SSDPSRV -StartupType Disabled</t>
    </r>
    <r>
      <rPr>
        <sz val="11"/>
        <color rgb="FF006096"/>
        <rFont val="Roboto Condensed"/>
      </rPr>
      <t xml:space="preserve">
</t>
    </r>
  </si>
  <si>
    <r>
      <rPr>
        <sz val="11"/>
        <color rgb="FF000000"/>
        <rFont val="Calibri"/>
      </rPr>
      <t>Discovers networked devices and services that use the SSDP discovery protocol, such as UPnP devices. Also announces SSDP devices and services running on the local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</si>
  <si>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SSDP-based devices will not be discovered.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</si>
  <si>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HKLM\SYSTEM\CurrentControlSet\Services\SSDPSRV:Start</t>
    </r>
    <r>
      <rPr>
        <sz val="11"/>
        <color rgb="FF006096"/>
        <rFont val="Roboto Condensed"/>
      </rPr>
      <t xml:space="preserve">
</t>
    </r>
  </si>
  <si>
    <t>81.28</t>
  </si>
  <si>
    <r>
      <rPr>
        <sz val="11"/>
        <rFont val="Calibri"/>
      </rPr>
      <t xml:space="preserve">Ensure </t>
    </r>
    <r>
      <rPr>
        <sz val="11"/>
        <color rgb="FF000000"/>
        <rFont val="Calibri"/>
      </rPr>
      <t>'</t>
    </r>
    <r>
      <rPr>
        <b/>
        <sz val="11"/>
        <color rgb="FF000000"/>
        <rFont val="Calibri"/>
      </rPr>
      <t>UPnP Device Host (upnphost)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</si>
  <si>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./Device/Vendor/MSFT/Policy/Config/SystemServices/ConfigureUPnPDeviceHostServiceStartupMode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upnphost -StartupType Disabled</t>
    </r>
    <r>
      <rPr>
        <sz val="11"/>
        <color rgb="FF006096"/>
        <rFont val="Roboto Condensed"/>
      </rPr>
      <t xml:space="preserve">
</t>
    </r>
  </si>
  <si>
    <r>
      <rPr>
        <sz val="11"/>
        <color rgb="FF000000"/>
        <rFont val="Calibri"/>
      </rPr>
      <t>Allows UPnP devices to be hosted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</si>
  <si>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Any hosted UPnP devices will stop functioning and no additional hosted devices can be added.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</si>
  <si>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HKLM\SYSTEM\CurrentControlSet\Services\upnphost:Start</t>
    </r>
    <r>
      <rPr>
        <sz val="11"/>
        <color rgb="FF006096"/>
        <rFont val="Roboto Condensed"/>
      </rPr>
      <t xml:space="preserve">
</t>
    </r>
  </si>
  <si>
    <t>81.29</t>
  </si>
  <si>
    <r>
      <rPr>
        <sz val="11"/>
        <rFont val="Calibri"/>
      </rPr>
      <t xml:space="preserve">Ensure </t>
    </r>
    <r>
      <rPr>
        <sz val="11"/>
        <color rgb="FF000000"/>
        <rFont val="Calibri"/>
      </rPr>
      <t>'</t>
    </r>
    <r>
      <rPr>
        <b/>
        <sz val="11"/>
        <color rgb="FF000000"/>
        <rFont val="Calibri"/>
      </rPr>
      <t>Web Management Service (WMSvc)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</si>
  <si>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./Device/Vendor/MSFT/Policy/Config/SystemServices/ConfigureWebManagementServiceStartupMode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WMSvc -StartupType Disabled</t>
    </r>
    <r>
      <rPr>
        <sz val="11"/>
        <color rgb="FF006096"/>
        <rFont val="Roboto Condensed"/>
      </rPr>
      <t xml:space="preserve">
</t>
    </r>
  </si>
  <si>
    <r>
      <rPr>
        <sz val="11"/>
        <color rgb="FF000000"/>
        <rFont val="Calibri"/>
      </rPr>
      <t>The Web Management Service enables remote and delegated management capabilities for administrators to manage for the Web server, sites and applications present on the machine.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 - Web Management Tools - IIS Management Service</t>
    </r>
    <r>
      <rPr>
        <sz val="11"/>
        <color rgb="FF000000"/>
        <rFont val="Calibri"/>
      </rPr>
      <t>).</t>
    </r>
  </si>
  <si>
    <r>
      <rPr>
        <sz val="11"/>
        <color rgb="FF000000"/>
        <rFont val="Calibri"/>
      </rPr>
      <t>Remote web-based management of IIS will not be available.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</si>
  <si>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HKLM\SYSTEM\CurrentControlSet\Services\WMSvc:Start</t>
    </r>
    <r>
      <rPr>
        <sz val="11"/>
        <color rgb="FF006096"/>
        <rFont val="Roboto Condensed"/>
      </rPr>
      <t xml:space="preserve">
</t>
    </r>
  </si>
  <si>
    <t>81.30</t>
  </si>
  <si>
    <r>
      <rPr>
        <sz val="11"/>
        <rFont val="Calibri"/>
      </rPr>
      <t xml:space="preserve">Ensure </t>
    </r>
    <r>
      <rPr>
        <sz val="11"/>
        <color rgb="FF000000"/>
        <rFont val="Calibri"/>
      </rPr>
      <t>'</t>
    </r>
    <r>
      <rPr>
        <b/>
        <sz val="11"/>
        <color rgb="FF000000"/>
        <rFont val="Calibri"/>
      </rPr>
      <t>Windows Error Reporting Service (WerSvc)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</si>
  <si>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WerSvc -StartupType Disabled</t>
    </r>
    <r>
      <rPr>
        <sz val="11"/>
        <color rgb="FF006096"/>
        <rFont val="Roboto Condensed"/>
      </rPr>
      <t xml:space="preserve">
</t>
    </r>
  </si>
  <si>
    <r>
      <rPr>
        <sz val="11"/>
        <color rgb="FF000000"/>
        <rFont val="Calibri"/>
      </rPr>
      <t>Allows errors to be reported when programs stop working or responding and allows existing solutions to be delivered. Also allows logs to be generated for diagnostic and repair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</si>
  <si>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this service is stopped, error reporting might not work correctly and results of diagnostic services and repairs might not be displayed.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</si>
  <si>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HKLM\SYSTEM\CurrentControlSet\Services\WerSvc:Start</t>
    </r>
    <r>
      <rPr>
        <sz val="11"/>
        <color rgb="FF006096"/>
        <rFont val="Roboto Condensed"/>
      </rPr>
      <t xml:space="preserve">
</t>
    </r>
  </si>
  <si>
    <t>81.31</t>
  </si>
  <si>
    <r>
      <rPr>
        <sz val="11"/>
        <rFont val="Calibri"/>
      </rPr>
      <t xml:space="preserve">Ensure </t>
    </r>
    <r>
      <rPr>
        <sz val="11"/>
        <color rgb="FF000000"/>
        <rFont val="Calibri"/>
      </rPr>
      <t>'</t>
    </r>
    <r>
      <rPr>
        <b/>
        <sz val="11"/>
        <color rgb="FF000000"/>
        <rFont val="Calibri"/>
      </rPr>
      <t>Windows Event Collector (Wecsvc)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</si>
  <si>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Wecsvc -StartupType Disabled</t>
    </r>
    <r>
      <rPr>
        <sz val="11"/>
        <color rgb="FF006096"/>
        <rFont val="Roboto Condensed"/>
      </rPr>
      <t xml:space="preserve">
</t>
    </r>
  </si>
  <si>
    <r>
      <rPr>
        <sz val="11"/>
        <color rgb="FF000000"/>
        <rFont val="Calibri"/>
      </rPr>
      <t>This service manages persistent subscriptions to events from remote sources that support WS-Management protocol. This includes Windows Vista event logs, hardware and IPMI-enabled event sources. The service stores forwarded events in a local Event Log.</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</si>
  <si>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this service is stopped or disabled event subscriptions cannot be created and forwarded events cannot be accepted.</t>
    </r>
    <r>
      <rPr>
        <sz val="11"/>
        <color rgb="FF000000"/>
        <rFont val="Calibri"/>
      </rPr>
      <t xml:space="preserve">
</t>
    </r>
    <r>
      <rPr>
        <b/>
        <sz val="11"/>
        <color rgb="FF000000"/>
        <rFont val="Calibri"/>
      </rPr>
      <t>Note:</t>
    </r>
    <r>
      <rPr>
        <sz val="11"/>
        <color rgb="FF000000"/>
        <rFont val="Calibri"/>
      </rPr>
      <t xml:space="preserve"> Many remote management tools and third-party security audit tools depend on this service.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</si>
  <si>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HKLM\SYSTEM\CurrentControlSet\Services\Wecsvc:Start</t>
    </r>
    <r>
      <rPr>
        <sz val="11"/>
        <color rgb="FF006096"/>
        <rFont val="Roboto Condensed"/>
      </rPr>
      <t xml:space="preserve">
</t>
    </r>
  </si>
  <si>
    <t>81.32</t>
  </si>
  <si>
    <r>
      <rPr>
        <sz val="11"/>
        <rFont val="Calibri"/>
      </rPr>
      <t xml:space="preserve">Ensure </t>
    </r>
    <r>
      <rPr>
        <sz val="11"/>
        <color rgb="FF000000"/>
        <rFont val="Calibri"/>
      </rPr>
      <t>'</t>
    </r>
    <r>
      <rPr>
        <b/>
        <sz val="11"/>
        <color rgb="FF000000"/>
        <rFont val="Calibri"/>
      </rPr>
      <t>Windows Media Player Network Sharing Service (WMPNetworkSvc)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</si>
  <si>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 xml:space="preserve">OMA-URI:  </t>
    </r>
    <r>
      <rPr>
        <sz val="11"/>
        <color rgb="FF006096"/>
        <rFont val="Roboto Condensed"/>
      </rPr>
      <t xml:space="preserve">
</t>
    </r>
    <r>
      <rPr>
        <sz val="11"/>
        <color rgb="FF006096"/>
        <rFont val="Roboto Condensed"/>
      </rPr>
      <t xml:space="preserve"> ./Device/Vendor/MSFT/Policy/Config/SystemServices/ConfigureWindowsMediaPlayerNetworkSharingServiceStartupMode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WMPNetworkSvc -StartupType Disabled</t>
    </r>
    <r>
      <rPr>
        <sz val="11"/>
        <color rgb="FF006096"/>
        <rFont val="Roboto Condensed"/>
      </rPr>
      <t xml:space="preserve">
</t>
    </r>
  </si>
  <si>
    <r>
      <rPr>
        <sz val="11"/>
        <color rgb="FF000000"/>
        <rFont val="Calibri"/>
      </rPr>
      <t>Shares Windows Media Player libraries to other networked players and media devices using Universal Plug and Play.</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</si>
  <si>
    <r>
      <rPr>
        <sz val="11"/>
        <color rgb="FF000000"/>
        <rFont val="Calibri"/>
      </rPr>
      <t>Windows Media Player libraries will not be shared over the network to other devices and systems.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</si>
  <si>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HKLM\SYSTEM\CurrentControlSet\Services\WMPNetworkSvc:Start</t>
    </r>
    <r>
      <rPr>
        <sz val="11"/>
        <color rgb="FF006096"/>
        <rFont val="Roboto Condensed"/>
      </rPr>
      <t xml:space="preserve">
</t>
    </r>
  </si>
  <si>
    <t>81.33</t>
  </si>
  <si>
    <r>
      <rPr>
        <sz val="11"/>
        <rFont val="Calibri"/>
      </rPr>
      <t xml:space="preserve">Ensure </t>
    </r>
    <r>
      <rPr>
        <sz val="11"/>
        <color rgb="FF000000"/>
        <rFont val="Calibri"/>
      </rPr>
      <t>'</t>
    </r>
    <r>
      <rPr>
        <b/>
        <sz val="11"/>
        <color rgb="FF000000"/>
        <rFont val="Calibri"/>
      </rPr>
      <t>Windows Mobile Hotspot Service (icssvc)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</si>
  <si>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./Device/Vendor/MSFT/Policy/Config/SystemServices/ConfigureWindowsMobileHotspotServiceStartupMode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icssvc -StartupType Disabled</t>
    </r>
    <r>
      <rPr>
        <sz val="11"/>
        <color rgb="FF006096"/>
        <rFont val="Roboto Condensed"/>
      </rPr>
      <t xml:space="preserve">
</t>
    </r>
  </si>
  <si>
    <r>
      <rPr>
        <sz val="11"/>
        <color rgb="FF000000"/>
        <rFont val="Calibri"/>
      </rPr>
      <t>Provides the ability to share a cellular data connection with another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</si>
  <si>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Mobile Hotspot feature will not be available.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</si>
  <si>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HKLM\SYSTEM\CurrentControlSet\Services\icssvc:Start</t>
    </r>
    <r>
      <rPr>
        <sz val="11"/>
        <color rgb="FF006096"/>
        <rFont val="Roboto Condensed"/>
      </rPr>
      <t xml:space="preserve">
</t>
    </r>
  </si>
  <si>
    <t>81.34</t>
  </si>
  <si>
    <r>
      <rPr>
        <sz val="11"/>
        <rFont val="Calibri"/>
      </rPr>
      <t xml:space="preserve">Ensure </t>
    </r>
    <r>
      <rPr>
        <sz val="11"/>
        <color rgb="FF000000"/>
        <rFont val="Calibri"/>
      </rPr>
      <t>'</t>
    </r>
    <r>
      <rPr>
        <b/>
        <sz val="11"/>
        <color rgb="FF000000"/>
        <rFont val="Calibri"/>
      </rPr>
      <t>Windows Push Notifications System Service (WpnService)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</si>
  <si>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WpnService -StartupType Disabled</t>
    </r>
    <r>
      <rPr>
        <sz val="11"/>
        <color rgb="FF006096"/>
        <rFont val="Roboto Condensed"/>
      </rPr>
      <t xml:space="preserve">
</t>
    </r>
  </si>
  <si>
    <r>
      <rPr>
        <sz val="11"/>
        <color rgb="FF000000"/>
        <rFont val="Calibri"/>
      </rPr>
      <t>This service runs in session 0 and hosts the notification platform and connection provider which handles the connection between the device and WNS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the first two releases of Windows 10 (R1507 &amp; R1511), the display name of this service was initially named </t>
    </r>
    <r>
      <rPr>
        <i/>
        <sz val="11"/>
        <color rgb="FF000000"/>
        <rFont val="Calibri"/>
      </rPr>
      <t>Windows Push Notifications Service</t>
    </r>
    <r>
      <rPr>
        <sz val="11"/>
        <color rgb="FF000000"/>
        <rFont val="Calibri"/>
      </rPr>
      <t xml:space="preserve"> - but it was renamed to </t>
    </r>
    <r>
      <rPr>
        <i/>
        <sz val="11"/>
        <color rgb="FF000000"/>
        <rFont val="Calibri"/>
      </rPr>
      <t xml:space="preserve">Windows Push Notifications </t>
    </r>
    <r>
      <rPr>
        <b/>
        <i/>
        <sz val="11"/>
        <color rgb="FF000000"/>
        <rFont val="Calibri"/>
      </rPr>
      <t>System</t>
    </r>
    <r>
      <rPr>
        <i/>
        <sz val="11"/>
        <color rgb="FF000000"/>
        <rFont val="Calibri"/>
      </rPr>
      <t xml:space="preserve"> Service</t>
    </r>
    <r>
      <rPr>
        <sz val="11"/>
        <color rgb="FF000000"/>
        <rFont val="Calibri"/>
      </rPr>
      <t xml:space="preserve"> starting with Windows 10 R1607.</t>
    </r>
  </si>
  <si>
    <r>
      <rPr>
        <sz val="11"/>
        <color rgb="FF000000"/>
        <rFont val="Calibri"/>
      </rPr>
      <t>Live Tiles and other features will not get live updates.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</si>
  <si>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HKLM\SYSTEM\CurrentControlSet\Services\WpnService:Start</t>
    </r>
    <r>
      <rPr>
        <sz val="11"/>
        <color rgb="FF006096"/>
        <rFont val="Roboto Condensed"/>
      </rPr>
      <t xml:space="preserve">
</t>
    </r>
  </si>
  <si>
    <t>81.35</t>
  </si>
  <si>
    <r>
      <rPr>
        <sz val="11"/>
        <rFont val="Calibri"/>
      </rPr>
      <t xml:space="preserve">Ensure </t>
    </r>
    <r>
      <rPr>
        <sz val="11"/>
        <color rgb="FF000000"/>
        <rFont val="Calibri"/>
      </rPr>
      <t>'</t>
    </r>
    <r>
      <rPr>
        <b/>
        <sz val="11"/>
        <color rgb="FF000000"/>
        <rFont val="Calibri"/>
      </rPr>
      <t>Windows PushToInstall Service (PushToInstall)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</si>
  <si>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PushToInstall -StartupType Disabled</t>
    </r>
    <r>
      <rPr>
        <sz val="11"/>
        <color rgb="FF006096"/>
        <rFont val="Roboto Condensed"/>
      </rPr>
      <t xml:space="preserve">
</t>
    </r>
  </si>
  <si>
    <r>
      <rPr>
        <sz val="11"/>
        <color rgb="FF000000"/>
        <rFont val="Calibri"/>
      </rPr>
      <t>This service manages Apps that are pushed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</si>
  <si>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HKLM\SYSTEM\CurrentControlSet\Services\PushToInstall:Start</t>
    </r>
    <r>
      <rPr>
        <sz val="11"/>
        <color rgb="FF006096"/>
        <rFont val="Roboto Condensed"/>
      </rPr>
      <t xml:space="preserve">
</t>
    </r>
  </si>
  <si>
    <t>81.36</t>
  </si>
  <si>
    <r>
      <rPr>
        <sz val="11"/>
        <rFont val="Calibri"/>
      </rPr>
      <t xml:space="preserve">Ensure </t>
    </r>
    <r>
      <rPr>
        <sz val="11"/>
        <color rgb="FF000000"/>
        <rFont val="Calibri"/>
      </rPr>
      <t>'</t>
    </r>
    <r>
      <rPr>
        <b/>
        <sz val="11"/>
        <color rgb="FF000000"/>
        <rFont val="Calibri"/>
      </rPr>
      <t>Windows Remote Management (WS-Management)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</si>
  <si>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Remediation of this service is currently not possible through Settings Catalog or a custom profile OMA-URI. Instead, it can be scripted and deployed through the Intune </t>
    </r>
    <r>
      <rPr>
        <b/>
        <sz val="11"/>
        <color rgb="FF000000"/>
        <rFont val="Calibri"/>
      </rPr>
      <t>Scripts</t>
    </r>
    <r>
      <rPr>
        <sz val="11"/>
        <color rgb="FF000000"/>
        <rFont val="Calibri"/>
      </rPr>
      <t xml:space="preserve"> or </t>
    </r>
    <r>
      <rPr>
        <b/>
        <sz val="11"/>
        <color rgb="FF000000"/>
        <rFont val="Calibri"/>
      </rPr>
      <t>Remediations</t>
    </r>
    <r>
      <rPr>
        <sz val="11"/>
        <color rgb="FF000000"/>
        <rFont val="Calibri"/>
      </rPr>
      <t xml:space="preserve">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WinRM -StartupType Disabled</t>
    </r>
    <r>
      <rPr>
        <sz val="11"/>
        <color rgb="FF006096"/>
        <rFont val="Roboto Condensed"/>
      </rPr>
      <t xml:space="preserve">
</t>
    </r>
  </si>
  <si>
    <r>
      <rPr>
        <sz val="11"/>
        <color rgb="FF000000"/>
        <rFont val="Calibri"/>
      </rPr>
      <t>Windows Remote Management (WinRM) service implements the WS-Management protocol for remote management. WS-Management is a standard web services protocol used for remote software and hardware management. The WinRM service listens on the network for WS-Management requests and processes them.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</si>
  <si>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ability to remotely manage the system with WinRM will be lost.</t>
    </r>
    <r>
      <rPr>
        <sz val="11"/>
        <color rgb="FF000000"/>
        <rFont val="Calibri"/>
      </rPr>
      <t xml:space="preserve">
</t>
    </r>
    <r>
      <rPr>
        <b/>
        <sz val="11"/>
        <color rgb="FF000000"/>
        <rFont val="Calibri"/>
      </rPr>
      <t>Note:</t>
    </r>
    <r>
      <rPr>
        <sz val="11"/>
        <color rgb="FF000000"/>
        <rFont val="Calibri"/>
      </rPr>
      <t xml:space="preserve"> Many remote administration tools, such as System Center Configuration Manager (SCCM), may require the WinRM service to be operational for remote management.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</si>
  <si>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HKLM\SYSTEM\CurrentControlSet\Services\WinRM:Start</t>
    </r>
    <r>
      <rPr>
        <sz val="11"/>
        <color rgb="FF006096"/>
        <rFont val="Roboto Condensed"/>
      </rPr>
      <t xml:space="preserve">
</t>
    </r>
  </si>
  <si>
    <t>81.37</t>
  </si>
  <si>
    <r>
      <rPr>
        <sz val="11"/>
        <rFont val="Calibri"/>
      </rPr>
      <t xml:space="preserve">Ensure </t>
    </r>
    <r>
      <rPr>
        <sz val="11"/>
        <color rgb="FF000000"/>
        <rFont val="Calibri"/>
      </rPr>
      <t>'</t>
    </r>
    <r>
      <rPr>
        <b/>
        <sz val="11"/>
        <color rgb="FF000000"/>
        <rFont val="Calibri"/>
      </rPr>
      <t>WinHTTP Web Proxy Auto-Discovery Service (WinHttpAutoProxySvc)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</si>
  <si>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Remediation of this service is currently not possible through Settings Catalog or a custom profile OMA-URI. Instead, it can be scripted and deployed through the Intune Scripts or Remediations blade or by other means.</t>
    </r>
    <r>
      <rPr>
        <sz val="11"/>
        <color rgb="FF000000"/>
        <rFont val="Calibri"/>
      </rPr>
      <t xml:space="preserve">
</t>
    </r>
    <r>
      <rPr>
        <sz val="11"/>
        <color rgb="FF000000"/>
        <rFont val="Calibri"/>
      </rPr>
      <t>To establish the recommended configuration via PowerShell, run the following cmdlet:</t>
    </r>
    <r>
      <rPr>
        <sz val="11"/>
        <color rgb="FF000000"/>
        <rFont val="Calibri"/>
      </rPr>
      <t xml:space="preserve">
</t>
    </r>
    <r>
      <rPr>
        <sz val="11"/>
        <color rgb="FF006096"/>
        <rFont val="Roboto Condensed"/>
      </rPr>
      <t>Set-Service -Name WinHttpAutoProxySvc -StartupType Disabled</t>
    </r>
    <r>
      <rPr>
        <sz val="11"/>
        <color rgb="FF006096"/>
        <rFont val="Roboto Condensed"/>
      </rPr>
      <t xml:space="preserve">
</t>
    </r>
  </si>
  <si>
    <r>
      <rPr>
        <sz val="11"/>
        <color rgb="FF000000"/>
        <rFont val="Calibri"/>
      </rPr>
      <t>WinHTTP implements the client HTTP stack and provides developers with a Win32 API and COM Automation component for sending HTTP requests and receiving responses. In addition, WinHTTP provides support for auto-discovering a proxy configuration via its implementation of the Web Proxy Auto-Discovery (WPAD)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Although CIS categorizes this as a L2 recommendation, if none of the cases listed in the Impact Section apply, we highly recommend disabling this service.</t>
    </r>
  </si>
  <si>
    <r>
      <rPr>
        <sz val="11"/>
        <color rgb="FF000000"/>
        <rFont val="Calibri"/>
      </rPr>
      <t>WPAD will cease to function for automatic HTTP proxy routing, which may prevent Internet connectivity for workstations in organizations that currently use WPAD. Microsoft also cautions that some software that uses the network stack may have a functional dependency on this service, so it is advised that you test disabling this service on a representation of user workstations and applications before disabling it across the entire organization.</t>
    </r>
    <r>
      <rPr>
        <sz val="11"/>
        <color rgb="FF000000"/>
        <rFont val="Calibri"/>
      </rPr>
      <t xml:space="preserve">
</t>
    </r>
    <r>
      <rPr>
        <sz val="11"/>
        <color rgb="FF000000"/>
        <rFont val="Calibri"/>
      </rPr>
      <t>Beginning with Windows 10 Release 1709, Microsoft changed the WPAD service to tightly integrate it with all proxy activity. Disabling this service now has these additional impacts:</t>
    </r>
    <r>
      <rPr>
        <sz val="11"/>
        <color rgb="FF000000"/>
        <rFont val="Calibri"/>
      </rPr>
      <t xml:space="preserve">
</t>
    </r>
    <r>
      <rPr>
        <sz val="11"/>
        <color rgb="FF000000"/>
        <rFont val="Calibri"/>
      </rPr>
      <t>- The ability to set a manual (not just auto) proxy configuration.</t>
    </r>
    <r>
      <rPr>
        <sz val="11"/>
        <color rgb="FF000000"/>
        <rFont val="Calibri"/>
      </rPr>
      <t xml:space="preserve">
</t>
    </r>
    <r>
      <rPr>
        <sz val="11"/>
        <color rgb="FF000000"/>
        <rFont val="Calibri"/>
      </rPr>
      <t>- Some VPN clients require the WPAD service, so disabling WPAD breaks them.</t>
    </r>
    <r>
      <rPr>
        <sz val="11"/>
        <color rgb="FF000000"/>
        <rFont val="Calibri"/>
      </rPr>
      <t xml:space="preserve">
</t>
    </r>
    <r>
      <rPr>
        <sz val="11"/>
        <color rgb="FF000000"/>
        <rFont val="Calibri"/>
      </rPr>
      <t>- Some network-related applications will not work without WPAD running (e.g. Fiddler).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</si>
  <si>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HKLM\SYSTEM\CurrentControlSet\Services\WinHttpAutoProxySvc:Start</t>
    </r>
    <r>
      <rPr>
        <sz val="11"/>
        <color rgb="FF006096"/>
        <rFont val="Roboto Condensed"/>
      </rPr>
      <t xml:space="preserve">
</t>
    </r>
  </si>
  <si>
    <t>81.38</t>
  </si>
  <si>
    <r>
      <rPr>
        <sz val="11"/>
        <rFont val="Calibri"/>
      </rPr>
      <t xml:space="preserve">Ensure </t>
    </r>
    <r>
      <rPr>
        <sz val="11"/>
        <color rgb="FF000000"/>
        <rFont val="Calibri"/>
      </rPr>
      <t>'</t>
    </r>
    <r>
      <rPr>
        <b/>
        <sz val="11"/>
        <color rgb="FF000000"/>
        <rFont val="Calibri"/>
      </rPr>
      <t>World Wide Web Publishing Service (W3SVC)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Not Installed</t>
    </r>
    <r>
      <rPr>
        <sz val="11"/>
        <color rgb="FF000000"/>
        <rFont val="Calibri"/>
      </rPr>
      <t>'</t>
    </r>
  </si>
  <si>
    <r>
      <rPr>
        <sz val="11"/>
        <color rgb="FF000000"/>
        <rFont val="Calibri"/>
      </rPr>
      <t xml:space="preserve">Set the following Custom Configuration Policy to </t>
    </r>
    <r>
      <rPr>
        <b/>
        <sz val="11"/>
        <color rgb="FF000000"/>
        <rFont val="Calibri"/>
      </rPr>
      <t>4</t>
    </r>
    <r>
      <rPr>
        <sz val="11"/>
        <color rgb="FF000000"/>
        <rFont val="Calibri"/>
      </rPr>
      <t xml:space="preserve"> or confirm that the service is </t>
    </r>
    <r>
      <rPr>
        <b/>
        <sz val="11"/>
        <color rgb="FF000000"/>
        <rFont val="Calibri"/>
      </rPr>
      <t>Not installed</t>
    </r>
    <r>
      <rPr>
        <sz val="11"/>
        <color rgb="FF000000"/>
        <rFont val="Calibri"/>
      </rPr>
      <t>:</t>
    </r>
    <r>
      <rPr>
        <sz val="11"/>
        <color rgb="FF000000"/>
        <rFont val="Calibri"/>
      </rPr>
      <t xml:space="preserve">
</t>
    </r>
    <r>
      <rPr>
        <sz val="11"/>
        <color rgb="FF006096"/>
        <rFont val="Roboto Condensed"/>
      </rPr>
      <t xml:space="preserve">Name: 	     &lt;Enter name&gt; </t>
    </r>
    <r>
      <rPr>
        <sz val="11"/>
        <color rgb="FF006096"/>
        <rFont val="Roboto Condensed"/>
      </rPr>
      <t xml:space="preserve">
</t>
    </r>
    <r>
      <rPr>
        <sz val="11"/>
        <color rgb="FF006096"/>
        <rFont val="Roboto Condensed"/>
      </rPr>
      <t>Description: &lt;Enter Description&gt;</t>
    </r>
    <r>
      <rPr>
        <sz val="11"/>
        <color rgb="FF006096"/>
        <rFont val="Roboto Condensed"/>
      </rPr>
      <t xml:space="preserve">
</t>
    </r>
    <r>
      <rPr>
        <sz val="11"/>
        <color rgb="FF006096"/>
        <rFont val="Roboto Condensed"/>
      </rPr>
      <t>OMA-URI:     ./Device/Vendor/MSFT/Policy/Config/SystemServices/ConfigureWorldWideWebPublishingServiceStartupMode</t>
    </r>
    <r>
      <rPr>
        <sz val="11"/>
        <color rgb="FF006096"/>
        <rFont val="Roboto Condensed"/>
      </rPr>
      <t xml:space="preserve">
</t>
    </r>
    <r>
      <rPr>
        <sz val="11"/>
        <color rgb="FF006096"/>
        <rFont val="Roboto Condensed"/>
      </rPr>
      <t>Data Type:   Integer</t>
    </r>
    <r>
      <rPr>
        <sz val="11"/>
        <color rgb="FF006096"/>
        <rFont val="Roboto Condensed"/>
      </rPr>
      <t xml:space="preserve">
</t>
    </r>
    <r>
      <rPr>
        <sz val="11"/>
        <color rgb="FF006096"/>
        <rFont val="Roboto Condensed"/>
      </rPr>
      <t>Value: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As of January 2024, despite its inclusion in Microsoft’s official documentation, using an OMI-URI to configure a Windows Service Startup Mode via a custom profile will lead to an error in Intune. This error will be logged in the local event log as “The system cannot find the file specified.” Currently, the most reliable method for remediation is through PowerShell.</t>
    </r>
    <r>
      <rPr>
        <sz val="11"/>
        <color rgb="FF000000"/>
        <rFont val="Calibri"/>
      </rPr>
      <t xml:space="preserve">
</t>
    </r>
    <r>
      <rPr>
        <sz val="11"/>
        <color rgb="FF000000"/>
        <rFont val="Calibri"/>
      </rPr>
      <t>The recommended configuration can also be established via PowerShell by running the following cmdlet:</t>
    </r>
    <r>
      <rPr>
        <sz val="11"/>
        <color rgb="FF000000"/>
        <rFont val="Calibri"/>
      </rPr>
      <t xml:space="preserve">
</t>
    </r>
    <r>
      <rPr>
        <sz val="11"/>
        <color rgb="FF006096"/>
        <rFont val="Roboto Condensed"/>
      </rPr>
      <t>Set-Service -Name W3SVC -StartupType Disabled</t>
    </r>
    <r>
      <rPr>
        <sz val="11"/>
        <color rgb="FF006096"/>
        <rFont val="Roboto Condensed"/>
      </rPr>
      <t xml:space="preserve">
</t>
    </r>
  </si>
  <si>
    <r>
      <rPr>
        <sz val="11"/>
        <color rgb="FF000000"/>
        <rFont val="Calibri"/>
      </rPr>
      <t>Provides Web connectivity and administration through the Internet Information Services Manager.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or </t>
    </r>
    <r>
      <rPr>
        <b/>
        <sz val="11"/>
        <color rgb="FF000000"/>
        <rFont val="Calibri"/>
      </rPr>
      <t>Not Installed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service is not installed by default. It is supplied with Windows, but is installed by enabling an optional Windows feature (</t>
    </r>
    <r>
      <rPr>
        <i/>
        <sz val="11"/>
        <color rgb="FF000000"/>
        <rFont val="Calibri"/>
      </rPr>
      <t>Internet Information Services - World Wide Web Services</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An organization may choose to selectively grant exceptions to web developers to allow IIS (or another web server) on their workstation, in order for them to locally test &amp; develop web pages. However, the organization should track those machines and ensure the security controls and mitigations are kept up to date, to reduce risk of compromise.</t>
    </r>
  </si>
  <si>
    <r>
      <rPr>
        <sz val="11"/>
        <color rgb="FF000000"/>
        <rFont val="Calibri"/>
      </rPr>
      <t>IIS Web Services will not function.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</si>
  <si>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or that the key does not exist.</t>
    </r>
    <r>
      <rPr>
        <sz val="11"/>
        <color rgb="FF000000"/>
        <rFont val="Calibri"/>
      </rPr>
      <t xml:space="preserve">
</t>
    </r>
    <r>
      <rPr>
        <sz val="11"/>
        <color rgb="FF006096"/>
        <rFont val="Roboto Condensed"/>
      </rPr>
      <t>HKLM\SYSTEM\CurrentControlSet\Services\W3SVC:Start</t>
    </r>
    <r>
      <rPr>
        <sz val="11"/>
        <color rgb="FF006096"/>
        <rFont val="Roboto Condensed"/>
      </rPr>
      <t xml:space="preserve">
</t>
    </r>
  </si>
  <si>
    <t>81.39</t>
  </si>
  <si>
    <r>
      <rPr>
        <sz val="11"/>
        <rFont val="Calibri"/>
      </rPr>
      <t xml:space="preserve">Ensure </t>
    </r>
    <r>
      <rPr>
        <sz val="11"/>
        <color rgb="FF000000"/>
        <rFont val="Calibri"/>
      </rPr>
      <t>'</t>
    </r>
    <r>
      <rPr>
        <b/>
        <sz val="11"/>
        <color rgb="FF000000"/>
        <rFont val="Calibri"/>
      </rPr>
      <t>Xbox Accessory Management Service (XboxGipSvc)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</si>
  <si>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System Services\Xbox Accessory Management Service</t>
    </r>
    <r>
      <rPr>
        <sz val="11"/>
        <color rgb="FF006096"/>
        <rFont val="Roboto Condensed"/>
      </rPr>
      <t xml:space="preserve">
</t>
    </r>
  </si>
  <si>
    <r>
      <rPr>
        <sz val="11"/>
        <color rgb="FF000000"/>
        <rFont val="Calibri"/>
      </rPr>
      <t>This service manages connected Xbox Accessories.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</si>
  <si>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Connected Xbox accessories may not function.</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</si>
  <si>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HKLM\SYSTEM\CurrentControlSet\Services\XboxGipSvc:Start</t>
    </r>
    <r>
      <rPr>
        <sz val="11"/>
        <color rgb="FF006096"/>
        <rFont val="Roboto Condensed"/>
      </rPr>
      <t xml:space="preserve">
</t>
    </r>
  </si>
  <si>
    <r>
      <rPr>
        <sz val="11"/>
        <color rgb="FF000000"/>
        <rFont val="Calibri"/>
      </rPr>
      <t>Windows 10 R1703: Manual</t>
    </r>
    <r>
      <rPr>
        <sz val="11"/>
        <color rgb="FF000000"/>
        <rFont val="Calibri"/>
      </rPr>
      <t xml:space="preserve">
</t>
    </r>
    <r>
      <rPr>
        <sz val="11"/>
        <color rgb="FF000000"/>
        <rFont val="Calibri"/>
      </rPr>
      <t>Windows 10 R1709 or newer: Manual (Trigger Start)</t>
    </r>
  </si>
  <si>
    <t>81.40</t>
  </si>
  <si>
    <r>
      <rPr>
        <sz val="11"/>
        <rFont val="Calibri"/>
      </rPr>
      <t xml:space="preserve">Ensure </t>
    </r>
    <r>
      <rPr>
        <sz val="11"/>
        <color rgb="FF000000"/>
        <rFont val="Calibri"/>
      </rPr>
      <t>'</t>
    </r>
    <r>
      <rPr>
        <b/>
        <sz val="11"/>
        <color rgb="FF000000"/>
        <rFont val="Calibri"/>
      </rPr>
      <t>Xbox Live Auth Manager (XblAuthManager)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</si>
  <si>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System Services\Xbox Live Auth Manager</t>
    </r>
    <r>
      <rPr>
        <sz val="11"/>
        <color rgb="FF006096"/>
        <rFont val="Roboto Condensed"/>
      </rPr>
      <t xml:space="preserve">
</t>
    </r>
  </si>
  <si>
    <r>
      <rPr>
        <sz val="11"/>
        <color rgb="FF000000"/>
        <rFont val="Calibri"/>
      </rPr>
      <t>Provides authentication and authorization services for interacting with Xbox Live.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</si>
  <si>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Connections to Xbox Live may fail and applications that interact with that service may also fail.</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</si>
  <si>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HKLM\SYSTEM\CurrentControlSet\Services\XblAuthManager:Start</t>
    </r>
    <r>
      <rPr>
        <sz val="11"/>
        <color rgb="FF006096"/>
        <rFont val="Roboto Condensed"/>
      </rPr>
      <t xml:space="preserve">
</t>
    </r>
  </si>
  <si>
    <t>81.41</t>
  </si>
  <si>
    <r>
      <rPr>
        <sz val="11"/>
        <rFont val="Calibri"/>
      </rPr>
      <t xml:space="preserve">Ensure </t>
    </r>
    <r>
      <rPr>
        <sz val="11"/>
        <color rgb="FF000000"/>
        <rFont val="Calibri"/>
      </rPr>
      <t>'</t>
    </r>
    <r>
      <rPr>
        <b/>
        <sz val="11"/>
        <color rgb="FF000000"/>
        <rFont val="Calibri"/>
      </rPr>
      <t>Xbox Live Game Save (XblGameSave)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</si>
  <si>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System Services\Xbox Live Game Save</t>
    </r>
    <r>
      <rPr>
        <sz val="11"/>
        <color rgb="FF006096"/>
        <rFont val="Roboto Condensed"/>
      </rPr>
      <t xml:space="preserve">
</t>
    </r>
  </si>
  <si>
    <r>
      <rPr>
        <sz val="11"/>
        <color rgb="FF000000"/>
        <rFont val="Calibri"/>
      </rPr>
      <t>This service syncs save data for Xbox Live save enabled games.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</si>
  <si>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Game save data will not upload to or download from Xbox Live.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</si>
  <si>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HKLM\SYSTEM\CurrentControlSet\Services\XblGameSave:Start</t>
    </r>
    <r>
      <rPr>
        <sz val="11"/>
        <color rgb="FF006096"/>
        <rFont val="Roboto Condensed"/>
      </rPr>
      <t xml:space="preserve">
</t>
    </r>
  </si>
  <si>
    <r>
      <rPr>
        <sz val="11"/>
        <color rgb="FF000000"/>
        <rFont val="Calibri"/>
      </rPr>
      <t>Windows 10 R1507 and R1511: Manual</t>
    </r>
    <r>
      <rPr>
        <sz val="11"/>
        <color rgb="FF000000"/>
        <rFont val="Calibri"/>
      </rPr>
      <t xml:space="preserve">
</t>
    </r>
    <r>
      <rPr>
        <sz val="11"/>
        <color rgb="FF000000"/>
        <rFont val="Calibri"/>
      </rPr>
      <t>Windows 10 R1607 or newer: Manual (Trigger Start)</t>
    </r>
  </si>
  <si>
    <t>81.42</t>
  </si>
  <si>
    <r>
      <rPr>
        <sz val="11"/>
        <rFont val="Calibri"/>
      </rPr>
      <t xml:space="preserve">Ensure </t>
    </r>
    <r>
      <rPr>
        <sz val="11"/>
        <color rgb="FF000000"/>
        <rFont val="Calibri"/>
      </rPr>
      <t>'</t>
    </r>
    <r>
      <rPr>
        <b/>
        <sz val="11"/>
        <color rgb="FF000000"/>
        <rFont val="Calibri"/>
      </rPr>
      <t>Xbox Live Networking Service (XboxNetApiSvc)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</si>
  <si>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System Services\Xbox Live Networking Service</t>
    </r>
    <r>
      <rPr>
        <sz val="11"/>
        <color rgb="FF006096"/>
        <rFont val="Roboto Condensed"/>
      </rPr>
      <t xml:space="preserve">
</t>
    </r>
  </si>
  <si>
    <r>
      <rPr>
        <sz val="11"/>
        <color rgb="FF000000"/>
        <rFont val="Calibri"/>
      </rPr>
      <t>This service supports the Windows.Networking.XboxLive application programming interface.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</si>
  <si>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HKLM\SYSTEM\CurrentControlSet\Services\XboxNetApiSvc:Start</t>
    </r>
    <r>
      <rPr>
        <sz val="11"/>
        <color rgb="FF006096"/>
        <rFont val="Roboto Condensed"/>
      </rPr>
      <t xml:space="preserve">
</t>
    </r>
  </si>
  <si>
    <t>User Rights</t>
  </si>
  <si>
    <t>89.1</t>
  </si>
  <si>
    <r>
      <rPr>
        <sz val="11"/>
        <rFont val="Calibri"/>
      </rPr>
      <t xml:space="preserve">Ensure </t>
    </r>
    <r>
      <rPr>
        <sz val="11"/>
        <color rgb="FF000000"/>
        <rFont val="Calibri"/>
      </rPr>
      <t>'</t>
    </r>
    <r>
      <rPr>
        <b/>
        <sz val="11"/>
        <color rgb="FF000000"/>
        <rFont val="Calibri"/>
      </rPr>
      <t>Access Credential Manager As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</si>
  <si>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Settings Catalog path to </t>
    </r>
    <r>
      <rPr>
        <b/>
        <sz val="11"/>
        <color rgb="FF000000"/>
        <rFont val="Calibri"/>
      </rPr>
      <t>(&lt;![CDATA[]]&gt;)</t>
    </r>
    <r>
      <rPr>
        <sz val="11"/>
        <color rgb="FF000000"/>
        <rFont val="Calibri"/>
      </rPr>
      <t xml:space="preserve"> which represents </t>
    </r>
    <r>
      <rPr>
        <b/>
        <sz val="11"/>
        <color rgb="FF000000"/>
        <rFont val="Calibri"/>
      </rPr>
      <t>No One</t>
    </r>
    <r>
      <rPr>
        <sz val="11"/>
        <color rgb="FF000000"/>
        <rFont val="Calibri"/>
      </rPr>
      <t>.</t>
    </r>
    <r>
      <rPr>
        <sz val="11"/>
        <color rgb="FF000000"/>
        <rFont val="Calibri"/>
      </rPr>
      <t xml:space="preserve">
</t>
    </r>
    <r>
      <rPr>
        <sz val="11"/>
        <color rgb="FF006096"/>
        <rFont val="Roboto Condensed"/>
      </rPr>
      <t>User Rights\Access Credential Manager As Trusted Caller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(&lt;![CDATA[]]&gt;)</t>
    </r>
    <r>
      <rPr>
        <sz val="11"/>
        <color rgb="FF000000"/>
        <rFont val="Calibri"/>
      </rPr>
      <t xml:space="preserve"> to represent a </t>
    </r>
    <r>
      <rPr>
        <b/>
        <sz val="11"/>
        <color rgb="FF000000"/>
        <rFont val="Calibri"/>
      </rPr>
      <t>blank</t>
    </r>
    <r>
      <rPr>
        <sz val="11"/>
        <color rgb="FF000000"/>
        <rFont val="Calibri"/>
      </rPr>
      <t xml:space="preserve"> value or </t>
    </r>
    <r>
      <rPr>
        <b/>
        <sz val="11"/>
        <color rgb="FF000000"/>
        <rFont val="Calibri"/>
      </rPr>
      <t>No One</t>
    </r>
    <r>
      <rPr>
        <sz val="11"/>
        <color rgb="FF000000"/>
        <rFont val="Calibri"/>
      </rPr>
      <t xml:space="preserve"> is recommended by Microsoft. However, there is a known issue where an error occurs in Endpoint Manger (Intune) but this does not affect the policy setting from being applied properly to the system.</t>
    </r>
  </si>
  <si>
    <r>
      <rPr>
        <sz val="11"/>
        <color rgb="FF000000"/>
        <rFont val="Calibri"/>
      </rPr>
      <t>This security setting is used by Credential Manager during Backup and Restore. No accounts should have this user right, as it is only assigned to Winlogon. Users' saved credentials might be compromised if this user right is assigned to other entities.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</si>
  <si>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Assignment\Access Credential Manager as a trusted caller</t>
    </r>
    <r>
      <rPr>
        <sz val="11"/>
        <color rgb="FF006096"/>
        <rFont val="Roboto Condensed"/>
      </rPr>
      <t xml:space="preserve">
</t>
    </r>
  </si>
  <si>
    <r>
      <rPr>
        <sz val="11"/>
        <color rgb="FF000000"/>
        <rFont val="Calibri"/>
      </rPr>
      <t>No one.</t>
    </r>
  </si>
  <si>
    <t>89.2</t>
  </si>
  <si>
    <r>
      <rPr>
        <sz val="11"/>
        <rFont val="Calibri"/>
      </rPr>
      <t xml:space="preserve">Ensure </t>
    </r>
    <r>
      <rPr>
        <sz val="11"/>
        <color rgb="FF000000"/>
        <rFont val="Calibri"/>
      </rPr>
      <t>'</t>
    </r>
    <r>
      <rPr>
        <b/>
        <sz val="11"/>
        <color rgb="FF000000"/>
        <rFont val="Calibri"/>
      </rPr>
      <t>Access From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</si>
  <si>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and </t>
    </r>
    <r>
      <rPr>
        <b/>
        <sz val="11"/>
        <color rgb="FF000000"/>
        <rFont val="Calibri"/>
      </rPr>
      <t>*S-1-5-32-555</t>
    </r>
    <r>
      <rPr>
        <sz val="11"/>
        <color rgb="FF000000"/>
        <rFont val="Calibri"/>
      </rPr>
      <t xml:space="preserve"> (Administrators, Remote Desktop Users).</t>
    </r>
    <r>
      <rPr>
        <sz val="11"/>
        <color rgb="FF000000"/>
        <rFont val="Calibri"/>
      </rPr>
      <t xml:space="preserve">
</t>
    </r>
    <r>
      <rPr>
        <sz val="11"/>
        <color rgb="FF006096"/>
        <rFont val="Roboto Condensed"/>
      </rPr>
      <t>User Rights\Access From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</si>
  <si>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and </t>
    </r>
    <r>
      <rPr>
        <b/>
        <sz val="11"/>
        <color rgb="FF000000"/>
        <rFont val="Calibri"/>
      </rPr>
      <t>*S-1-5-32-555</t>
    </r>
    <r>
      <rPr>
        <sz val="11"/>
        <color rgb="FF000000"/>
        <rFont val="Calibri"/>
      </rPr>
      <t xml:space="preserve"> (Administrators, Remote Desktop Users).</t>
    </r>
    <r>
      <rPr>
        <sz val="11"/>
        <color rgb="FF000000"/>
        <rFont val="Calibri"/>
      </rPr>
      <t xml:space="preserve">
</t>
    </r>
    <r>
      <rPr>
        <b/>
        <sz val="11"/>
        <color rgb="FF000000"/>
        <rFont val="Calibri"/>
      </rPr>
      <t>Note:</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Access from network</t>
    </r>
    <r>
      <rPr>
        <sz val="11"/>
        <color rgb="FF000000"/>
        <rFont val="Calibri"/>
      </rPr>
      <t xml:space="preserve"> User Right Assignment. For more information on adding the service account please see Make sure the DSA is allowed to access computers from the network in Microsoft Defender for Identity | Microsoft Docs </t>
    </r>
    <r>
      <rPr>
        <sz val="11"/>
        <color rgb="FF0000FF"/>
        <rFont val="Calibri"/>
      </rPr>
      <t>(https://learn.microsoft.com/en-us/defender-for-identity/deploy/remote-calls-sam#make-sure-the-dsa-is-allowed-to-access-computers-from-the-network-optional)</t>
    </r>
    <r>
      <rPr>
        <sz val="11"/>
        <color rgb="FF000000"/>
        <rFont val="Calibri"/>
      </rPr>
      <t>.</t>
    </r>
  </si>
  <si>
    <r>
      <rPr>
        <sz val="11"/>
        <color rgb="FF000000"/>
        <rFont val="Calibri"/>
      </rPr>
      <t xml:space="preserve">If you remove the </t>
    </r>
    <r>
      <rPr>
        <b/>
        <sz val="11"/>
        <color rgb="FF000000"/>
        <rFont val="Calibri"/>
      </rPr>
      <t>Access this computer from the network</t>
    </r>
    <r>
      <rPr>
        <sz val="11"/>
        <color rgb="FF000000"/>
        <rFont val="Calibri"/>
      </rPr>
      <t xml:space="preserve"> user right on Domain Controllers for all users, no one will be able to log on to the domain or use network resources. If you remove this user right on Member Servers, users will not be able to connect to those servers through the network. Successful negotiation of IPsec connections requires that the initiating machine has this right, therefore if using IPsec, it is recommended that it be assigned to the </t>
    </r>
    <r>
      <rPr>
        <b/>
        <sz val="11"/>
        <color rgb="FF000000"/>
        <rFont val="Calibri"/>
      </rPr>
      <t>Authenticated Users</t>
    </r>
    <r>
      <rPr>
        <sz val="11"/>
        <color rgb="FF000000"/>
        <rFont val="Calibri"/>
      </rPr>
      <t xml:space="preserve"> group. If you have installed optional components such as ASP.NET or Internet Information Services (IIS), you may need to assign this user right to additional accounts that are required by those components. It is important to verify that authorized users are assigned this user right for the computers they need to access the network.</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</si>
  <si>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Assignment\Access this computer from the network</t>
    </r>
    <r>
      <rPr>
        <sz val="11"/>
        <color rgb="FF006096"/>
        <rFont val="Roboto Condensed"/>
      </rPr>
      <t xml:space="preserve">
</t>
    </r>
  </si>
  <si>
    <r>
      <rPr>
        <sz val="11"/>
        <color rgb="FF000000"/>
        <rFont val="Calibri"/>
      </rPr>
      <t>Administrators, Backup Operators, Everyone, Users.</t>
    </r>
  </si>
  <si>
    <t>89.3</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</si>
  <si>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</si>
  <si>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Settings Catalog path to </t>
    </r>
    <r>
      <rPr>
        <b/>
        <sz val="11"/>
        <color rgb="FF000000"/>
        <rFont val="Calibri"/>
      </rPr>
      <t>(&lt;![CDATA[]]&gt;)</t>
    </r>
    <r>
      <rPr>
        <sz val="11"/>
        <color rgb="FF000000"/>
        <rFont val="Calibri"/>
      </rPr>
      <t xml:space="preserve"> which equals </t>
    </r>
    <r>
      <rPr>
        <b/>
        <sz val="11"/>
        <color rgb="FF000000"/>
        <rFont val="Calibri"/>
      </rPr>
      <t>No One</t>
    </r>
    <r>
      <rPr>
        <sz val="11"/>
        <color rgb="FF000000"/>
        <rFont val="Calibri"/>
      </rPr>
      <t>.</t>
    </r>
    <r>
      <rPr>
        <sz val="11"/>
        <color rgb="FF000000"/>
        <rFont val="Calibri"/>
      </rPr>
      <t xml:space="preserve">
</t>
    </r>
    <r>
      <rPr>
        <sz val="11"/>
        <color rgb="FF006096"/>
        <rFont val="Roboto Condensed"/>
      </rPr>
      <t>User Rights\Act As Part Of The Operating System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(&lt;![CDATA[]]&gt;)</t>
    </r>
    <r>
      <rPr>
        <sz val="11"/>
        <color rgb="FF000000"/>
        <rFont val="Calibri"/>
      </rPr>
      <t xml:space="preserve"> to represent a </t>
    </r>
    <r>
      <rPr>
        <b/>
        <sz val="11"/>
        <color rgb="FF000000"/>
        <rFont val="Calibri"/>
      </rPr>
      <t>blank</t>
    </r>
    <r>
      <rPr>
        <sz val="11"/>
        <color rgb="FF000000"/>
        <rFont val="Calibri"/>
      </rPr>
      <t xml:space="preserve"> value or </t>
    </r>
    <r>
      <rPr>
        <b/>
        <sz val="11"/>
        <color rgb="FF000000"/>
        <rFont val="Calibri"/>
      </rPr>
      <t>No One</t>
    </r>
    <r>
      <rPr>
        <sz val="11"/>
        <color rgb="FF000000"/>
        <rFont val="Calibri"/>
      </rPr>
      <t xml:space="preserve"> is recommended by Microsoft. However, there is a known issue where an error occurs in Endpoint Manger (Intune) but does not affect the policy setting from being applied to the system properly.</t>
    </r>
  </si>
  <si>
    <r>
      <rPr>
        <sz val="11"/>
        <color rgb="FF000000"/>
        <rFont val="Calibri"/>
      </rPr>
      <t>This policy setting allows a process to assume the identity of any user and thus gain access to the resources that the user is authorized to access.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</si>
  <si>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There should be little or no impact because the </t>
    </r>
    <r>
      <rPr>
        <b/>
        <sz val="11"/>
        <color rgb="FF000000"/>
        <rFont val="Calibri"/>
      </rPr>
      <t>Act as part of the operating system</t>
    </r>
    <r>
      <rPr>
        <sz val="11"/>
        <color rgb="FF000000"/>
        <rFont val="Calibri"/>
      </rPr>
      <t xml:space="preserve"> user right is rarely needed by any accounts other than the </t>
    </r>
    <r>
      <rPr>
        <b/>
        <sz val="11"/>
        <color rgb="FF000000"/>
        <rFont val="Calibri"/>
      </rPr>
      <t>Local System</t>
    </r>
    <r>
      <rPr>
        <sz val="11"/>
        <color rgb="FF000000"/>
        <rFont val="Calibri"/>
      </rPr>
      <t xml:space="preserve"> account, which implicitly has this right.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</si>
  <si>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Assignment\Act as part of the operating system</t>
    </r>
    <r>
      <rPr>
        <sz val="11"/>
        <color rgb="FF006096"/>
        <rFont val="Roboto Condensed"/>
      </rPr>
      <t xml:space="preserve">
</t>
    </r>
  </si>
  <si>
    <t>89.4</t>
  </si>
  <si>
    <r>
      <rPr>
        <sz val="11"/>
        <rFont val="Calibri"/>
      </rPr>
      <t xml:space="preserve">Ensure </t>
    </r>
    <r>
      <rPr>
        <sz val="11"/>
        <color rgb="FF000000"/>
        <rFont val="Calibri"/>
      </rPr>
      <t>'</t>
    </r>
    <r>
      <rPr>
        <b/>
        <sz val="11"/>
        <color rgb="FF000000"/>
        <rFont val="Calibri"/>
      </rPr>
      <t>Allow Local Log 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</si>
  <si>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t>
    </r>
    <r>
      <rPr>
        <b/>
        <sz val="11"/>
        <color rgb="FF000000"/>
        <rFont val="Calibri"/>
      </rPr>
      <t>*S-1-5-32-545</t>
    </r>
    <r>
      <rPr>
        <sz val="11"/>
        <color rgb="FF000000"/>
        <rFont val="Calibri"/>
      </rPr>
      <t xml:space="preserve"> (Administrators, Users).</t>
    </r>
    <r>
      <rPr>
        <sz val="11"/>
        <color rgb="FF000000"/>
        <rFont val="Calibri"/>
      </rPr>
      <t xml:space="preserve">
</t>
    </r>
    <r>
      <rPr>
        <sz val="11"/>
        <color rgb="FF006096"/>
        <rFont val="Roboto Condensed"/>
      </rPr>
      <t>User Rights\Allow Local Log 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</si>
  <si>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t>
    </r>
    <r>
      <rPr>
        <b/>
        <sz val="11"/>
        <color rgb="FF000000"/>
        <rFont val="Calibri"/>
      </rPr>
      <t>*S-1-5-32-545</t>
    </r>
    <r>
      <rPr>
        <sz val="11"/>
        <color rgb="FF000000"/>
        <rFont val="Calibri"/>
      </rPr>
      <t xml:space="preserve"> (Administrators, Users).</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Guest</t>
    </r>
    <r>
      <rPr>
        <sz val="11"/>
        <color rgb="FF000000"/>
        <rFont val="Calibri"/>
      </rPr>
      <t xml:space="preserve"> account is also assigned this user right by default. Although this account is disabled by default, it's recommended that you configure this setting through Group Policy. However, this user right should generally be restricted to the </t>
    </r>
    <r>
      <rPr>
        <b/>
        <sz val="11"/>
        <color rgb="FF000000"/>
        <rFont val="Calibri"/>
      </rPr>
      <t>Administrators</t>
    </r>
    <r>
      <rPr>
        <sz val="11"/>
        <color rgb="FF000000"/>
        <rFont val="Calibri"/>
      </rPr>
      <t xml:space="preserve"> and </t>
    </r>
    <r>
      <rPr>
        <b/>
        <sz val="11"/>
        <color rgb="FF000000"/>
        <rFont val="Calibri"/>
      </rPr>
      <t>Users</t>
    </r>
    <r>
      <rPr>
        <sz val="11"/>
        <color rgb="FF000000"/>
        <rFont val="Calibri"/>
      </rPr>
      <t xml:space="preserve"> groups. Assign this user right to the </t>
    </r>
    <r>
      <rPr>
        <b/>
        <sz val="11"/>
        <color rgb="FF000000"/>
        <rFont val="Calibri"/>
      </rPr>
      <t>Backup Operators</t>
    </r>
    <r>
      <rPr>
        <sz val="11"/>
        <color rgb="FF000000"/>
        <rFont val="Calibri"/>
      </rPr>
      <t xml:space="preserve"> group if your organization requires that they have this capability.</t>
    </r>
  </si>
  <si>
    <r>
      <rPr>
        <sz val="11"/>
        <color rgb="FF000000"/>
        <rFont val="Calibri"/>
      </rPr>
      <t xml:space="preserve">If you remove these default groups, you could limit the abilities of users who are assigned to specific administrative roles in your environment. You should confirm that delegated activities will not be adversely affected by any changes that you make to the </t>
    </r>
    <r>
      <rPr>
        <b/>
        <sz val="11"/>
        <color rgb="FF000000"/>
        <rFont val="Calibri"/>
      </rPr>
      <t>Allow log on locally</t>
    </r>
    <r>
      <rPr>
        <sz val="11"/>
        <color rgb="FF000000"/>
        <rFont val="Calibri"/>
      </rPr>
      <t xml:space="preserve"> user right.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</si>
  <si>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Assignment\Allow log on locally</t>
    </r>
    <r>
      <rPr>
        <sz val="11"/>
        <color rgb="FF006096"/>
        <rFont val="Roboto Condensed"/>
      </rPr>
      <t xml:space="preserve">
</t>
    </r>
  </si>
  <si>
    <r>
      <rPr>
        <sz val="11"/>
        <color rgb="FF000000"/>
        <rFont val="Calibri"/>
      </rPr>
      <t>Administrators, Backup Operators, Guest, Users.</t>
    </r>
  </si>
  <si>
    <t>89.5</t>
  </si>
  <si>
    <r>
      <rPr>
        <sz val="11"/>
        <rFont val="Calibri"/>
      </rPr>
      <t xml:space="preserve">Ensure </t>
    </r>
    <r>
      <rPr>
        <sz val="11"/>
        <color rgb="FF000000"/>
        <rFont val="Calibri"/>
      </rPr>
      <t>'</t>
    </r>
    <r>
      <rPr>
        <b/>
        <sz val="11"/>
        <color rgb="FF000000"/>
        <rFont val="Calibri"/>
      </rPr>
      <t>Backup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</si>
  <si>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Rights\Backup Files And Directories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</si>
  <si>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 xml:space="preserve">This policy setting allows users to circumvent file and directory permissions to back up the system. This user right is enabled only when an application (such as </t>
    </r>
    <r>
      <rPr>
        <b/>
        <sz val="11"/>
        <color rgb="FF000000"/>
        <rFont val="Calibri"/>
      </rPr>
      <t>NTBACKUP</t>
    </r>
    <r>
      <rPr>
        <sz val="11"/>
        <color rgb="FF000000"/>
        <rFont val="Calibri"/>
      </rPr>
      <t>) attempts to access a file or directory through the NTFS file system backup application programming interface (API). Otherwise, the assigned file and directory permissions apply.</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</si>
  <si>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Changes in the membership of the groups that have the </t>
    </r>
    <r>
      <rPr>
        <b/>
        <sz val="11"/>
        <color rgb="FF000000"/>
        <rFont val="Calibri"/>
      </rPr>
      <t>Back up files and directories</t>
    </r>
    <r>
      <rPr>
        <sz val="11"/>
        <color rgb="FF000000"/>
        <rFont val="Calibri"/>
      </rPr>
      <t xml:space="preserve"> user right could limit the abilities of users who are assigned to specific administrative roles in your environment. You should confirm that authorized backup administrators are still able to perform backup operations.</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</si>
  <si>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Assignment\Back up files and directories</t>
    </r>
    <r>
      <rPr>
        <sz val="11"/>
        <color rgb="FF006096"/>
        <rFont val="Roboto Condensed"/>
      </rPr>
      <t xml:space="preserve">
</t>
    </r>
  </si>
  <si>
    <r>
      <rPr>
        <sz val="11"/>
        <color rgb="FF000000"/>
        <rFont val="Calibri"/>
      </rPr>
      <t>Administrators, Backup Operators.</t>
    </r>
  </si>
  <si>
    <t>89.6</t>
  </si>
  <si>
    <r>
      <rPr>
        <sz val="11"/>
        <rFont val="Calibri"/>
      </rPr>
      <t xml:space="preserve">Ensure </t>
    </r>
    <r>
      <rPr>
        <sz val="11"/>
        <color rgb="FF000000"/>
        <rFont val="Calibri"/>
      </rPr>
      <t>'</t>
    </r>
    <r>
      <rPr>
        <b/>
        <sz val="11"/>
        <color rgb="FF000000"/>
        <rFont val="Calibri"/>
      </rPr>
      <t>Change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</si>
  <si>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and </t>
    </r>
    <r>
      <rPr>
        <b/>
        <sz val="11"/>
        <color rgb="FF000000"/>
        <rFont val="Calibri"/>
      </rPr>
      <t>*S-1-5-19</t>
    </r>
    <r>
      <rPr>
        <sz val="11"/>
        <color rgb="FF000000"/>
        <rFont val="Calibri"/>
      </rPr>
      <t xml:space="preserve"> (Administrators, LOCAL SERVICE).</t>
    </r>
    <r>
      <rPr>
        <sz val="11"/>
        <color rgb="FF000000"/>
        <rFont val="Calibri"/>
      </rPr>
      <t xml:space="preserve">
</t>
    </r>
    <r>
      <rPr>
        <sz val="11"/>
        <color rgb="FF006096"/>
        <rFont val="Roboto Condensed"/>
      </rPr>
      <t>User Rights\Change System Time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</si>
  <si>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determines which users and groups can change the time and date on the internal clock of the computers in your environment. Users who are assigned this user right can affect the appearance of event logs. When a computer's time setting is changed, logged events reflect the new time, not the actual time that the events occurred.</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and </t>
    </r>
    <r>
      <rPr>
        <b/>
        <sz val="11"/>
        <color rgb="FF000000"/>
        <rFont val="Calibri"/>
      </rPr>
      <t>*S-1-5-19</t>
    </r>
    <r>
      <rPr>
        <sz val="11"/>
        <color rgb="FF000000"/>
        <rFont val="Calibri"/>
      </rPr>
      <t xml:space="preserve"> (Administrators, LOCAL SERVICE).</t>
    </r>
    <r>
      <rPr>
        <sz val="11"/>
        <color rgb="FF000000"/>
        <rFont val="Calibri"/>
      </rPr>
      <t xml:space="preserve">
</t>
    </r>
    <r>
      <rPr>
        <b/>
        <sz val="11"/>
        <color rgb="FF000000"/>
        <rFont val="Calibri"/>
      </rPr>
      <t>Note:</t>
    </r>
    <r>
      <rPr>
        <sz val="11"/>
        <color rgb="FF000000"/>
        <rFont val="Calibri"/>
      </rPr>
      <t xml:space="preserve"> Discrepancies between the time on the local computer and on the Domain Controllers in your environment may cause problems for the Kerberos authentication protocol, which could make it impossible for users to log on to the domain or obtain authorization to access domain resources after they are logged on. Also, problems will occur when Group Policy is applied to client computers if the system time is not synchronized with the Domain Controllers.</t>
    </r>
  </si>
  <si>
    <r>
      <rPr>
        <sz val="11"/>
        <color rgb="FF000000"/>
        <rFont val="Calibri"/>
      </rPr>
      <t>There should be no impact, because time synchronization for most organizations should be fully automated for all computers that belong to the domain. Computers that do not belong to the domain should be configured to synchronize with an external source.</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</si>
  <si>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Assignment\Change the system time</t>
    </r>
    <r>
      <rPr>
        <sz val="11"/>
        <color rgb="FF006096"/>
        <rFont val="Roboto Condensed"/>
      </rPr>
      <t xml:space="preserve">
</t>
    </r>
  </si>
  <si>
    <r>
      <rPr>
        <sz val="11"/>
        <color rgb="FF000000"/>
        <rFont val="Calibri"/>
      </rPr>
      <t>Administrators, LOCAL SERVICE.</t>
    </r>
  </si>
  <si>
    <t>89.7</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</si>
  <si>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</si>
  <si>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t>
    </r>
    <r>
      <rPr>
        <b/>
        <sz val="11"/>
        <color rgb="FF000000"/>
        <rFont val="Calibri"/>
      </rPr>
      <t>*S-1-5-19</t>
    </r>
    <r>
      <rPr>
        <sz val="11"/>
        <color rgb="FF000000"/>
        <rFont val="Calibri"/>
      </rPr>
      <t xml:space="preserve">, </t>
    </r>
    <r>
      <rPr>
        <b/>
        <sz val="11"/>
        <color rgb="FF000000"/>
        <rFont val="Calibri"/>
      </rPr>
      <t>*S-1-5-20</t>
    </r>
    <r>
      <rPr>
        <sz val="11"/>
        <color rgb="FF000000"/>
        <rFont val="Calibri"/>
      </rPr>
      <t xml:space="preserve"> and </t>
    </r>
    <r>
      <rPr>
        <b/>
        <sz val="11"/>
        <color rgb="FF000000"/>
        <rFont val="Calibri"/>
      </rPr>
      <t>*S-1-5-6</t>
    </r>
    <r>
      <rPr>
        <sz val="11"/>
        <color rgb="FF000000"/>
        <rFont val="Calibri"/>
      </rPr>
      <t xml:space="preserve"> (Administrators, LOCAL SERVICE, NETWORK SERVICE, SERVICE).</t>
    </r>
    <r>
      <rPr>
        <sz val="11"/>
        <color rgb="FF000000"/>
        <rFont val="Calibri"/>
      </rPr>
      <t xml:space="preserve">
</t>
    </r>
    <r>
      <rPr>
        <sz val="11"/>
        <color rgb="FF006096"/>
        <rFont val="Roboto Condensed"/>
      </rPr>
      <t>User Rights\Create Global Objects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</si>
  <si>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determines whether users can create global objects that are available to all sessions. Users can still create objects that are specific to their own session if they do not have this user right.</t>
    </r>
    <r>
      <rPr>
        <sz val="11"/>
        <color rgb="FF000000"/>
        <rFont val="Calibri"/>
      </rPr>
      <t xml:space="preserve">
</t>
    </r>
    <r>
      <rPr>
        <sz val="11"/>
        <color rgb="FF000000"/>
        <rFont val="Calibri"/>
      </rPr>
      <t>Users who can create global objects could affect processes that run under other users' sessions. This capability could lead to a variety of problems, such as application failure or data corruption.</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t>
    </r>
    <r>
      <rPr>
        <b/>
        <sz val="11"/>
        <color rgb="FF000000"/>
        <rFont val="Calibri"/>
      </rPr>
      <t>*S-1-5-19</t>
    </r>
    <r>
      <rPr>
        <sz val="11"/>
        <color rgb="FF000000"/>
        <rFont val="Calibri"/>
      </rPr>
      <t xml:space="preserve">, </t>
    </r>
    <r>
      <rPr>
        <b/>
        <sz val="11"/>
        <color rgb="FF000000"/>
        <rFont val="Calibri"/>
      </rPr>
      <t>*S-1-5-20</t>
    </r>
    <r>
      <rPr>
        <sz val="11"/>
        <color rgb="FF000000"/>
        <rFont val="Calibri"/>
      </rPr>
      <t xml:space="preserve"> and </t>
    </r>
    <r>
      <rPr>
        <b/>
        <sz val="11"/>
        <color rgb="FF000000"/>
        <rFont val="Calibri"/>
      </rPr>
      <t>*S-1-5-6</t>
    </r>
    <r>
      <rPr>
        <sz val="11"/>
        <color rgb="FF000000"/>
        <rFont val="Calibri"/>
      </rPr>
      <t xml:space="preserve"> (Administrators, LOCAL SERVICE, NETWORK SERVICE, SERVICE).</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</si>
  <si>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Assignment\Create global objects</t>
    </r>
    <r>
      <rPr>
        <sz val="11"/>
        <color rgb="FF006096"/>
        <rFont val="Roboto Condensed"/>
      </rPr>
      <t xml:space="preserve">
</t>
    </r>
  </si>
  <si>
    <r>
      <rPr>
        <sz val="11"/>
        <color rgb="FF000000"/>
        <rFont val="Calibri"/>
      </rPr>
      <t>Administrators, LOCAL SERVICE, NETWORK SERVICE, SERVICE.</t>
    </r>
  </si>
  <si>
    <t>89.8</t>
  </si>
  <si>
    <r>
      <rPr>
        <sz val="11"/>
        <rFont val="Calibri"/>
      </rPr>
      <t xml:space="preserve">Ensure </t>
    </r>
    <r>
      <rPr>
        <sz val="11"/>
        <color rgb="FF000000"/>
        <rFont val="Calibri"/>
      </rPr>
      <t>'</t>
    </r>
    <r>
      <rPr>
        <b/>
        <sz val="11"/>
        <color rgb="FF000000"/>
        <rFont val="Calibri"/>
      </rPr>
      <t>Create Page 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</si>
  <si>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Rights\Create Page 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</si>
  <si>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allows users to change the size of the pagefile. By making the pagefile extremely large or extremely small, an attacker could easily affect the performance of a compromised computer.</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</si>
  <si>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Assignment\Create a pagefile</t>
    </r>
    <r>
      <rPr>
        <sz val="11"/>
        <color rgb="FF006096"/>
        <rFont val="Roboto Condensed"/>
      </rPr>
      <t xml:space="preserve">
</t>
    </r>
  </si>
  <si>
    <r>
      <rPr>
        <sz val="11"/>
        <color rgb="FF000000"/>
        <rFont val="Calibri"/>
      </rPr>
      <t>Administrators.</t>
    </r>
  </si>
  <si>
    <t>89.9</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</si>
  <si>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</si>
  <si>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Settings Catalog path to </t>
    </r>
    <r>
      <rPr>
        <b/>
        <sz val="11"/>
        <color rgb="FF000000"/>
        <rFont val="Calibri"/>
      </rPr>
      <t>(&lt;![CDATA[]]&gt;)</t>
    </r>
    <r>
      <rPr>
        <sz val="11"/>
        <color rgb="FF000000"/>
        <rFont val="Calibri"/>
      </rPr>
      <t xml:space="preserve"> which equals </t>
    </r>
    <r>
      <rPr>
        <b/>
        <sz val="11"/>
        <color rgb="FF000000"/>
        <rFont val="Calibri"/>
      </rPr>
      <t>No One</t>
    </r>
    <r>
      <rPr>
        <sz val="11"/>
        <color rgb="FF000000"/>
        <rFont val="Calibri"/>
      </rPr>
      <t>.</t>
    </r>
    <r>
      <rPr>
        <sz val="11"/>
        <color rgb="FF000000"/>
        <rFont val="Calibri"/>
      </rPr>
      <t xml:space="preserve">
</t>
    </r>
    <r>
      <rPr>
        <sz val="11"/>
        <color rgb="FF006096"/>
        <rFont val="Roboto Condensed"/>
      </rPr>
      <t>User Rights\Create Permanent Shared Objects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(&lt;![CDATA[]]&gt;)</t>
    </r>
    <r>
      <rPr>
        <sz val="11"/>
        <color rgb="FF000000"/>
        <rFont val="Calibri"/>
      </rPr>
      <t xml:space="preserve"> to represent a </t>
    </r>
    <r>
      <rPr>
        <b/>
        <sz val="11"/>
        <color rgb="FF000000"/>
        <rFont val="Calibri"/>
      </rPr>
      <t>blank</t>
    </r>
    <r>
      <rPr>
        <sz val="11"/>
        <color rgb="FF000000"/>
        <rFont val="Calibri"/>
      </rPr>
      <t xml:space="preserve"> value or </t>
    </r>
    <r>
      <rPr>
        <b/>
        <sz val="11"/>
        <color rgb="FF000000"/>
        <rFont val="Calibri"/>
      </rPr>
      <t>No One</t>
    </r>
    <r>
      <rPr>
        <sz val="11"/>
        <color rgb="FF000000"/>
        <rFont val="Calibri"/>
      </rPr>
      <t xml:space="preserve"> is recommended by Microsoft. However, there is a known issue where an error occurs in Endpoint Manger (Intune) but does not affect the policy setting from being applied to the system properly.</t>
    </r>
  </si>
  <si>
    <r>
      <rPr>
        <sz val="11"/>
        <color rgb="FF000000"/>
        <rFont val="Calibri"/>
      </rPr>
      <t>This user right is useful to kernel-mode components that extend the object namespace. However, components that run in kernel mode have this user right inherently. Therefore, it is typically not necessary to specifically assign this user right.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</si>
  <si>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Assignment\Create Permanent Shared Objects</t>
    </r>
    <r>
      <rPr>
        <sz val="11"/>
        <color rgb="FF006096"/>
        <rFont val="Roboto Condensed"/>
      </rPr>
      <t xml:space="preserve">
</t>
    </r>
  </si>
  <si>
    <t>89.10</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</si>
  <si>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</si>
  <si>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 and optionally </t>
    </r>
    <r>
      <rPr>
        <b/>
        <sz val="11"/>
        <color rgb="FF000000"/>
        <rFont val="Calibri"/>
      </rPr>
      <t>*S-1-5-83-0</t>
    </r>
    <r>
      <rPr>
        <sz val="11"/>
        <color rgb="FF000000"/>
        <rFont val="Calibri"/>
      </rPr>
      <t xml:space="preserve"> (NT VIRTUAL MACHINE\Virtual Machines)</t>
    </r>
    <r>
      <rPr>
        <sz val="11"/>
        <color rgb="FF000000"/>
        <rFont val="Calibri"/>
      </rPr>
      <t xml:space="preserve">
</t>
    </r>
    <r>
      <rPr>
        <sz val="11"/>
        <color rgb="FF006096"/>
        <rFont val="Roboto Condensed"/>
      </rPr>
      <t>User Rights\Create Symbolic Links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</si>
  <si>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 and (when the </t>
    </r>
    <r>
      <rPr>
        <i/>
        <sz val="11"/>
        <color rgb="FF000000"/>
        <rFont val="Calibri"/>
      </rPr>
      <t>Hyper-V</t>
    </r>
    <r>
      <rPr>
        <sz val="11"/>
        <color rgb="FF000000"/>
        <rFont val="Calibri"/>
      </rPr>
      <t xml:space="preserve"> feature is installed) </t>
    </r>
    <r>
      <rPr>
        <b/>
        <sz val="11"/>
        <color rgb="FF000000"/>
        <rFont val="Calibri"/>
      </rPr>
      <t>*S-1-5-83-0</t>
    </r>
    <r>
      <rPr>
        <sz val="11"/>
        <color rgb="FF000000"/>
        <rFont val="Calibri"/>
      </rPr>
      <t xml:space="preserve"> (NT VIRTUAL MACHINE\Virtual Machines).</t>
    </r>
  </si>
  <si>
    <r>
      <rPr>
        <sz val="11"/>
        <color rgb="FF000000"/>
        <rFont val="Calibri"/>
      </rPr>
      <t xml:space="preserve">In most cases there will be no impact because this is the default configuration. However, on Windows Workstations with the Hyper-V feature installed, this user right should also be granted to the special group </t>
    </r>
    <r>
      <rPr>
        <b/>
        <sz val="11"/>
        <color rgb="FF000000"/>
        <rFont val="Calibri"/>
      </rPr>
      <t>NT VIRTUAL MACHINE\Virtual Machines</t>
    </r>
    <r>
      <rPr>
        <sz val="11"/>
        <color rgb="FF000000"/>
        <rFont val="Calibri"/>
      </rPr>
      <t xml:space="preserve"> - otherwise you will not be able to create new virtual machines.</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</si>
  <si>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Assignment\Create Symbolic Links</t>
    </r>
    <r>
      <rPr>
        <sz val="11"/>
        <color rgb="FF006096"/>
        <rFont val="Roboto Condensed"/>
      </rPr>
      <t xml:space="preserve">
</t>
    </r>
  </si>
  <si>
    <t>89.11</t>
  </si>
  <si>
    <r>
      <rPr>
        <sz val="11"/>
        <rFont val="Calibri"/>
      </rPr>
      <t xml:space="preserve">Ensure </t>
    </r>
    <r>
      <rPr>
        <sz val="11"/>
        <color rgb="FF000000"/>
        <rFont val="Calibri"/>
      </rPr>
      <t>'</t>
    </r>
    <r>
      <rPr>
        <b/>
        <sz val="11"/>
        <color rgb="FF000000"/>
        <rFont val="Calibri"/>
      </rPr>
      <t>Create Token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</si>
  <si>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Settings Catalog path to </t>
    </r>
    <r>
      <rPr>
        <b/>
        <sz val="11"/>
        <color rgb="FF000000"/>
        <rFont val="Calibri"/>
      </rPr>
      <t>(&lt;![CDATA[]]&gt;)</t>
    </r>
    <r>
      <rPr>
        <sz val="11"/>
        <color rgb="FF000000"/>
        <rFont val="Calibri"/>
      </rPr>
      <t xml:space="preserve"> which equals </t>
    </r>
    <r>
      <rPr>
        <b/>
        <sz val="11"/>
        <color rgb="FF000000"/>
        <rFont val="Calibri"/>
      </rPr>
      <t>No One</t>
    </r>
    <r>
      <rPr>
        <sz val="11"/>
        <color rgb="FF000000"/>
        <rFont val="Calibri"/>
      </rPr>
      <t>.</t>
    </r>
    <r>
      <rPr>
        <sz val="11"/>
        <color rgb="FF000000"/>
        <rFont val="Calibri"/>
      </rPr>
      <t xml:space="preserve">
</t>
    </r>
    <r>
      <rPr>
        <sz val="11"/>
        <color rgb="FF006096"/>
        <rFont val="Roboto Condensed"/>
      </rPr>
      <t>User Rights\Create Token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(&lt;![CDATA[]]&gt;)</t>
    </r>
    <r>
      <rPr>
        <sz val="11"/>
        <color rgb="FF000000"/>
        <rFont val="Calibri"/>
      </rPr>
      <t xml:space="preserve"> to represent a </t>
    </r>
    <r>
      <rPr>
        <b/>
        <sz val="11"/>
        <color rgb="FF000000"/>
        <rFont val="Calibri"/>
      </rPr>
      <t>blank</t>
    </r>
    <r>
      <rPr>
        <sz val="11"/>
        <color rgb="FF000000"/>
        <rFont val="Calibri"/>
      </rPr>
      <t xml:space="preserve"> value or </t>
    </r>
    <r>
      <rPr>
        <b/>
        <sz val="11"/>
        <color rgb="FF000000"/>
        <rFont val="Calibri"/>
      </rPr>
      <t>No One</t>
    </r>
    <r>
      <rPr>
        <sz val="11"/>
        <color rgb="FF000000"/>
        <rFont val="Calibri"/>
      </rPr>
      <t xml:space="preserve"> is recommended by Microsoft. However, there is a known issue where an error occurs in Endpoint Manger (Intune) but does not affect the policy setting from being applied to the system properly.</t>
    </r>
  </si>
  <si>
    <r>
      <rPr>
        <sz val="11"/>
        <color rgb="FF000000"/>
        <rFont val="Calibri"/>
      </rPr>
      <t>This policy setting allows a process to create an access token, which may provide elevated rights to access sensitive data.</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</si>
  <si>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Assignment\Create a token object</t>
    </r>
    <r>
      <rPr>
        <sz val="11"/>
        <color rgb="FF006096"/>
        <rFont val="Roboto Condensed"/>
      </rPr>
      <t xml:space="preserve">
</t>
    </r>
  </si>
  <si>
    <t>89.12</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</si>
  <si>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</si>
  <si>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Rights\Debug Programs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</si>
  <si>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determines which user accounts will have the right to attach a debugger to any process or to the kernel, which provides complete access to sensitive and critical operating system components. Developers who are debugging their own applications do not need to be assigned this user right; however, developers who are debugging new system components will need it.</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</si>
  <si>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If you revoke this user right, no one will be able to debug programs. However, typical circumstances rarely require this capability on production computers.</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</si>
  <si>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Assignment\Debug Programs</t>
    </r>
    <r>
      <rPr>
        <sz val="11"/>
        <color rgb="FF006096"/>
        <rFont val="Roboto Condensed"/>
      </rPr>
      <t xml:space="preserve">
</t>
    </r>
  </si>
  <si>
    <t>89.13</t>
  </si>
  <si>
    <r>
      <rPr>
        <sz val="11"/>
        <rFont val="Calibri"/>
      </rPr>
      <t xml:space="preserve">Ensure </t>
    </r>
    <r>
      <rPr>
        <sz val="11"/>
        <color rgb="FF000000"/>
        <rFont val="Calibri"/>
      </rPr>
      <t>'</t>
    </r>
    <r>
      <rPr>
        <b/>
        <sz val="11"/>
        <color rgb="FF000000"/>
        <rFont val="Calibri"/>
      </rPr>
      <t>Deny Access From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</si>
  <si>
    <r>
      <rPr>
        <sz val="11"/>
        <color rgb="FF000000"/>
        <rFont val="Calibri"/>
      </rPr>
      <t xml:space="preserve">Set the following Settings Catalog path to </t>
    </r>
    <r>
      <rPr>
        <b/>
        <sz val="11"/>
        <color rgb="FF000000"/>
        <rFont val="Calibri"/>
      </rPr>
      <t>*S-1-5-32-546</t>
    </r>
    <r>
      <rPr>
        <sz val="11"/>
        <color rgb="FF000000"/>
        <rFont val="Calibri"/>
      </rPr>
      <t xml:space="preserve"> and </t>
    </r>
    <r>
      <rPr>
        <b/>
        <sz val="11"/>
        <color rgb="FF000000"/>
        <rFont val="Calibri"/>
      </rPr>
      <t>*S-1-5-113</t>
    </r>
    <r>
      <rPr>
        <sz val="11"/>
        <color rgb="FF000000"/>
        <rFont val="Calibri"/>
      </rPr>
      <t xml:space="preserve"> (Guests, Local account).</t>
    </r>
    <r>
      <rPr>
        <sz val="11"/>
        <color rgb="FF000000"/>
        <rFont val="Calibri"/>
      </rPr>
      <t xml:space="preserve">
</t>
    </r>
    <r>
      <rPr>
        <sz val="11"/>
        <color rgb="FF006096"/>
        <rFont val="Roboto Condensed"/>
      </rPr>
      <t>User Rights\Deny Access From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</si>
  <si>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Computer From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*S-1-5-32-546</t>
    </r>
    <r>
      <rPr>
        <sz val="11"/>
        <color rgb="FF000000"/>
        <rFont val="Calibri"/>
      </rPr>
      <t xml:space="preserve"> and </t>
    </r>
    <r>
      <rPr>
        <b/>
        <sz val="11"/>
        <color rgb="FF000000"/>
        <rFont val="Calibri"/>
      </rPr>
      <t>*S-1-5-113</t>
    </r>
    <r>
      <rPr>
        <sz val="11"/>
        <color rgb="FF000000"/>
        <rFont val="Calibri"/>
      </rPr>
      <t xml:space="preserve"> (Guests, Local account).</t>
    </r>
    <r>
      <rPr>
        <sz val="11"/>
        <color rgb="FF000000"/>
        <rFont val="Calibri"/>
      </rPr>
      <t xml:space="preserve">
</t>
    </r>
    <r>
      <rPr>
        <b/>
        <sz val="11"/>
        <color rgb="FF000000"/>
        <rFont val="Calibri"/>
      </rPr>
      <t>Caution:</t>
    </r>
    <r>
      <rPr>
        <sz val="11"/>
        <color rgb="FF000000"/>
        <rFont val="Calibri"/>
      </rPr>
      <t xml:space="preserve"> Configuring a standalone (non-domain-joined) workstation as described above may result in an inability to remotely administer the workstation.</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Windows 7 and Windows 8.0 unless MSKB 2871997 </t>
    </r>
    <r>
      <rPr>
        <sz val="11"/>
        <color rgb="FF0000FF"/>
        <rFont val="Calibri"/>
      </rPr>
      <t>(http://support.microsoft.com/kb/2871997)</t>
    </r>
    <r>
      <rPr>
        <sz val="11"/>
        <color rgb="FF000000"/>
        <rFont val="Calibri"/>
      </rPr>
      <t xml:space="preserve"> has been installed.</t>
    </r>
  </si>
  <si>
    <r>
      <rPr>
        <sz val="11"/>
        <color rgb="FF000000"/>
        <rFont val="Calibri"/>
      </rPr>
      <t xml:space="preserve">If you configure the </t>
    </r>
    <r>
      <rPr>
        <b/>
        <sz val="11"/>
        <color rgb="FF000000"/>
        <rFont val="Calibri"/>
      </rPr>
      <t>Deny access to this computer from the network</t>
    </r>
    <r>
      <rPr>
        <sz val="11"/>
        <color rgb="FF000000"/>
        <rFont val="Calibri"/>
      </rPr>
      <t xml:space="preserve"> user right for other groups, you could limit the abilities of users who are assigned to specific administrative roles in your environment. You should verify that delegated tasks will not be negatively affected.</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</si>
  <si>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Assignment\Deny access to this computer from the network</t>
    </r>
    <r>
      <rPr>
        <sz val="11"/>
        <color rgb="FF006096"/>
        <rFont val="Roboto Condensed"/>
      </rPr>
      <t xml:space="preserve">
</t>
    </r>
  </si>
  <si>
    <t>89.14</t>
  </si>
  <si>
    <r>
      <rPr>
        <sz val="11"/>
        <rFont val="Calibri"/>
      </rPr>
      <t xml:space="preserve">Ensure </t>
    </r>
    <r>
      <rPr>
        <sz val="11"/>
        <color rgb="FF000000"/>
        <rFont val="Calibri"/>
      </rPr>
      <t>'</t>
    </r>
    <r>
      <rPr>
        <b/>
        <sz val="11"/>
        <color rgb="FF000000"/>
        <rFont val="Calibri"/>
      </rPr>
      <t>Deny Local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</si>
  <si>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Settings Catalog path to </t>
    </r>
    <r>
      <rPr>
        <b/>
        <sz val="11"/>
        <color rgb="FF000000"/>
        <rFont val="Calibri"/>
      </rPr>
      <t>*S-1-5-32-546</t>
    </r>
    <r>
      <rPr>
        <sz val="11"/>
        <color rgb="FF000000"/>
        <rFont val="Calibri"/>
      </rPr>
      <t xml:space="preserve"> (Guests).</t>
    </r>
    <r>
      <rPr>
        <sz val="11"/>
        <color rgb="FF000000"/>
        <rFont val="Calibri"/>
      </rPr>
      <t xml:space="preserve">
</t>
    </r>
    <r>
      <rPr>
        <sz val="11"/>
        <color rgb="FF006096"/>
        <rFont val="Roboto Condensed"/>
      </rPr>
      <t>User Rights\Deny Local Log 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</si>
  <si>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 xml:space="preserve">This security setting determines which users are prevented from logging on at the computer. This policy setting supersedes the </t>
    </r>
    <r>
      <rPr>
        <b/>
        <sz val="11"/>
        <color rgb="FF000000"/>
        <rFont val="Calibri"/>
      </rPr>
      <t>Allow log on locally</t>
    </r>
    <r>
      <rPr>
        <sz val="11"/>
        <color rgb="FF000000"/>
        <rFont val="Calibri"/>
      </rPr>
      <t xml:space="preserve"> policy setting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*S-1-5-32-546</t>
    </r>
    <r>
      <rPr>
        <sz val="11"/>
        <color rgb="FF000000"/>
        <rFont val="Calibri"/>
      </rPr>
      <t xml:space="preserve"> (Guests).</t>
    </r>
    <r>
      <rPr>
        <sz val="11"/>
        <color rgb="FF000000"/>
        <rFont val="Calibri"/>
      </rPr>
      <t xml:space="preserve">
</t>
    </r>
    <r>
      <rPr>
        <b/>
        <sz val="11"/>
        <color rgb="FF000000"/>
        <rFont val="Calibri"/>
      </rPr>
      <t>Important:</t>
    </r>
    <r>
      <rPr>
        <sz val="11"/>
        <color rgb="FF000000"/>
        <rFont val="Calibri"/>
      </rPr>
      <t xml:space="preserve"> If you apply this security policy to the </t>
    </r>
    <r>
      <rPr>
        <b/>
        <sz val="11"/>
        <color rgb="FF000000"/>
        <rFont val="Calibri"/>
      </rPr>
      <t>Everyone</t>
    </r>
    <r>
      <rPr>
        <sz val="11"/>
        <color rgb="FF000000"/>
        <rFont val="Calibri"/>
      </rPr>
      <t xml:space="preserve"> group, no one will be able to log on locally.</t>
    </r>
    <r>
      <rPr>
        <sz val="11"/>
        <color rgb="FF000000"/>
        <rFont val="Calibri"/>
      </rPr>
      <t xml:space="preserve">
</t>
    </r>
    <r>
      <rPr>
        <b/>
        <sz val="11"/>
        <color rgb="FF000000"/>
        <rFont val="Calibri"/>
      </rPr>
      <t>Warning:</t>
    </r>
    <r>
      <rPr>
        <sz val="11"/>
        <color rgb="FF000000"/>
        <rFont val="Calibri"/>
      </rPr>
      <t xml:space="preserve"> The help text in Intune associated with this recommendation is for the setting, </t>
    </r>
    <r>
      <rPr>
        <i/>
        <sz val="11"/>
        <color rgb="FF000000"/>
        <rFont val="Calibri"/>
      </rPr>
      <t>Deny log on as a service</t>
    </r>
    <r>
      <rPr>
        <sz val="11"/>
        <color rgb="FF000000"/>
        <rFont val="Calibri"/>
      </rPr>
      <t xml:space="preserve"> and not this setting.</t>
    </r>
  </si>
  <si>
    <r>
      <rPr>
        <sz val="11"/>
        <color rgb="FF000000"/>
        <rFont val="Calibri"/>
      </rPr>
      <t xml:space="preserve">If you assign the </t>
    </r>
    <r>
      <rPr>
        <b/>
        <sz val="11"/>
        <color rgb="FF000000"/>
        <rFont val="Calibri"/>
      </rPr>
      <t>Deny log on locally</t>
    </r>
    <r>
      <rPr>
        <sz val="11"/>
        <color rgb="FF000000"/>
        <rFont val="Calibri"/>
      </rPr>
      <t xml:space="preserve"> user right to additional accounts, you could limit the abilities of users who are assigned to specific roles in your environment. However, this user right should explicitly be assigned to the </t>
    </r>
    <r>
      <rPr>
        <b/>
        <sz val="11"/>
        <color rgb="FF000000"/>
        <rFont val="Calibri"/>
      </rPr>
      <t>ASPNET</t>
    </r>
    <r>
      <rPr>
        <sz val="11"/>
        <color rgb="FF000000"/>
        <rFont val="Calibri"/>
      </rPr>
      <t xml:space="preserve"> account on computers that run IIS 6.0. You should confirm that delegated activities will not be adversely affected.</t>
    </r>
  </si>
  <si>
    <t>89.15</t>
  </si>
  <si>
    <r>
      <rPr>
        <sz val="11"/>
        <rFont val="Calibri"/>
      </rPr>
      <t xml:space="preserve">Ensure </t>
    </r>
    <r>
      <rPr>
        <sz val="11"/>
        <color rgb="FF000000"/>
        <rFont val="Calibri"/>
      </rPr>
      <t>'</t>
    </r>
    <r>
      <rPr>
        <b/>
        <sz val="11"/>
        <color rgb="FF000000"/>
        <rFont val="Calibri"/>
      </rPr>
      <t>Deny Log On As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</si>
  <si>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Settings Catalog path to </t>
    </r>
    <r>
      <rPr>
        <b/>
        <sz val="11"/>
        <color rgb="FF000000"/>
        <rFont val="Calibri"/>
      </rPr>
      <t>*S-1-5-32-546</t>
    </r>
    <r>
      <rPr>
        <sz val="11"/>
        <color rgb="FF000000"/>
        <rFont val="Calibri"/>
      </rPr>
      <t xml:space="preserve"> (Guests).</t>
    </r>
    <r>
      <rPr>
        <sz val="11"/>
        <color rgb="FF000000"/>
        <rFont val="Calibri"/>
      </rPr>
      <t xml:space="preserve">
</t>
    </r>
    <r>
      <rPr>
        <sz val="11"/>
        <color rgb="FF006096"/>
        <rFont val="Roboto Condensed"/>
      </rPr>
      <t>User Rights\Deny Log On As Batch Job</t>
    </r>
    <r>
      <rPr>
        <sz val="11"/>
        <color rgb="FF006096"/>
        <rFont val="Roboto Condensed"/>
      </rPr>
      <t xml:space="preserve">
</t>
    </r>
  </si>
  <si>
    <r>
      <rPr>
        <sz val="11"/>
        <color rgb="FF000000"/>
        <rFont val="Calibri"/>
      </rPr>
      <t>This policy setting determines which accounts will not be able to log on to the computer as a batch job. A batch job is not a batch (.bat) file, but rather a batch-queue facility. Accounts that use the Task Scheduler to schedule jobs need this user right.</t>
    </r>
    <r>
      <rPr>
        <sz val="11"/>
        <color rgb="FF000000"/>
        <rFont val="Calibri"/>
      </rPr>
      <t xml:space="preserve">
</t>
    </r>
    <r>
      <rPr>
        <sz val="11"/>
        <color rgb="FF000000"/>
        <rFont val="Calibri"/>
      </rPr>
      <t xml:space="preserve">This user right supersedes the </t>
    </r>
    <r>
      <rPr>
        <b/>
        <sz val="11"/>
        <color rgb="FF000000"/>
        <rFont val="Calibri"/>
      </rPr>
      <t>Log on as a batch job</t>
    </r>
    <r>
      <rPr>
        <sz val="11"/>
        <color rgb="FF000000"/>
        <rFont val="Calibri"/>
      </rPr>
      <t xml:space="preserve"> user right, which could be used to allow accounts to schedule jobs that consume excessive system resources. Such an occurrence could cause a DoS condition. Failure to assign this user right to the recommended accounts can be a security risk.</t>
    </r>
    <r>
      <rPr>
        <sz val="11"/>
        <color rgb="FF000000"/>
        <rFont val="Calibri"/>
      </rPr>
      <t xml:space="preserve">
</t>
    </r>
    <r>
      <rPr>
        <sz val="11"/>
        <color rgb="FF000000"/>
        <rFont val="Calibri"/>
      </rPr>
      <t xml:space="preserve">The recommended state for this setting is to include: </t>
    </r>
    <r>
      <rPr>
        <b/>
        <sz val="11"/>
        <color rgb="FF000000"/>
        <rFont val="Calibri"/>
      </rPr>
      <t>*S-1-5-32-546</t>
    </r>
    <r>
      <rPr>
        <sz val="11"/>
        <color rgb="FF000000"/>
        <rFont val="Calibri"/>
      </rPr>
      <t xml:space="preserve"> (Guests).</t>
    </r>
  </si>
  <si>
    <r>
      <rPr>
        <sz val="11"/>
        <color rgb="FF000000"/>
        <rFont val="Calibri"/>
      </rPr>
      <t xml:space="preserve">If you assign the </t>
    </r>
    <r>
      <rPr>
        <b/>
        <sz val="11"/>
        <color rgb="FF000000"/>
        <rFont val="Calibri"/>
      </rPr>
      <t>Deny log on as a batch job</t>
    </r>
    <r>
      <rPr>
        <sz val="11"/>
        <color rgb="FF000000"/>
        <rFont val="Calibri"/>
      </rPr>
      <t xml:space="preserve"> user right to other accounts, you could deny users who are assigned to specific administrative roles the ability to perform their required job activities. You should confirm that delegated tasks will not be affected adversely.</t>
    </r>
    <r>
      <rPr>
        <sz val="11"/>
        <color rgb="FF000000"/>
        <rFont val="Calibri"/>
      </rPr>
      <t xml:space="preserve">
</t>
    </r>
    <r>
      <rPr>
        <sz val="11"/>
        <color rgb="FF000000"/>
        <rFont val="Calibri"/>
      </rPr>
      <t xml:space="preserve">For example, if you assign this user right to the </t>
    </r>
    <r>
      <rPr>
        <b/>
        <sz val="11"/>
        <color rgb="FF000000"/>
        <rFont val="Calibri"/>
      </rPr>
      <t>IWAM_</t>
    </r>
    <r>
      <rPr>
        <i/>
        <sz val="11"/>
        <color rgb="FF000000"/>
        <rFont val="Calibri"/>
      </rPr>
      <t>(ComputerName)</t>
    </r>
    <r>
      <rPr>
        <sz val="11"/>
        <color rgb="FF000000"/>
        <rFont val="Calibri"/>
      </rPr>
      <t xml:space="preserve"> account, the MSM Management Point will fail. On a newly installed computer that runs Windows Server 2003 this account does not belong to the </t>
    </r>
    <r>
      <rPr>
        <b/>
        <sz val="11"/>
        <color rgb="FF000000"/>
        <rFont val="Calibri"/>
      </rPr>
      <t>Guests</t>
    </r>
    <r>
      <rPr>
        <sz val="11"/>
        <color rgb="FF000000"/>
        <rFont val="Calibri"/>
      </rPr>
      <t xml:space="preserve"> group, but on a computer that was upgraded from Windows 2000 this account is a member of the </t>
    </r>
    <r>
      <rPr>
        <b/>
        <sz val="11"/>
        <color rgb="FF000000"/>
        <rFont val="Calibri"/>
      </rPr>
      <t>Guests</t>
    </r>
    <r>
      <rPr>
        <sz val="11"/>
        <color rgb="FF000000"/>
        <rFont val="Calibri"/>
      </rPr>
      <t xml:space="preserve"> group. Therefore, it is important that you understand which accounts belong to any groups that you assign the </t>
    </r>
    <r>
      <rPr>
        <b/>
        <sz val="11"/>
        <color rgb="FF000000"/>
        <rFont val="Calibri"/>
      </rPr>
      <t>Deny log on as a batch job</t>
    </r>
    <r>
      <rPr>
        <sz val="11"/>
        <color rgb="FF000000"/>
        <rFont val="Calibri"/>
      </rPr>
      <t xml:space="preserve"> user right.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</si>
  <si>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Assignment\Deny log on as a batch job</t>
    </r>
    <r>
      <rPr>
        <sz val="11"/>
        <color rgb="FF006096"/>
        <rFont val="Roboto Condensed"/>
      </rPr>
      <t xml:space="preserve">
</t>
    </r>
  </si>
  <si>
    <t>89.16</t>
  </si>
  <si>
    <r>
      <rPr>
        <sz val="11"/>
        <rFont val="Calibri"/>
      </rPr>
      <t xml:space="preserve">Ensure </t>
    </r>
    <r>
      <rPr>
        <sz val="11"/>
        <color rgb="FF000000"/>
        <rFont val="Calibri"/>
      </rPr>
      <t>'</t>
    </r>
    <r>
      <rPr>
        <b/>
        <sz val="11"/>
        <color rgb="FF000000"/>
        <rFont val="Calibri"/>
      </rPr>
      <t>Deny Log On As Service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</si>
  <si>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Settings Catalog path to </t>
    </r>
    <r>
      <rPr>
        <b/>
        <sz val="11"/>
        <color rgb="FF000000"/>
        <rFont val="Calibri"/>
      </rPr>
      <t>*S-1-5-32-546</t>
    </r>
    <r>
      <rPr>
        <sz val="11"/>
        <color rgb="FF000000"/>
        <rFont val="Calibri"/>
      </rPr>
      <t xml:space="preserve"> (Guests).</t>
    </r>
    <r>
      <rPr>
        <sz val="11"/>
        <color rgb="FF000000"/>
        <rFont val="Calibri"/>
      </rPr>
      <t xml:space="preserve">
</t>
    </r>
    <r>
      <rPr>
        <sz val="11"/>
        <color rgb="FF006096"/>
        <rFont val="Roboto Condensed"/>
      </rPr>
      <t>User Rights\Deny Log On As Service Job</t>
    </r>
    <r>
      <rPr>
        <sz val="11"/>
        <color rgb="FF006096"/>
        <rFont val="Roboto Condensed"/>
      </rPr>
      <t xml:space="preserve">
</t>
    </r>
  </si>
  <si>
    <r>
      <rPr>
        <sz val="11"/>
        <color rgb="FF000000"/>
        <rFont val="Calibri"/>
      </rPr>
      <t xml:space="preserve">This security setting determines which service accounts are prevented from registering a process as a service. This user right supersedes the </t>
    </r>
    <r>
      <rPr>
        <b/>
        <sz val="11"/>
        <color rgb="FF000000"/>
        <rFont val="Calibri"/>
      </rPr>
      <t>Log on as a service</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*S-1-5-32-546</t>
    </r>
    <r>
      <rPr>
        <sz val="11"/>
        <color rgb="FF000000"/>
        <rFont val="Calibri"/>
      </rPr>
      <t xml:space="preserve"> (Guests).</t>
    </r>
    <r>
      <rPr>
        <sz val="11"/>
        <color rgb="FF000000"/>
        <rFont val="Calibri"/>
      </rPr>
      <t xml:space="preserve">
</t>
    </r>
    <r>
      <rPr>
        <b/>
        <sz val="11"/>
        <color rgb="FF000000"/>
        <rFont val="Calibri"/>
      </rPr>
      <t>Note:</t>
    </r>
    <r>
      <rPr>
        <sz val="11"/>
        <color rgb="FF000000"/>
        <rFont val="Calibri"/>
      </rPr>
      <t xml:space="preserve"> This security setting does not apply to the </t>
    </r>
    <r>
      <rPr>
        <b/>
        <sz val="11"/>
        <color rgb="FF000000"/>
        <rFont val="Calibri"/>
      </rPr>
      <t>System</t>
    </r>
    <r>
      <rPr>
        <sz val="11"/>
        <color rgb="FF000000"/>
        <rFont val="Calibri"/>
      </rPr>
      <t xml:space="preserve">, </t>
    </r>
    <r>
      <rPr>
        <b/>
        <sz val="11"/>
        <color rgb="FF000000"/>
        <rFont val="Calibri"/>
      </rPr>
      <t>Local Service</t>
    </r>
    <r>
      <rPr>
        <sz val="11"/>
        <color rgb="FF000000"/>
        <rFont val="Calibri"/>
      </rPr>
      <t xml:space="preserve">, or </t>
    </r>
    <r>
      <rPr>
        <b/>
        <sz val="11"/>
        <color rgb="FF000000"/>
        <rFont val="Calibri"/>
      </rPr>
      <t>Network Service</t>
    </r>
    <r>
      <rPr>
        <sz val="11"/>
        <color rgb="FF000000"/>
        <rFont val="Calibri"/>
      </rPr>
      <t xml:space="preserve"> accounts.</t>
    </r>
  </si>
  <si>
    <r>
      <rPr>
        <sz val="11"/>
        <color rgb="FF000000"/>
        <rFont val="Calibri"/>
      </rPr>
      <t xml:space="preserve">If you assign the </t>
    </r>
    <r>
      <rPr>
        <b/>
        <sz val="11"/>
        <color rgb="FF000000"/>
        <rFont val="Calibri"/>
      </rPr>
      <t>Deny log on as a service</t>
    </r>
    <r>
      <rPr>
        <sz val="11"/>
        <color rgb="FF000000"/>
        <rFont val="Calibri"/>
      </rPr>
      <t xml:space="preserve"> user right to specific accounts, services may not be able to start and a DoS condition could result.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</si>
  <si>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Assignment\Deny log on as a service</t>
    </r>
    <r>
      <rPr>
        <sz val="11"/>
        <color rgb="FF006096"/>
        <rFont val="Roboto Condensed"/>
      </rPr>
      <t xml:space="preserve">
</t>
    </r>
  </si>
  <si>
    <t>89.17</t>
  </si>
  <si>
    <r>
      <rPr>
        <sz val="11"/>
        <rFont val="Calibri"/>
      </rPr>
      <t xml:space="preserve">Ensure </t>
    </r>
    <r>
      <rPr>
        <sz val="11"/>
        <color rgb="FF000000"/>
        <rFont val="Calibri"/>
      </rPr>
      <t>'</t>
    </r>
    <r>
      <rPr>
        <b/>
        <sz val="11"/>
        <color rgb="FF000000"/>
        <rFont val="Calibri"/>
      </rPr>
      <t>Deny Remote Desktop Services Log On</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t>
    </r>
    <r>
      <rPr>
        <sz val="11"/>
        <color rgb="FF000000"/>
        <rFont val="Calibri"/>
      </rPr>
      <t>'</t>
    </r>
  </si>
  <si>
    <r>
      <rPr>
        <sz val="11"/>
        <color rgb="FF000000"/>
        <rFont val="Calibri"/>
      </rPr>
      <t xml:space="preserve">Set the following Settings Catalog path to </t>
    </r>
    <r>
      <rPr>
        <b/>
        <sz val="11"/>
        <color rgb="FF000000"/>
        <rFont val="Calibri"/>
      </rPr>
      <t>*S-1-5-32-546</t>
    </r>
    <r>
      <rPr>
        <sz val="11"/>
        <color rgb="FF000000"/>
        <rFont val="Calibri"/>
      </rPr>
      <t xml:space="preserve"> and </t>
    </r>
    <r>
      <rPr>
        <b/>
        <sz val="11"/>
        <color rgb="FF000000"/>
        <rFont val="Calibri"/>
      </rPr>
      <t>*S-1-5-113</t>
    </r>
    <r>
      <rPr>
        <sz val="11"/>
        <color rgb="FF000000"/>
        <rFont val="Calibri"/>
      </rPr>
      <t xml:space="preserve"> (Guests, Local account).</t>
    </r>
    <r>
      <rPr>
        <sz val="11"/>
        <color rgb="FF000000"/>
        <rFont val="Calibri"/>
      </rPr>
      <t xml:space="preserve">
</t>
    </r>
    <r>
      <rPr>
        <sz val="11"/>
        <color rgb="FF006096"/>
        <rFont val="Roboto Condensed"/>
      </rPr>
      <t>User Rights\Deny Remote Desktop Services Log 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</si>
  <si>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 xml:space="preserve">This policy setting determines whether users can log on as Remote Desktop clients. After the baseline workstation is joined to a domain environment, there is no need to use local accounts to access the workstation from the network. Domain accounts can access the workstation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*S-1-5-32-546</t>
    </r>
    <r>
      <rPr>
        <sz val="11"/>
        <color rgb="FF000000"/>
        <rFont val="Calibri"/>
      </rPr>
      <t xml:space="preserve"> and </t>
    </r>
    <r>
      <rPr>
        <b/>
        <sz val="11"/>
        <color rgb="FF000000"/>
        <rFont val="Calibri"/>
      </rPr>
      <t>*S-1-5-113</t>
    </r>
    <r>
      <rPr>
        <sz val="11"/>
        <color rgb="FF000000"/>
        <rFont val="Calibri"/>
      </rPr>
      <t xml:space="preserve"> (Guests, Local account).</t>
    </r>
    <r>
      <rPr>
        <sz val="11"/>
        <color rgb="FF000000"/>
        <rFont val="Calibri"/>
      </rPr>
      <t xml:space="preserve">
</t>
    </r>
    <r>
      <rPr>
        <b/>
        <sz val="11"/>
        <color rgb="FF000000"/>
        <rFont val="Calibri"/>
      </rPr>
      <t>Caution:</t>
    </r>
    <r>
      <rPr>
        <sz val="11"/>
        <color rgb="FF000000"/>
        <rFont val="Calibri"/>
      </rPr>
      <t xml:space="preserve"> Configuring a standalone (non-domain-joined) workstation as described above may result in an inability to remotely administer the workstation.</t>
    </r>
    <r>
      <rPr>
        <sz val="11"/>
        <color rgb="FF000000"/>
        <rFont val="Calibri"/>
      </rPr>
      <t xml:space="preserve">
</t>
    </r>
    <r>
      <rPr>
        <b/>
        <sz val="11"/>
        <color rgb="FF000000"/>
        <rFont val="Calibri"/>
      </rPr>
      <t>Caution #2:</t>
    </r>
    <r>
      <rPr>
        <sz val="11"/>
        <color rgb="FF000000"/>
        <rFont val="Calibri"/>
      </rPr>
      <t xml:space="preserve"> Configuring a cloud system workstation as described above may result in an inability log on to the workstation. In this case, Local Accounts need this ability for the log on to succeed.</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Windows 7 and Windows 8.0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prior to Windows 7,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</si>
  <si>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</si>
  <si>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Assignment\Deny log on through Remote Desktop Services</t>
    </r>
    <r>
      <rPr>
        <sz val="11"/>
        <color rgb="FF006096"/>
        <rFont val="Roboto Condensed"/>
      </rPr>
      <t xml:space="preserve">
</t>
    </r>
  </si>
  <si>
    <t>89.18</t>
  </si>
  <si>
    <r>
      <rPr>
        <sz val="11"/>
        <rFont val="Calibri"/>
      </rPr>
      <t xml:space="preserve">Ensure </t>
    </r>
    <r>
      <rPr>
        <sz val="11"/>
        <color rgb="FF000000"/>
        <rFont val="Calibri"/>
      </rPr>
      <t>'</t>
    </r>
    <r>
      <rPr>
        <b/>
        <sz val="11"/>
        <color rgb="FF000000"/>
        <rFont val="Calibri"/>
      </rPr>
      <t>Enable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</si>
  <si>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Settings Catalog path to </t>
    </r>
    <r>
      <rPr>
        <b/>
        <sz val="11"/>
        <color rgb="FF000000"/>
        <rFont val="Calibri"/>
      </rPr>
      <t>(&lt;![CDATA[]]&gt;)</t>
    </r>
    <r>
      <rPr>
        <sz val="11"/>
        <color rgb="FF000000"/>
        <rFont val="Calibri"/>
      </rPr>
      <t xml:space="preserve"> which equals </t>
    </r>
    <r>
      <rPr>
        <b/>
        <sz val="11"/>
        <color rgb="FF000000"/>
        <rFont val="Calibri"/>
      </rPr>
      <t>No One</t>
    </r>
    <r>
      <rPr>
        <sz val="11"/>
        <color rgb="FF000000"/>
        <rFont val="Calibri"/>
      </rPr>
      <t>.</t>
    </r>
    <r>
      <rPr>
        <sz val="11"/>
        <color rgb="FF000000"/>
        <rFont val="Calibri"/>
      </rPr>
      <t xml:space="preserve">
</t>
    </r>
    <r>
      <rPr>
        <sz val="11"/>
        <color rgb="FF006096"/>
        <rFont val="Roboto Condensed"/>
      </rPr>
      <t>User Rights\Enable Delegation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(&lt;![CDATA[]]&gt;)</t>
    </r>
    <r>
      <rPr>
        <sz val="11"/>
        <color rgb="FF000000"/>
        <rFont val="Calibri"/>
      </rPr>
      <t xml:space="preserve"> to represent a </t>
    </r>
    <r>
      <rPr>
        <b/>
        <sz val="11"/>
        <color rgb="FF000000"/>
        <rFont val="Calibri"/>
      </rPr>
      <t>blank</t>
    </r>
    <r>
      <rPr>
        <sz val="11"/>
        <color rgb="FF000000"/>
        <rFont val="Calibri"/>
      </rPr>
      <t xml:space="preserve"> value or </t>
    </r>
    <r>
      <rPr>
        <b/>
        <sz val="11"/>
        <color rgb="FF000000"/>
        <rFont val="Calibri"/>
      </rPr>
      <t>No One</t>
    </r>
    <r>
      <rPr>
        <sz val="11"/>
        <color rgb="FF000000"/>
        <rFont val="Calibri"/>
      </rPr>
      <t xml:space="preserve"> is recommended by Microsoft. However, there is a known issue where an error occurs in Endpoint Manger (Intune) but does not affect the policy setting from being applied to the system properly.</t>
    </r>
  </si>
  <si>
    <r>
      <rPr>
        <sz val="11"/>
        <color rgb="FF000000"/>
        <rFont val="Calibri"/>
      </rPr>
      <t>This policy setting allows users to change the Trusted for Delegation setting on a computer object in Active Directory. Abuse of this privilege could allow unauthorized users to impersonate other users on the network.</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</si>
  <si>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Assignment\Enable computer and user accounts to be trusted for delegation</t>
    </r>
    <r>
      <rPr>
        <sz val="11"/>
        <color rgb="FF006096"/>
        <rFont val="Roboto Condensed"/>
      </rPr>
      <t xml:space="preserve">
</t>
    </r>
  </si>
  <si>
    <t>89.19</t>
  </si>
  <si>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</si>
  <si>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Settings Catalog path to </t>
    </r>
    <r>
      <rPr>
        <b/>
        <sz val="11"/>
        <color rgb="FF000000"/>
        <rFont val="Calibri"/>
      </rPr>
      <t>*S-1-5-19</t>
    </r>
    <r>
      <rPr>
        <sz val="11"/>
        <color rgb="FF000000"/>
        <rFont val="Calibri"/>
      </rPr>
      <t xml:space="preserve"> and </t>
    </r>
    <r>
      <rPr>
        <b/>
        <sz val="11"/>
        <color rgb="FF000000"/>
        <rFont val="Calibri"/>
      </rPr>
      <t>*S-1-5-20</t>
    </r>
    <r>
      <rPr>
        <sz val="11"/>
        <color rgb="FF000000"/>
        <rFont val="Calibri"/>
      </rPr>
      <t xml:space="preserve"> (LOCAL SERVICE, NETWORK SERVICE).</t>
    </r>
    <r>
      <rPr>
        <sz val="11"/>
        <color rgb="FF000000"/>
        <rFont val="Calibri"/>
      </rPr>
      <t xml:space="preserve">
</t>
    </r>
    <r>
      <rPr>
        <sz val="11"/>
        <color rgb="FF006096"/>
        <rFont val="Roboto Condensed"/>
      </rPr>
      <t>User Rights\Generate security audits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</si>
  <si>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determines which users or processes can generate audit records in the Security log.</t>
    </r>
    <r>
      <rPr>
        <sz val="11"/>
        <color rgb="FF000000"/>
        <rFont val="Calibri"/>
      </rPr>
      <t xml:space="preserve">
</t>
    </r>
    <r>
      <rPr>
        <sz val="11"/>
        <color rgb="FF000000"/>
        <rFont val="Calibri"/>
      </rPr>
      <t xml:space="preserve">The recommended state for this setting is: </t>
    </r>
    <r>
      <rPr>
        <b/>
        <sz val="11"/>
        <color rgb="FF000000"/>
        <rFont val="Calibri"/>
      </rPr>
      <t>*S-1-5-19</t>
    </r>
    <r>
      <rPr>
        <sz val="11"/>
        <color rgb="FF000000"/>
        <rFont val="Calibri"/>
      </rPr>
      <t xml:space="preserve"> and </t>
    </r>
    <r>
      <rPr>
        <b/>
        <sz val="11"/>
        <color rgb="FF000000"/>
        <rFont val="Calibri"/>
      </rPr>
      <t>*S-1-5-20</t>
    </r>
    <r>
      <rPr>
        <sz val="11"/>
        <color rgb="FF000000"/>
        <rFont val="Calibri"/>
      </rPr>
      <t xml:space="preserve"> (LOCAL SERVICE, NETWORK SERVICE).</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</si>
  <si>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On most computers, this is the default configuration and there will be no negative impact. However, if you have installed </t>
    </r>
    <r>
      <rPr>
        <i/>
        <sz val="11"/>
        <color rgb="FF000000"/>
        <rFont val="Calibri"/>
      </rPr>
      <t>Web Server (IIS)</t>
    </r>
    <r>
      <rPr>
        <sz val="11"/>
        <color rgb="FF000000"/>
        <rFont val="Calibri"/>
      </rPr>
      <t>, you will need to allow the IIS application pool(s) to be granted this user right.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</si>
  <si>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Assignment\Generate security audits</t>
    </r>
    <r>
      <rPr>
        <sz val="11"/>
        <color rgb="FF006096"/>
        <rFont val="Roboto Condensed"/>
      </rPr>
      <t xml:space="preserve">
</t>
    </r>
  </si>
  <si>
    <r>
      <rPr>
        <sz val="11"/>
        <color rgb="FF000000"/>
        <rFont val="Calibri"/>
      </rPr>
      <t>LOCAL SERVICE, NETWORK SERVICE.</t>
    </r>
  </si>
  <si>
    <t>89.20</t>
  </si>
  <si>
    <r>
      <rPr>
        <sz val="11"/>
        <rFont val="Calibri"/>
      </rPr>
      <t xml:space="preserve">Ensure </t>
    </r>
    <r>
      <rPr>
        <sz val="11"/>
        <color rgb="FF000000"/>
        <rFont val="Calibri"/>
      </rPr>
      <t>'</t>
    </r>
    <r>
      <rPr>
        <b/>
        <sz val="11"/>
        <color rgb="FF000000"/>
        <rFont val="Calibri"/>
      </rPr>
      <t>Impersonate Client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</si>
  <si>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t>
    </r>
    <r>
      <rPr>
        <b/>
        <sz val="11"/>
        <color rgb="FF000000"/>
        <rFont val="Calibri"/>
      </rPr>
      <t>*S-1-5-19</t>
    </r>
    <r>
      <rPr>
        <sz val="11"/>
        <color rgb="FF000000"/>
        <rFont val="Calibri"/>
      </rPr>
      <t xml:space="preserve">, </t>
    </r>
    <r>
      <rPr>
        <b/>
        <sz val="11"/>
        <color rgb="FF000000"/>
        <rFont val="Calibri"/>
      </rPr>
      <t>*S-1-5-20</t>
    </r>
    <r>
      <rPr>
        <sz val="11"/>
        <color rgb="FF000000"/>
        <rFont val="Calibri"/>
      </rPr>
      <t xml:space="preserve"> and </t>
    </r>
    <r>
      <rPr>
        <b/>
        <sz val="11"/>
        <color rgb="FF000000"/>
        <rFont val="Calibri"/>
      </rPr>
      <t>*S-1-5-6</t>
    </r>
    <r>
      <rPr>
        <sz val="11"/>
        <color rgb="FF000000"/>
        <rFont val="Calibri"/>
      </rPr>
      <t xml:space="preserve"> (Administrators, LOCAL SERVICE, NETWORK SERVICE, SERVICE).</t>
    </r>
    <r>
      <rPr>
        <sz val="11"/>
        <color rgb="FF000000"/>
        <rFont val="Calibri"/>
      </rPr>
      <t xml:space="preserve">
</t>
    </r>
    <r>
      <rPr>
        <sz val="11"/>
        <color rgb="FF006096"/>
        <rFont val="Roboto Condensed"/>
      </rPr>
      <t>User Rights\Impersonate 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</si>
  <si>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An attacker with the </t>
    </r>
    <r>
      <rPr>
        <b/>
        <sz val="11"/>
        <color rgb="FF000000"/>
        <rFont val="Calibri"/>
      </rPr>
      <t>Impersonate a client after authentication</t>
    </r>
    <r>
      <rPr>
        <sz val="11"/>
        <color rgb="FF000000"/>
        <rFont val="Calibri"/>
      </rPr>
      <t xml:space="preserve"> user right could create a service, trick a client to make them connect to the service, and then impersonate that client to elevate the attacker's level of access to that of the client.</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t>
    </r>
    <r>
      <rPr>
        <b/>
        <sz val="11"/>
        <color rgb="FF000000"/>
        <rFont val="Calibri"/>
      </rPr>
      <t>*S-1-5-19</t>
    </r>
    <r>
      <rPr>
        <sz val="11"/>
        <color rgb="FF000000"/>
        <rFont val="Calibri"/>
      </rPr>
      <t xml:space="preserve">, </t>
    </r>
    <r>
      <rPr>
        <b/>
        <sz val="11"/>
        <color rgb="FF000000"/>
        <rFont val="Calibri"/>
      </rPr>
      <t>*S-1-5-20</t>
    </r>
    <r>
      <rPr>
        <sz val="11"/>
        <color rgb="FF000000"/>
        <rFont val="Calibri"/>
      </rPr>
      <t xml:space="preserve"> and </t>
    </r>
    <r>
      <rPr>
        <b/>
        <sz val="11"/>
        <color rgb="FF000000"/>
        <rFont val="Calibri"/>
      </rPr>
      <t>*S-1-5-6</t>
    </r>
    <r>
      <rPr>
        <sz val="11"/>
        <color rgb="FF000000"/>
        <rFont val="Calibri"/>
      </rPr>
      <t xml:space="preserve"> (Administrators, LOCAL SERVICE, NETWORK SERVICE, SERVICE).</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</si>
  <si>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In most cases this configuration will have no impact. If you have installed </t>
    </r>
    <r>
      <rPr>
        <i/>
        <sz val="11"/>
        <color rgb="FF000000"/>
        <rFont val="Calibri"/>
      </rPr>
      <t>Web Server (IIS)</t>
    </r>
    <r>
      <rPr>
        <sz val="11"/>
        <color rgb="FF000000"/>
        <rFont val="Calibri"/>
      </rPr>
      <t xml:space="preserve">, you will need to also assign the user right to </t>
    </r>
    <r>
      <rPr>
        <b/>
        <sz val="11"/>
        <color rgb="FF000000"/>
        <rFont val="Calibri"/>
      </rPr>
      <t>IIS_IUSRS</t>
    </r>
    <r>
      <rPr>
        <sz val="11"/>
        <color rgb="FF000000"/>
        <rFont val="Calibri"/>
      </rPr>
      <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</si>
  <si>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Assignment\Impersonate a client after authentication</t>
    </r>
    <r>
      <rPr>
        <sz val="11"/>
        <color rgb="FF006096"/>
        <rFont val="Roboto Condensed"/>
      </rPr>
      <t xml:space="preserve">
</t>
    </r>
  </si>
  <si>
    <t>89.21</t>
  </si>
  <si>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</si>
  <si>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and </t>
    </r>
    <r>
      <rPr>
        <b/>
        <sz val="11"/>
        <color rgb="FF000000"/>
        <rFont val="Calibri"/>
      </rPr>
      <t>*S-1-5-90-0</t>
    </r>
    <r>
      <rPr>
        <sz val="11"/>
        <color rgb="FF000000"/>
        <rFont val="Calibri"/>
      </rPr>
      <t xml:space="preserve"> (Administrators, Window Manager\Window Manager Group).</t>
    </r>
    <r>
      <rPr>
        <sz val="11"/>
        <color rgb="FF000000"/>
        <rFont val="Calibri"/>
      </rPr>
      <t xml:space="preserve">
</t>
    </r>
    <r>
      <rPr>
        <sz val="11"/>
        <color rgb="FF006096"/>
        <rFont val="Roboto Condensed"/>
      </rPr>
      <t>User Rights\Increase scheduling priority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</si>
  <si>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determines whether users can increase the base priority class of a process. (It is not a privileged operation to increase relative priority within a priority class.) This user right is not required by administrative tools that are supplied with the operating system but might be required by software development tools.</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and </t>
    </r>
    <r>
      <rPr>
        <b/>
        <sz val="11"/>
        <color rgb="FF000000"/>
        <rFont val="Calibri"/>
      </rPr>
      <t>*S-1-5-90-0</t>
    </r>
    <r>
      <rPr>
        <sz val="11"/>
        <color rgb="FF000000"/>
        <rFont val="Calibri"/>
      </rPr>
      <t xml:space="preserve"> (Administrators, Window Manager\Window Manager Group).</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</si>
  <si>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Assignment\Increase scheduling priority</t>
    </r>
    <r>
      <rPr>
        <sz val="11"/>
        <color rgb="FF006096"/>
        <rFont val="Roboto Condensed"/>
      </rPr>
      <t xml:space="preserve">
</t>
    </r>
  </si>
  <si>
    <r>
      <rPr>
        <sz val="11"/>
        <color rgb="FF000000"/>
        <rFont val="Calibri"/>
      </rPr>
      <t>On Windows 10 R1607 or older: Administrators.</t>
    </r>
    <r>
      <rPr>
        <sz val="11"/>
        <color rgb="FF000000"/>
        <rFont val="Calibri"/>
      </rPr>
      <t xml:space="preserve">
</t>
    </r>
    <r>
      <rPr>
        <sz val="11"/>
        <color rgb="FF000000"/>
        <rFont val="Calibri"/>
      </rPr>
      <t>On Windows 10 R1703 or newer: Administrators, Window Manager\Window Manager Group.</t>
    </r>
  </si>
  <si>
    <t>89.22</t>
  </si>
  <si>
    <r>
      <rPr>
        <sz val="11"/>
        <rFont val="Calibri"/>
      </rPr>
      <t xml:space="preserve">Ensure </t>
    </r>
    <r>
      <rPr>
        <sz val="11"/>
        <color rgb="FF000000"/>
        <rFont val="Calibri"/>
      </rPr>
      <t>'</t>
    </r>
    <r>
      <rPr>
        <b/>
        <sz val="11"/>
        <color rgb="FF000000"/>
        <rFont val="Calibri"/>
      </rPr>
      <t>Load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</si>
  <si>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Rights\Load Unload Device Drivers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</si>
  <si>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allows users to dynamically load a new device driver on a system. An attacker could potentially use this capability to install malicious code that appears to be a device driver. This user right is required for users to add local printers or printer drivers in Windows Vista.</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</si>
  <si>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Load and unload device drivers</t>
    </r>
    <r>
      <rPr>
        <sz val="11"/>
        <color rgb="FF000000"/>
        <rFont val="Calibri"/>
      </rPr>
      <t xml:space="preserve"> user right from the </t>
    </r>
    <r>
      <rPr>
        <b/>
        <sz val="11"/>
        <color rgb="FF000000"/>
        <rFont val="Calibri"/>
      </rPr>
      <t>Print Operators</t>
    </r>
    <r>
      <rPr>
        <sz val="11"/>
        <color rgb="FF000000"/>
        <rFont val="Calibri"/>
      </rPr>
      <t xml:space="preserve"> group or other accounts you could limit the abilities of users who are assigned to specific administrative roles in your environment. You should ensure that delegated tasks will not be negatively affected.</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</si>
  <si>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Assignment\Load and unload device drivers</t>
    </r>
    <r>
      <rPr>
        <sz val="11"/>
        <color rgb="FF006096"/>
        <rFont val="Roboto Condensed"/>
      </rPr>
      <t xml:space="preserve">
</t>
    </r>
  </si>
  <si>
    <t>89.23</t>
  </si>
  <si>
    <r>
      <rPr>
        <sz val="11"/>
        <rFont val="Calibri"/>
      </rPr>
      <t xml:space="preserve">Ensure </t>
    </r>
    <r>
      <rPr>
        <sz val="11"/>
        <color rgb="FF000000"/>
        <rFont val="Calibri"/>
      </rPr>
      <t>'</t>
    </r>
    <r>
      <rPr>
        <b/>
        <sz val="11"/>
        <color rgb="FF000000"/>
        <rFont val="Calibri"/>
      </rPr>
      <t>Lock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</si>
  <si>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Settings Catalog path to </t>
    </r>
    <r>
      <rPr>
        <b/>
        <sz val="11"/>
        <color rgb="FF000000"/>
        <rFont val="Calibri"/>
      </rPr>
      <t>(&lt;![CDATA[]]&gt;)</t>
    </r>
    <r>
      <rPr>
        <sz val="11"/>
        <color rgb="FF000000"/>
        <rFont val="Calibri"/>
      </rPr>
      <t xml:space="preserve"> which equals </t>
    </r>
    <r>
      <rPr>
        <b/>
        <sz val="11"/>
        <color rgb="FF000000"/>
        <rFont val="Calibri"/>
      </rPr>
      <t>No One</t>
    </r>
    <r>
      <rPr>
        <sz val="11"/>
        <color rgb="FF000000"/>
        <rFont val="Calibri"/>
      </rPr>
      <t>.</t>
    </r>
    <r>
      <rPr>
        <sz val="11"/>
        <color rgb="FF000000"/>
        <rFont val="Calibri"/>
      </rPr>
      <t xml:space="preserve">
</t>
    </r>
    <r>
      <rPr>
        <sz val="11"/>
        <color rgb="FF006096"/>
        <rFont val="Roboto Condensed"/>
      </rPr>
      <t>User Rights\Lock Memory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(&lt;![CDATA[]]&gt;)</t>
    </r>
    <r>
      <rPr>
        <sz val="11"/>
        <color rgb="FF000000"/>
        <rFont val="Calibri"/>
      </rPr>
      <t xml:space="preserve"> to represent a </t>
    </r>
    <r>
      <rPr>
        <b/>
        <sz val="11"/>
        <color rgb="FF000000"/>
        <rFont val="Calibri"/>
      </rPr>
      <t>blank</t>
    </r>
    <r>
      <rPr>
        <sz val="11"/>
        <color rgb="FF000000"/>
        <rFont val="Calibri"/>
      </rPr>
      <t xml:space="preserve"> value or </t>
    </r>
    <r>
      <rPr>
        <b/>
        <sz val="11"/>
        <color rgb="FF000000"/>
        <rFont val="Calibri"/>
      </rPr>
      <t>No One</t>
    </r>
    <r>
      <rPr>
        <sz val="11"/>
        <color rgb="FF000000"/>
        <rFont val="Calibri"/>
      </rPr>
      <t xml:space="preserve"> is recommended by Microsoft. However, there is a known issue where an error occurs in Endpoint Manger (Intune) but does not affect the policy setting from being applied to the system properly.</t>
    </r>
  </si>
  <si>
    <r>
      <rPr>
        <sz val="11"/>
        <color rgb="FF000000"/>
        <rFont val="Calibri"/>
      </rPr>
      <t>This policy setting allows a process to keep data in physical memory, which prevents the system from paging the data to virtual memory on disk. If this user right is assigned, significant degradation of system performance can occur.</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</si>
  <si>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Assignment\Lock pages in memory</t>
    </r>
    <r>
      <rPr>
        <sz val="11"/>
        <color rgb="FF006096"/>
        <rFont val="Roboto Condensed"/>
      </rPr>
      <t xml:space="preserve">
</t>
    </r>
  </si>
  <si>
    <t>89.24</t>
  </si>
  <si>
    <r>
      <rPr>
        <sz val="11"/>
        <rFont val="Calibri"/>
      </rPr>
      <t xml:space="preserve">Ensure </t>
    </r>
    <r>
      <rPr>
        <sz val="11"/>
        <color rgb="FF000000"/>
        <rFont val="Calibri"/>
      </rPr>
      <t>'</t>
    </r>
    <r>
      <rPr>
        <b/>
        <sz val="11"/>
        <color rgb="FF000000"/>
        <rFont val="Calibri"/>
      </rPr>
      <t>Log On As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</si>
  <si>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Rights\Log On As Batch Job</t>
    </r>
    <r>
      <rPr>
        <sz val="11"/>
        <color rgb="FF006096"/>
        <rFont val="Roboto Condensed"/>
      </rPr>
      <t xml:space="preserve">
</t>
    </r>
  </si>
  <si>
    <r>
      <rPr>
        <sz val="11"/>
        <color rgb="FF000000"/>
        <rFont val="Calibri"/>
      </rPr>
      <t>This policy setting allows accounts to log on using the task scheduler service. Because the task scheduler is often used for administrative purposes, it may be needed in enterprise environments. However, its use should be restricted in high security environments to prevent misuse of system resources or to prevent attackers from using the right to launch malicious code after gaining user level access to a computer.</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</si>
  <si>
    <r>
      <rPr>
        <sz val="11"/>
        <color rgb="FF000000"/>
        <rFont val="Calibri"/>
      </rPr>
      <t xml:space="preserve">If you configure the </t>
    </r>
    <r>
      <rPr>
        <b/>
        <sz val="11"/>
        <color rgb="FF000000"/>
        <rFont val="Calibri"/>
      </rPr>
      <t>Log on as a batch job</t>
    </r>
    <r>
      <rPr>
        <sz val="11"/>
        <color rgb="FF000000"/>
        <rFont val="Calibri"/>
      </rPr>
      <t xml:space="preserve"> setting through domain-based Group Policies, the computer will not be able to assign the user right to accounts that are used for scheduled jobs in the Task Scheduler. If you install optional components such as ASP.NET or IIS, you might need to assign this user right to additional accounts that are required by those components. For example, IIS requires assignment of this user right to the </t>
    </r>
    <r>
      <rPr>
        <b/>
        <sz val="11"/>
        <color rgb="FF000000"/>
        <rFont val="Calibri"/>
      </rPr>
      <t>IIS_WPG</t>
    </r>
    <r>
      <rPr>
        <sz val="11"/>
        <color rgb="FF000000"/>
        <rFont val="Calibri"/>
      </rPr>
      <t xml:space="preserve"> group and the </t>
    </r>
    <r>
      <rPr>
        <b/>
        <sz val="11"/>
        <color rgb="FF000000"/>
        <rFont val="Calibri"/>
      </rPr>
      <t>IUSR_</t>
    </r>
    <r>
      <rPr>
        <i/>
        <sz val="11"/>
        <color rgb="FF000000"/>
        <rFont val="Calibri"/>
      </rPr>
      <t>(ComputerName)</t>
    </r>
    <r>
      <rPr>
        <sz val="11"/>
        <color rgb="FF000000"/>
        <rFont val="Calibri"/>
      </rPr>
      <t xml:space="preserve">, </t>
    </r>
    <r>
      <rPr>
        <b/>
        <sz val="11"/>
        <color rgb="FF000000"/>
        <rFont val="Calibri"/>
      </rPr>
      <t>ASPNET</t>
    </r>
    <r>
      <rPr>
        <sz val="11"/>
        <color rgb="FF000000"/>
        <rFont val="Calibri"/>
      </rPr>
      <t xml:space="preserve">, and </t>
    </r>
    <r>
      <rPr>
        <b/>
        <sz val="11"/>
        <color rgb="FF000000"/>
        <rFont val="Calibri"/>
      </rPr>
      <t>IWAM_</t>
    </r>
    <r>
      <rPr>
        <i/>
        <sz val="11"/>
        <color rgb="FF000000"/>
        <rFont val="Calibri"/>
      </rPr>
      <t>(ComputerName)</t>
    </r>
    <r>
      <rPr>
        <sz val="11"/>
        <color rgb="FF000000"/>
        <rFont val="Calibri"/>
      </rPr>
      <t xml:space="preserve"> accounts. If this user right is not assigned to this group and these accounts, IIS will be unable to run some COM objects that are necessary for proper functionality.</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</si>
  <si>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Assignment\Log on as a batch job</t>
    </r>
    <r>
      <rPr>
        <sz val="11"/>
        <color rgb="FF006096"/>
        <rFont val="Roboto Condensed"/>
      </rPr>
      <t xml:space="preserve">
</t>
    </r>
  </si>
  <si>
    <r>
      <rPr>
        <sz val="11"/>
        <color rgb="FF000000"/>
        <rFont val="Calibri"/>
      </rPr>
      <t>Administrators, Backup Operators, Performance Log Users.</t>
    </r>
  </si>
  <si>
    <t>89.25</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</si>
  <si>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</si>
  <si>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Rights\Manage auditing and security 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</si>
  <si>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</si>
  <si>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Assignment\Manage auditing and security log</t>
    </r>
    <r>
      <rPr>
        <sz val="11"/>
        <color rgb="FF006096"/>
        <rFont val="Roboto Condensed"/>
      </rPr>
      <t xml:space="preserve">
</t>
    </r>
  </si>
  <si>
    <t>89.26</t>
  </si>
  <si>
    <r>
      <rPr>
        <sz val="11"/>
        <rFont val="Calibri"/>
      </rPr>
      <t xml:space="preserve">Ensure </t>
    </r>
    <r>
      <rPr>
        <sz val="11"/>
        <color rgb="FF000000"/>
        <rFont val="Calibri"/>
      </rPr>
      <t>'</t>
    </r>
    <r>
      <rPr>
        <b/>
        <sz val="11"/>
        <color rgb="FF000000"/>
        <rFont val="Calibri"/>
      </rPr>
      <t>Manage Volume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</si>
  <si>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Rights\Manage Volume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</si>
  <si>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allows users to manage the system's volume or disk configuration, which could allow a user to delete a volume and cause data loss as well as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r>
      <rPr>
        <sz val="11"/>
        <color rgb="FF000000"/>
        <rFont val="Calibri"/>
      </rPr>
      <t xml:space="preserve">
</t>
    </r>
    <r>
      <rPr>
        <b/>
        <sz val="11"/>
        <color rgb="FF000000"/>
        <rFont val="Calibri"/>
      </rPr>
      <t>Note:</t>
    </r>
    <r>
      <rPr>
        <sz val="11"/>
        <color rgb="FF000000"/>
        <rFont val="Calibri"/>
      </rPr>
      <t xml:space="preserve"> A workstation with Microsoft SQL Server installed will require a special exception to this recommendation for the account that runs the SQL Server service to be granted this user right.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</si>
  <si>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Assignment\Perform volume maintenance tasks</t>
    </r>
    <r>
      <rPr>
        <sz val="11"/>
        <color rgb="FF006096"/>
        <rFont val="Roboto Condensed"/>
      </rPr>
      <t xml:space="preserve">
</t>
    </r>
  </si>
  <si>
    <t>89.27</t>
  </si>
  <si>
    <r>
      <rPr>
        <sz val="11"/>
        <rFont val="Calibri"/>
      </rPr>
      <t xml:space="preserve">Ensure </t>
    </r>
    <r>
      <rPr>
        <sz val="11"/>
        <color rgb="FF000000"/>
        <rFont val="Calibri"/>
      </rPr>
      <t>'</t>
    </r>
    <r>
      <rPr>
        <b/>
        <sz val="11"/>
        <color rgb="FF000000"/>
        <rFont val="Calibri"/>
      </rPr>
      <t>Modify Firmware Environment</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</si>
  <si>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Rights\Modify Firmware Environment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</si>
  <si>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allows users to configure the system-wide environment variables that affect hardware configuration. This information is typically stored in the Last Known Good Configuration. Modification of these values and could lead to a hardware failure that would result in a denial of service condition.</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</si>
  <si>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Assignment\Modify firmware environment values</t>
    </r>
    <r>
      <rPr>
        <sz val="11"/>
        <color rgb="FF006096"/>
        <rFont val="Roboto Condensed"/>
      </rPr>
      <t xml:space="preserve">
</t>
    </r>
  </si>
  <si>
    <t>89.28</t>
  </si>
  <si>
    <r>
      <rPr>
        <sz val="11"/>
        <rFont val="Calibri"/>
      </rPr>
      <t xml:space="preserve">Ensure </t>
    </r>
    <r>
      <rPr>
        <sz val="11"/>
        <color rgb="FF000000"/>
        <rFont val="Calibri"/>
      </rPr>
      <t>'</t>
    </r>
    <r>
      <rPr>
        <b/>
        <sz val="11"/>
        <color rgb="FF000000"/>
        <rFont val="Calibri"/>
      </rPr>
      <t>Modify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</si>
  <si>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Settings Catalog path to </t>
    </r>
    <r>
      <rPr>
        <b/>
        <sz val="11"/>
        <color rgb="FF000000"/>
        <rFont val="Calibri"/>
      </rPr>
      <t>(&lt;![CDATA[]]&gt;)</t>
    </r>
    <r>
      <rPr>
        <sz val="11"/>
        <color rgb="FF000000"/>
        <rFont val="Calibri"/>
      </rPr>
      <t xml:space="preserve"> which equals </t>
    </r>
    <r>
      <rPr>
        <b/>
        <sz val="11"/>
        <color rgb="FF000000"/>
        <rFont val="Calibri"/>
      </rPr>
      <t>No One</t>
    </r>
    <r>
      <rPr>
        <sz val="11"/>
        <color rgb="FF000000"/>
        <rFont val="Calibri"/>
      </rPr>
      <t>.</t>
    </r>
    <r>
      <rPr>
        <sz val="11"/>
        <color rgb="FF000000"/>
        <rFont val="Calibri"/>
      </rPr>
      <t xml:space="preserve">
</t>
    </r>
    <r>
      <rPr>
        <sz val="11"/>
        <color rgb="FF006096"/>
        <rFont val="Roboto Condensed"/>
      </rPr>
      <t>User Rights\Modify Object Label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(&lt;![CDATA[]]&gt;)</t>
    </r>
    <r>
      <rPr>
        <sz val="11"/>
        <color rgb="FF000000"/>
        <rFont val="Calibri"/>
      </rPr>
      <t xml:space="preserve"> to represent a </t>
    </r>
    <r>
      <rPr>
        <b/>
        <sz val="11"/>
        <color rgb="FF000000"/>
        <rFont val="Calibri"/>
      </rPr>
      <t>blank</t>
    </r>
    <r>
      <rPr>
        <sz val="11"/>
        <color rgb="FF000000"/>
        <rFont val="Calibri"/>
      </rPr>
      <t xml:space="preserve"> value or </t>
    </r>
    <r>
      <rPr>
        <b/>
        <sz val="11"/>
        <color rgb="FF000000"/>
        <rFont val="Calibri"/>
      </rPr>
      <t>No One</t>
    </r>
    <r>
      <rPr>
        <sz val="11"/>
        <color rgb="FF000000"/>
        <rFont val="Calibri"/>
      </rPr>
      <t xml:space="preserve"> is recommended by Microsoft. However, there is a known issue where an error occurs in Endpoint Manger (Intune) but does not affect the policy setting from being applied to the system properly.</t>
    </r>
  </si>
  <si>
    <r>
      <rPr>
        <sz val="11"/>
        <color rgb="FF000000"/>
        <rFont val="Calibri"/>
      </rPr>
      <t>This privilege determines which user accounts can modify the integrity label of objects, such as files, registry keys, or processes owned by other users. Processes running under a user account can modify the label of an object owned by that user to a lower level without this privilege.</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</si>
  <si>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Assignment\Modify an object label</t>
    </r>
    <r>
      <rPr>
        <sz val="11"/>
        <color rgb="FF006096"/>
        <rFont val="Roboto Condensed"/>
      </rPr>
      <t xml:space="preserve">
</t>
    </r>
  </si>
  <si>
    <t>89.29</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</si>
  <si>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</si>
  <si>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Rights\Profile single process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</si>
  <si>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 xml:space="preserve">This policy setting determines which users can use tools to monitor the performance of non-system processes. Typically, you do not need to configure this user right to use the Microsoft Management Console (MMC) Performance snap-in. However, you do need this user right if System Monitor is configured to collect data using Windows Management Instrumentation (WMI). Restricting the </t>
    </r>
    <r>
      <rPr>
        <b/>
        <sz val="11"/>
        <color rgb="FF000000"/>
        <rFont val="Calibri"/>
      </rPr>
      <t>Profile single process</t>
    </r>
    <r>
      <rPr>
        <sz val="11"/>
        <color rgb="FF000000"/>
        <rFont val="Calibri"/>
      </rPr>
      <t xml:space="preserve"> user right prevents intruders from gaining additional information that could be used to mount an attack on the system.</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</si>
  <si>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Assignment\Profile single process</t>
    </r>
    <r>
      <rPr>
        <sz val="11"/>
        <color rgb="FF006096"/>
        <rFont val="Roboto Condensed"/>
      </rPr>
      <t xml:space="preserve">
</t>
    </r>
  </si>
  <si>
    <t>89.30</t>
  </si>
  <si>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</si>
  <si>
    <r>
      <rPr>
        <sz val="11"/>
        <color rgb="FF000000"/>
        <rFont val="Calibri"/>
      </rPr>
      <t xml:space="preserve">Set the following Settings Catalog path to </t>
    </r>
    <r>
      <rPr>
        <b/>
        <sz val="11"/>
        <color rgb="FF000000"/>
        <rFont val="Calibri"/>
      </rPr>
      <t>*S-1-5-32-544, *S-1-5-80</t>
    </r>
    <r>
      <rPr>
        <sz val="11"/>
        <color rgb="FF000000"/>
        <rFont val="Calibri"/>
      </rPr>
      <t xml:space="preserve"> (Administrators, NT SERVICE\WdiServiceHost).</t>
    </r>
    <r>
      <rPr>
        <sz val="11"/>
        <color rgb="FF000000"/>
        <rFont val="Calibri"/>
      </rPr>
      <t xml:space="preserve">
</t>
    </r>
    <r>
      <rPr>
        <sz val="11"/>
        <color rgb="FF006096"/>
        <rFont val="Roboto Condensed"/>
      </rPr>
      <t>User Rights\Profile System Performance</t>
    </r>
    <r>
      <rPr>
        <sz val="11"/>
        <color rgb="FF006096"/>
        <rFont val="Roboto Condensed"/>
      </rPr>
      <t xml:space="preserve">
</t>
    </r>
  </si>
  <si>
    <r>
      <rPr>
        <sz val="11"/>
        <color rgb="FF000000"/>
        <rFont val="Calibri"/>
      </rPr>
      <t>This policy setting allows users to use tools to view the performance of different system processes, which could be abused to allow attackers to determine a system's active processes and provide insight into the potential attack surface of the computer.</t>
    </r>
    <r>
      <rPr>
        <sz val="11"/>
        <color rgb="FF000000"/>
        <rFont val="Calibri"/>
      </rPr>
      <t xml:space="preserve">
</t>
    </r>
    <r>
      <rPr>
        <sz val="11"/>
        <color rgb="FF000000"/>
        <rFont val="Calibri"/>
      </rPr>
      <t xml:space="preserve">The recommended state for this setting is: </t>
    </r>
    <r>
      <rPr>
        <b/>
        <sz val="11"/>
        <color rgb="FF000000"/>
        <rFont val="Calibri"/>
      </rPr>
      <t>*S-1-5-32-544, *S-1-5-80</t>
    </r>
    <r>
      <rPr>
        <sz val="11"/>
        <color rgb="FF000000"/>
        <rFont val="Calibri"/>
      </rPr>
      <t xml:space="preserve"> (Administrators, NT SERVICE\WdiServiceHost).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</si>
  <si>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Assignment\Profile system performance</t>
    </r>
    <r>
      <rPr>
        <sz val="11"/>
        <color rgb="FF006096"/>
        <rFont val="Roboto Condensed"/>
      </rPr>
      <t xml:space="preserve">
</t>
    </r>
  </si>
  <si>
    <r>
      <rPr>
        <sz val="11"/>
        <color rgb="FF000000"/>
        <rFont val="Calibri"/>
      </rPr>
      <t>Windows Vista: Administrators.</t>
    </r>
    <r>
      <rPr>
        <sz val="11"/>
        <color rgb="FF000000"/>
        <rFont val="Calibri"/>
      </rPr>
      <t xml:space="preserve">
</t>
    </r>
    <r>
      <rPr>
        <sz val="11"/>
        <color rgb="FF000000"/>
        <rFont val="Calibri"/>
      </rPr>
      <t>Windows 7 or newer: Administrators, NT SERVICE\WdiServiceHost.</t>
    </r>
  </si>
  <si>
    <t>89.31</t>
  </si>
  <si>
    <r>
      <rPr>
        <sz val="11"/>
        <rFont val="Calibri"/>
      </rPr>
      <t xml:space="preserve">Ensure </t>
    </r>
    <r>
      <rPr>
        <sz val="11"/>
        <color rgb="FF000000"/>
        <rFont val="Calibri"/>
      </rPr>
      <t>'</t>
    </r>
    <r>
      <rPr>
        <b/>
        <sz val="11"/>
        <color rgb="FF000000"/>
        <rFont val="Calibri"/>
      </rPr>
      <t>Remote Shutdown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</si>
  <si>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Rights\Remote Shutdown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</si>
  <si>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allows users to shut down Windows Vista-based or newer computers from remote locations on the network. Anyone who has been assigned this user right can cause a denial of service (DoS) condition, which would make the computer unavailable to service user requests. Therefore, it is recommended that only highly trusted administrators be assigned this user right.</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</si>
  <si>
    <r>
      <rPr>
        <sz val="11"/>
        <color rgb="FF000000"/>
        <rFont val="Calibri"/>
      </rPr>
      <t xml:space="preserve">If you remove the </t>
    </r>
    <r>
      <rPr>
        <b/>
        <sz val="11"/>
        <color rgb="FF000000"/>
        <rFont val="Calibri"/>
      </rPr>
      <t>Force shutdown from a remote system</t>
    </r>
    <r>
      <rPr>
        <sz val="11"/>
        <color rgb="FF000000"/>
        <rFont val="Calibri"/>
      </rPr>
      <t xml:space="preserve"> user right from the Server Operators group you could limit the abilities of users who are assigned to specific administrative roles in your environment. You should confirm that delegated activities will not be adversely affected.</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</si>
  <si>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Assignment\Force shutdown from a remote system</t>
    </r>
    <r>
      <rPr>
        <sz val="11"/>
        <color rgb="FF006096"/>
        <rFont val="Roboto Condensed"/>
      </rPr>
      <t xml:space="preserve">
</t>
    </r>
  </si>
  <si>
    <t>89.32</t>
  </si>
  <si>
    <r>
      <rPr>
        <sz val="11"/>
        <rFont val="Calibri"/>
      </rPr>
      <t xml:space="preserve">Ensure </t>
    </r>
    <r>
      <rPr>
        <sz val="11"/>
        <color rgb="FF000000"/>
        <rFont val="Calibri"/>
      </rPr>
      <t>'</t>
    </r>
    <r>
      <rPr>
        <b/>
        <sz val="11"/>
        <color rgb="FF000000"/>
        <rFont val="Calibri"/>
      </rPr>
      <t>Replace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</si>
  <si>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Settings Catalog path to </t>
    </r>
    <r>
      <rPr>
        <b/>
        <sz val="11"/>
        <color rgb="FF000000"/>
        <rFont val="Calibri"/>
      </rPr>
      <t>*S-1-5-19</t>
    </r>
    <r>
      <rPr>
        <sz val="11"/>
        <color rgb="FF000000"/>
        <rFont val="Calibri"/>
      </rPr>
      <t xml:space="preserve">, </t>
    </r>
    <r>
      <rPr>
        <b/>
        <sz val="11"/>
        <color rgb="FF000000"/>
        <rFont val="Calibri"/>
      </rPr>
      <t>*S-1-5-20</t>
    </r>
    <r>
      <rPr>
        <sz val="11"/>
        <color rgb="FF000000"/>
        <rFont val="Calibri"/>
      </rPr>
      <t xml:space="preserve"> (LOCAL SERVICE, NETWORK SERVICE).</t>
    </r>
    <r>
      <rPr>
        <sz val="11"/>
        <color rgb="FF000000"/>
        <rFont val="Calibri"/>
      </rPr>
      <t xml:space="preserve">
</t>
    </r>
    <r>
      <rPr>
        <sz val="11"/>
        <color rgb="FF006096"/>
        <rFont val="Roboto Condensed"/>
      </rPr>
      <t>User Rights\Replace Process Level Token</t>
    </r>
    <r>
      <rPr>
        <sz val="11"/>
        <color rgb="FF006096"/>
        <rFont val="Roboto Condensed"/>
      </rPr>
      <t xml:space="preserve">
</t>
    </r>
  </si>
  <si>
    <r>
      <rPr>
        <sz val="11"/>
        <color rgb="FF000000"/>
        <rFont val="Calibri"/>
      </rPr>
      <t>This policy setting allows one process or service to start another service or process with a different security access token, which can be used to modify the security access token of that sub-process and result in the escalation of privileges.</t>
    </r>
    <r>
      <rPr>
        <sz val="11"/>
        <color rgb="FF000000"/>
        <rFont val="Calibri"/>
      </rPr>
      <t xml:space="preserve">
</t>
    </r>
    <r>
      <rPr>
        <sz val="11"/>
        <color rgb="FF000000"/>
        <rFont val="Calibri"/>
      </rPr>
      <t xml:space="preserve">The recommended state for this setting is: </t>
    </r>
    <r>
      <rPr>
        <b/>
        <sz val="11"/>
        <color rgb="FF000000"/>
        <rFont val="Calibri"/>
      </rPr>
      <t>*S-1-5-19</t>
    </r>
    <r>
      <rPr>
        <sz val="11"/>
        <color rgb="FF000000"/>
        <rFont val="Calibri"/>
      </rPr>
      <t xml:space="preserve">, </t>
    </r>
    <r>
      <rPr>
        <b/>
        <sz val="11"/>
        <color rgb="FF000000"/>
        <rFont val="Calibri"/>
      </rPr>
      <t>*S-1-5-20</t>
    </r>
    <r>
      <rPr>
        <sz val="11"/>
        <color rgb="FF000000"/>
        <rFont val="Calibri"/>
      </rPr>
      <t xml:space="preserve"> (LOCAL SERVICE, NETWORK SERVICE).</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</si>
  <si>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On most computers, this is the default configuration and there will be no negative impact. However, if you have installed </t>
    </r>
    <r>
      <rPr>
        <i/>
        <sz val="11"/>
        <color rgb="FF000000"/>
        <rFont val="Calibri"/>
      </rPr>
      <t>Web Server (IIS)</t>
    </r>
    <r>
      <rPr>
        <sz val="11"/>
        <color rgb="FF000000"/>
        <rFont val="Calibri"/>
      </rPr>
      <t>, you will need to allow the IIS application pool(s) to be granted this User Right Assignment.</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</si>
  <si>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Assignment\Replace a process level token</t>
    </r>
    <r>
      <rPr>
        <sz val="11"/>
        <color rgb="FF006096"/>
        <rFont val="Roboto Condensed"/>
      </rPr>
      <t xml:space="preserve">
</t>
    </r>
  </si>
  <si>
    <t>89.33</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</si>
  <si>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</si>
  <si>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Rights\Restore files and directories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</si>
  <si>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 xml:space="preserve">This policy setting determines which users can bypass file, directory, registry, and other persistent object permissions when restoring backed up files and directories on computers that run Windows Vista (or newer) in your environment. This user right also determines which users can set valid security principals as object owners; it is similar to the </t>
    </r>
    <r>
      <rPr>
        <b/>
        <sz val="11"/>
        <color rgb="FF000000"/>
        <rFont val="Calibri"/>
      </rPr>
      <t>Back up files and directories</t>
    </r>
    <r>
      <rPr>
        <sz val="11"/>
        <color rgb="FF000000"/>
        <rFont val="Calibri"/>
      </rPr>
      <t xml:space="preserve"> user right.</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</si>
  <si>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remove the </t>
    </r>
    <r>
      <rPr>
        <b/>
        <sz val="11"/>
        <color rgb="FF000000"/>
        <rFont val="Calibri"/>
      </rPr>
      <t>Restore files and directories</t>
    </r>
    <r>
      <rPr>
        <sz val="11"/>
        <color rgb="FF000000"/>
        <rFont val="Calibri"/>
      </rPr>
      <t xml:space="preserve"> user right from the </t>
    </r>
    <r>
      <rPr>
        <b/>
        <sz val="11"/>
        <color rgb="FF000000"/>
        <rFont val="Calibri"/>
      </rPr>
      <t>Backup Operators</t>
    </r>
    <r>
      <rPr>
        <sz val="11"/>
        <color rgb="FF000000"/>
        <rFont val="Calibri"/>
      </rPr>
      <t xml:space="preserve"> group and other accounts you could make it impossible for users who have been delegated specific tasks to perform those tasks. You should verify that this change won't negatively affect the ability of your organization's personnel to do their jobs.</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</si>
  <si>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Assignment\Restore files and directories</t>
    </r>
    <r>
      <rPr>
        <sz val="11"/>
        <color rgb="FF006096"/>
        <rFont val="Roboto Condensed"/>
      </rPr>
      <t xml:space="preserve">
</t>
    </r>
  </si>
  <si>
    <t>89.34</t>
  </si>
  <si>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</si>
  <si>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t>
    </r>
    <r>
      <rPr>
        <b/>
        <sz val="11"/>
        <color rgb="FF000000"/>
        <rFont val="Calibri"/>
      </rPr>
      <t>*S-1-5-32-545</t>
    </r>
    <r>
      <rPr>
        <sz val="11"/>
        <color rgb="FF000000"/>
        <rFont val="Calibri"/>
      </rPr>
      <t xml:space="preserve"> (Administrators, Users).</t>
    </r>
    <r>
      <rPr>
        <sz val="11"/>
        <color rgb="FF000000"/>
        <rFont val="Calibri"/>
      </rPr>
      <t xml:space="preserve">
</t>
    </r>
    <r>
      <rPr>
        <sz val="11"/>
        <color rgb="FF006096"/>
        <rFont val="Roboto Condensed"/>
      </rPr>
      <t>User Rights\Shut Down The System</t>
    </r>
    <r>
      <rPr>
        <sz val="11"/>
        <color rgb="FF006096"/>
        <rFont val="Roboto Condensed"/>
      </rPr>
      <t xml:space="preserve">
</t>
    </r>
  </si>
  <si>
    <r>
      <rPr>
        <sz val="11"/>
        <color rgb="FF000000"/>
        <rFont val="Calibri"/>
      </rPr>
      <t>This policy setting determines which users who are logged on locally to the computers in your environment can shut down the operating system with the Shut Down command. Misuse of this user right can result in a denial of service condition.</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t>
    </r>
    <r>
      <rPr>
        <b/>
        <sz val="11"/>
        <color rgb="FF000000"/>
        <rFont val="Calibri"/>
      </rPr>
      <t>*S-1-5-32-545</t>
    </r>
    <r>
      <rPr>
        <sz val="11"/>
        <color rgb="FF000000"/>
        <rFont val="Calibri"/>
      </rPr>
      <t xml:space="preserve"> (Administrators, Users).</t>
    </r>
  </si>
  <si>
    <r>
      <rPr>
        <sz val="11"/>
        <color rgb="FF000000"/>
        <rFont val="Calibri"/>
      </rPr>
      <t xml:space="preserve">The impact of removing these default groups from the </t>
    </r>
    <r>
      <rPr>
        <b/>
        <sz val="11"/>
        <color rgb="FF000000"/>
        <rFont val="Calibri"/>
      </rPr>
      <t>Shut down the system</t>
    </r>
    <r>
      <rPr>
        <sz val="11"/>
        <color rgb="FF000000"/>
        <rFont val="Calibri"/>
      </rPr>
      <t xml:space="preserve"> user right could limit the delegated abilities of assigned roles in your environment. You should confirm that delegated activities will not be adversely affected.</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</si>
  <si>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Assignment\Shut down the system</t>
    </r>
    <r>
      <rPr>
        <sz val="11"/>
        <color rgb="FF006096"/>
        <rFont val="Roboto Condensed"/>
      </rPr>
      <t xml:space="preserve">
</t>
    </r>
  </si>
  <si>
    <r>
      <rPr>
        <sz val="11"/>
        <color rgb="FF000000"/>
        <rFont val="Calibri"/>
      </rPr>
      <t>Administrators, Backup Operators, Users.</t>
    </r>
  </si>
  <si>
    <t>89.35</t>
  </si>
  <si>
    <r>
      <rPr>
        <sz val="11"/>
        <rFont val="Calibri"/>
      </rPr>
      <t xml:space="preserve">Ensure </t>
    </r>
    <r>
      <rPr>
        <sz val="11"/>
        <color rgb="FF000000"/>
        <rFont val="Calibri"/>
      </rPr>
      <t>'</t>
    </r>
    <r>
      <rPr>
        <b/>
        <sz val="11"/>
        <color rgb="FF000000"/>
        <rFont val="Calibri"/>
      </rPr>
      <t>Take Ownership</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</si>
  <si>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Settings Catalog path to </t>
    </r>
    <r>
      <rPr>
        <b/>
        <sz val="11"/>
        <color rgb="FF000000"/>
        <rFont val="Calibri"/>
      </rPr>
      <t>*S-1-5-32-544</t>
    </r>
    <r>
      <rPr>
        <sz val="11"/>
        <color rgb="FF000000"/>
        <rFont val="Calibri"/>
      </rPr>
      <t xml:space="preserve"> (Administrators).</t>
    </r>
    <r>
      <rPr>
        <sz val="11"/>
        <color rgb="FF000000"/>
        <rFont val="Calibri"/>
      </rPr>
      <t xml:space="preserve">
</t>
    </r>
    <r>
      <rPr>
        <sz val="11"/>
        <color rgb="FF006096"/>
        <rFont val="Roboto Condensed"/>
      </rPr>
      <t>User Rights\Take Ownership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Include only one User or Group per line in the Settings Catalog configuration screen.</t>
    </r>
  </si>
  <si>
    <r>
      <rPr>
        <sz val="11"/>
        <color rgb="FF000000"/>
        <rFont val="Calibri"/>
      </rPr>
      <t>This policy setting allows users to take ownership of files, folders, registry keys, processes, or threads. This user right bypasses any permissions that are in place to protect objects to give ownership to the specified user.</t>
    </r>
    <r>
      <rPr>
        <sz val="11"/>
        <color rgb="FF000000"/>
        <rFont val="Calibri"/>
      </rPr>
      <t xml:space="preserve">
</t>
    </r>
    <r>
      <rPr>
        <sz val="11"/>
        <color rgb="FF000000"/>
        <rFont val="Calibri"/>
      </rPr>
      <t xml:space="preserve">The recommended state for this setting is: </t>
    </r>
    <r>
      <rPr>
        <b/>
        <sz val="11"/>
        <color rgb="FF000000"/>
        <rFont val="Calibri"/>
      </rPr>
      <t>*S-1-5-32-544</t>
    </r>
    <r>
      <rPr>
        <sz val="11"/>
        <color rgb="FF000000"/>
        <rFont val="Calibri"/>
      </rPr>
      <t xml:space="preserve"> (Administrators).</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</si>
  <si>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Navigate to the Local Security Policy and confirm it is set as prescribed.</t>
    </r>
    <r>
      <rPr>
        <sz val="11"/>
        <color rgb="FF000000"/>
        <rFont val="Calibri"/>
      </rPr>
      <t xml:space="preserve">
</t>
    </r>
    <r>
      <rPr>
        <sz val="11"/>
        <color rgb="FF006096"/>
        <rFont val="Roboto Condensed"/>
      </rPr>
      <t>Security Settings\Local Policies\User Rights Assignment\Take ownership of files or other objects</t>
    </r>
    <r>
      <rPr>
        <sz val="11"/>
        <color rgb="FF006096"/>
        <rFont val="Roboto Condensed"/>
      </rPr>
      <t xml:space="preserve">
</t>
    </r>
  </si>
  <si>
    <t>Virtualization Based Technology</t>
  </si>
  <si>
    <t>90.1</t>
  </si>
  <si>
    <r>
      <rPr>
        <sz val="11"/>
        <rFont val="Calibri"/>
      </rPr>
      <t xml:space="preserve">Ensure </t>
    </r>
    <r>
      <rPr>
        <sz val="11"/>
        <color rgb="FF000000"/>
        <rFont val="Calibri"/>
      </rPr>
      <t>'</t>
    </r>
    <r>
      <rPr>
        <b/>
        <sz val="11"/>
        <color rgb="FF000000"/>
        <rFont val="Calibri"/>
      </rPr>
      <t>Hypervisor Enforced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</si>
  <si>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Settings Catalog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Virtualization Based Technology\Hypervisor Enforced Code Integrity</t>
    </r>
    <r>
      <rPr>
        <sz val="11"/>
        <color rgb="FF006096"/>
        <rFont val="Roboto Condensed"/>
      </rPr>
      <t xml:space="preserve">
</t>
    </r>
  </si>
  <si>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</si>
  <si>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Windows Autopilot - Policy Conflicts </t>
    </r>
    <r>
      <rPr>
        <sz val="11"/>
        <color rgb="FF0000FF"/>
        <rFont val="Calibri"/>
      </rPr>
      <t>(https://learn.microsoft.com/en-us/autopilot/policy-conflicts)</t>
    </r>
    <r>
      <rPr>
        <sz val="11"/>
        <color rgb="FF000000"/>
        <rFont val="Calibri"/>
      </rPr>
      <t>: This policy requires a reboot to apply. As a result, prompts may appear when modifying user account control (UAC) settings during the Out of the Box Experience (OOBE) using the device Enrollment Status Page (ESP). Increased prompts are more likely if the device reboots after policies are applied.</t>
    </r>
    <r>
      <rPr>
        <sz val="11"/>
        <color rgb="FF000000"/>
        <rFont val="Calibri"/>
      </rPr>
      <t xml:space="preserve">
</t>
    </r>
    <r>
      <rPr>
        <sz val="11"/>
        <color rgb="FF000000"/>
        <rFont val="Calibri"/>
      </rPr>
      <t xml:space="preserve">If Windows Autopilot is used in the environment, assign this setting exclusively to </t>
    </r>
    <r>
      <rPr>
        <b/>
        <sz val="11"/>
        <color rgb="FF000000"/>
        <rFont val="Calibri"/>
      </rPr>
      <t>user groups</t>
    </r>
    <r>
      <rPr>
        <sz val="11"/>
        <color rgb="FF000000"/>
        <rFont val="Calibri"/>
      </rPr>
      <t xml:space="preserve"> rather than device groups. This ensures the setting is applied later during enrollment, allowing Windows Autopilot to complete its pre-provisioning process and prevent potential interruptions.</t>
    </r>
    <r>
      <rPr>
        <sz val="11"/>
        <color rgb="FF000000"/>
        <rFont val="Calibri"/>
      </rPr>
      <t xml:space="preserve">
</t>
    </r>
    <r>
      <rPr>
        <b/>
        <sz val="11"/>
        <color rgb="FF000000"/>
        <rFont val="Calibri"/>
      </rPr>
      <t>Warning #2:</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#3:</t>
    </r>
    <r>
      <rPr>
        <sz val="11"/>
        <color rgb="FF000000"/>
        <rFont val="Calibri"/>
      </rPr>
      <t xml:space="preserve"> Once this setting is turned on and active, </t>
    </r>
    <r>
      <rPr>
        <b/>
        <sz val="11"/>
        <color rgb="FF000000"/>
        <rFont val="Calibri"/>
      </rPr>
      <t>Virtualization Based Security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r>
      <rPr>
        <sz val="11"/>
        <color rgb="FF000000"/>
        <rFont val="Calibri"/>
      </rPr>
      <t xml:space="preserve">
</t>
    </r>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</si>
  <si>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HKLM\SOFTWARE\Policies\Microsoft\Windows\DeviceGuard:HypervisorEnforcedCodeIntegrity</t>
    </r>
    <r>
      <rPr>
        <sz val="11"/>
        <color rgb="FF006096"/>
        <rFont val="Roboto Condensed"/>
      </rPr>
      <t xml:space="preserve">
</t>
    </r>
  </si>
  <si>
    <t>90.2</t>
  </si>
  <si>
    <r>
      <rPr>
        <sz val="11"/>
        <rFont val="Calibri"/>
      </rPr>
      <t xml:space="preserve">Ensure </t>
    </r>
    <r>
      <rPr>
        <sz val="11"/>
        <color rgb="FF000000"/>
        <rFont val="Calibri"/>
      </rPr>
      <t>'</t>
    </r>
    <r>
      <rPr>
        <b/>
        <sz val="11"/>
        <color rgb="FF000000"/>
        <rFont val="Calibri"/>
      </rPr>
      <t>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Require UEFI Memory Attributes Table</t>
    </r>
    <r>
      <rPr>
        <sz val="11"/>
        <color rgb="FF000000"/>
        <rFont val="Calibri"/>
      </rPr>
      <t>'</t>
    </r>
  </si>
  <si>
    <r>
      <rPr>
        <sz val="11"/>
        <color rgb="FF000000"/>
        <rFont val="Calibri"/>
      </rPr>
      <t xml:space="preserve">Set the following Settings Catalog path to </t>
    </r>
    <r>
      <rPr>
        <b/>
        <sz val="11"/>
        <color rgb="FF000000"/>
        <rFont val="Calibri"/>
      </rPr>
      <t>Require UEFI Memory Attributes Table</t>
    </r>
    <r>
      <rPr>
        <sz val="11"/>
        <color rgb="FF000000"/>
        <rFont val="Calibri"/>
      </rPr>
      <t>.</t>
    </r>
    <r>
      <rPr>
        <sz val="11"/>
        <color rgb="FF000000"/>
        <rFont val="Calibri"/>
      </rPr>
      <t xml:space="preserve">
</t>
    </r>
    <r>
      <rPr>
        <sz val="11"/>
        <color rgb="FF006096"/>
        <rFont val="Roboto Condensed"/>
      </rPr>
      <t>Virtualization Based Technology\Require UEFI Memory Attributes Table</t>
    </r>
    <r>
      <rPr>
        <sz val="11"/>
        <color rgb="FF006096"/>
        <rFont val="Roboto Condensed"/>
      </rPr>
      <t xml:space="preserve">
</t>
    </r>
  </si>
  <si>
    <r>
      <rPr>
        <sz val="11"/>
        <color rgb="FF000000"/>
        <rFont val="Calibri"/>
      </rPr>
      <t>This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The recommended state for this setting is: </t>
    </r>
    <r>
      <rPr>
        <b/>
        <sz val="11"/>
        <color rgb="FF000000"/>
        <rFont val="Calibri"/>
      </rPr>
      <t>Require UEFI Memory Attributes Table</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</si>
  <si>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Windows Autopilot - Policy Conflicts </t>
    </r>
    <r>
      <rPr>
        <sz val="11"/>
        <color rgb="FF0000FF"/>
        <rFont val="Calibri"/>
      </rPr>
      <t>(https://learn.microsoft.com/en-us/autopilot/policy-conflicts)</t>
    </r>
    <r>
      <rPr>
        <sz val="11"/>
        <color rgb="FF000000"/>
        <rFont val="Calibri"/>
      </rPr>
      <t>: This policy requires a reboot to apply. As a result, prompts may appear when modifying user account control (UAC) settings during the Out of the Box Experience (OOBE) using the device Enrollment Status Page (ESP). Increased prompts are more likely if the device reboots after policies are applied.</t>
    </r>
    <r>
      <rPr>
        <sz val="11"/>
        <color rgb="FF000000"/>
        <rFont val="Calibri"/>
      </rPr>
      <t xml:space="preserve">
</t>
    </r>
    <r>
      <rPr>
        <sz val="11"/>
        <color rgb="FF000000"/>
        <rFont val="Calibri"/>
      </rPr>
      <t xml:space="preserve">If Windows Autopilot is used in the environment, assign this setting exclusively to </t>
    </r>
    <r>
      <rPr>
        <b/>
        <sz val="11"/>
        <color rgb="FF000000"/>
        <rFont val="Calibri"/>
      </rPr>
      <t>user groups</t>
    </r>
    <r>
      <rPr>
        <sz val="11"/>
        <color rgb="FF000000"/>
        <rFont val="Calibri"/>
      </rPr>
      <t xml:space="preserve"> rather than device groups. This ensures the setting is applied later during enrollment, allowing Windows Autopilot to complete its pre-provisioning process and prevent potential interruptions.</t>
    </r>
    <r>
      <rPr>
        <sz val="11"/>
        <color rgb="FF000000"/>
        <rFont val="Calibri"/>
      </rPr>
      <t xml:space="preserve">
</t>
    </r>
    <r>
      <rPr>
        <b/>
        <sz val="11"/>
        <color rgb="FF000000"/>
        <rFont val="Calibri"/>
      </rPr>
      <t>Warning #2:</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#3</t>
    </r>
    <r>
      <rPr>
        <sz val="11"/>
        <color rgb="FF000000"/>
        <rFont val="Calibri"/>
      </rPr>
      <t xml:space="preserve">: Windows Autopilot - Policy Conflicts </t>
    </r>
    <r>
      <rPr>
        <sz val="11"/>
        <color rgb="FF0000FF"/>
        <rFont val="Calibri"/>
      </rPr>
      <t>(https://learn.microsoft.com/en-us/autopilot/policy-conflicts)</t>
    </r>
    <r>
      <rPr>
        <sz val="11"/>
        <color rgb="FF000000"/>
        <rFont val="Calibri"/>
      </rPr>
      <t>: This policy requires a reboot to apply. As a result, prompts may appear when modifying user account control (UAC) settings during the Out of the Box Experience (OOBE) using the device Enrollment Status Page (ESP). Increased prompts are more likely if the device reboots after policies are applied. To work around this issue, the policies can be targeted to users instead of devices so that they apply later in the process. An exception to this recommendation may be needed if Windows AutoPilot is used.</t>
    </r>
    <r>
      <rPr>
        <sz val="11"/>
        <color rgb="FF000000"/>
        <rFont val="Calibri"/>
      </rPr>
      <t xml:space="preserve">
</t>
    </r>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</si>
  <si>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HKLM\SOFTWARE\Microsoft\PolicyManager\current\device\VirtualizationBasedTechnology:RequireUEFIMemoryAttributesTable_WinningProvider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HKLM\SOFTWARE\Microsoft\PolicyManager\Providers\{GUID}\Default\Device\VirtualizationBasedTechnology:RequireUEFIMemoryAttributesTable</t>
    </r>
    <r>
      <rPr>
        <sz val="11"/>
        <color rgb="FF006096"/>
        <rFont val="Roboto Condensed"/>
      </rPr>
      <t xml:space="preserve">
</t>
    </r>
  </si>
  <si>
    <t>Wi-Fi Settings</t>
  </si>
  <si>
    <t>93.1</t>
  </si>
  <si>
    <r>
      <rPr>
        <sz val="11"/>
        <rFont val="Calibri"/>
      </rPr>
      <t xml:space="preserve">Ensure </t>
    </r>
    <r>
      <rPr>
        <sz val="11"/>
        <color rgb="FF000000"/>
        <rFont val="Calibri"/>
      </rPr>
      <t>'</t>
    </r>
    <r>
      <rPr>
        <b/>
        <sz val="11"/>
        <color rgb="FF000000"/>
        <rFont val="Calibri"/>
      </rPr>
      <t>Allow Auto Connect To Wi Fi Sense Hotspots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</si>
  <si>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Wi-Fi Settings\Allow Auto Connect To Wi Fi Sense Hotspots</t>
    </r>
    <r>
      <rPr>
        <sz val="11"/>
        <color rgb="FF006096"/>
        <rFont val="Roboto Condensed"/>
      </rPr>
      <t xml:space="preserve">
</t>
    </r>
  </si>
  <si>
    <r>
      <rPr>
        <sz val="11"/>
        <color rgb="FF000000"/>
        <rFont val="Calibri"/>
      </rPr>
      <t>This policy setting determines whether users can enable the following WLAN settings: "Connect to suggested open hotspots," "Connect to networks shared by my contacts," and "Enable paid services".</t>
    </r>
    <r>
      <rPr>
        <sz val="11"/>
        <color rgb="FF000000"/>
        <rFont val="Calibri"/>
      </rPr>
      <t xml:space="preserve">
</t>
    </r>
    <r>
      <rPr>
        <sz val="11"/>
        <color rgb="FF000000"/>
        <rFont val="Calibri"/>
      </rPr>
      <t>- "Connect to suggested open hotspots" enables Windows to automatically connect users to open hotspots it knows about by crowdsourcing networks that other people using Windows have connected to.</t>
    </r>
    <r>
      <rPr>
        <sz val="11"/>
        <color rgb="FF000000"/>
        <rFont val="Calibri"/>
      </rPr>
      <t xml:space="preserve">
</t>
    </r>
    <r>
      <rPr>
        <sz val="11"/>
        <color rgb="FF000000"/>
        <rFont val="Calibri"/>
      </rPr>
      <t>- "Connect to networks shared by my contacts" enables Windows to automatically connect to networks that the user's contacts have shared with them, and enables users on this device to share networks with their contacts.</t>
    </r>
    <r>
      <rPr>
        <sz val="11"/>
        <color rgb="FF000000"/>
        <rFont val="Calibri"/>
      </rPr>
      <t xml:space="preserve">
</t>
    </r>
    <r>
      <rPr>
        <sz val="11"/>
        <color rgb="FF000000"/>
        <rFont val="Calibri"/>
      </rPr>
      <t>- "Enable paid services" enables Windows to temporarily connect to open hotspots to determine if paid services are available.</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features are also known by the name "</t>
    </r>
    <r>
      <rPr>
        <i/>
        <sz val="11"/>
        <color rgb="FF000000"/>
        <rFont val="Calibri"/>
      </rPr>
      <t>Wi-Fi Sense</t>
    </r>
    <r>
      <rPr>
        <sz val="11"/>
        <color rgb="FF000000"/>
        <rFont val="Calibri"/>
      </rPr>
      <t>".</t>
    </r>
  </si>
  <si>
    <r>
      <rPr>
        <i/>
        <sz val="11"/>
        <color rgb="FF000000"/>
        <rFont val="Calibri"/>
      </rPr>
      <t>Connect to suggested open hotspots</t>
    </r>
    <r>
      <rPr>
        <sz val="11"/>
        <color rgb="FF000000"/>
        <rFont val="Calibri"/>
      </rPr>
      <t xml:space="preserve">, </t>
    </r>
    <r>
      <rPr>
        <i/>
        <sz val="11"/>
        <color rgb="FF000000"/>
        <rFont val="Calibri"/>
      </rPr>
      <t>Connect to networks shared by my contacts</t>
    </r>
    <r>
      <rPr>
        <sz val="11"/>
        <color rgb="FF000000"/>
        <rFont val="Calibri"/>
      </rPr>
      <t xml:space="preserve">, and </t>
    </r>
    <r>
      <rPr>
        <i/>
        <sz val="11"/>
        <color rgb="FF000000"/>
        <rFont val="Calibri"/>
      </rPr>
      <t>Enable paid services</t>
    </r>
    <r>
      <rPr>
        <sz val="11"/>
        <color rgb="FF000000"/>
        <rFont val="Calibri"/>
      </rPr>
      <t xml:space="preserve"> will each be turned off and users on the device will be prevented from enabling them.</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</si>
  <si>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HKLM\SOFTWARE\Microsoft\PolicyManager\current\device\Wifi:AllowAutoConnectToWiFiSenseHotspots_ProviderSet</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HKLM\SOFTWARE\Microsoft\PolicyManager\Providers\{GUID}\Default\Device\Wifi:AllowAutoConnectToWiFiSenseHotspots</t>
    </r>
    <r>
      <rPr>
        <sz val="11"/>
        <color rgb="FF006096"/>
        <rFont val="Roboto Condensed"/>
      </rPr>
      <t xml:space="preserve">
</t>
    </r>
  </si>
  <si>
    <r>
      <rPr>
        <sz val="11"/>
        <color rgb="FF000000"/>
        <rFont val="Calibri"/>
      </rPr>
      <t>Enabled. (Users can choose to enable or disable either "Connect to suggested open hotspots" or "Connect to networks shared by my contacts".)</t>
    </r>
  </si>
  <si>
    <t>Widgets</t>
  </si>
  <si>
    <t>94.1</t>
  </si>
  <si>
    <r>
      <rPr>
        <sz val="11"/>
        <rFont val="Calibri"/>
      </rPr>
      <t xml:space="preserve">Ensure </t>
    </r>
    <r>
      <rPr>
        <sz val="11"/>
        <color rgb="FF000000"/>
        <rFont val="Calibri"/>
      </rPr>
      <t>'</t>
    </r>
    <r>
      <rPr>
        <b/>
        <sz val="11"/>
        <color rgb="FF000000"/>
        <rFont val="Calibri"/>
      </rPr>
      <t>Allow widgets</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</si>
  <si>
    <r>
      <rPr>
        <sz val="11"/>
        <color rgb="FF000000"/>
        <rFont val="Calibri"/>
      </rPr>
      <t xml:space="preserve">Set the following Settings Catalog path to </t>
    </r>
    <r>
      <rPr>
        <b/>
        <sz val="11"/>
        <color rgb="FF000000"/>
        <rFont val="Calibri"/>
      </rPr>
      <t>Not Allowed</t>
    </r>
    <r>
      <rPr>
        <sz val="11"/>
        <color rgb="FF000000"/>
        <rFont val="Calibri"/>
      </rPr>
      <t>.</t>
    </r>
    <r>
      <rPr>
        <sz val="11"/>
        <color rgb="FF000000"/>
        <rFont val="Calibri"/>
      </rPr>
      <t xml:space="preserve">
</t>
    </r>
    <r>
      <rPr>
        <sz val="11"/>
        <color rgb="FF006096"/>
        <rFont val="Roboto Condensed"/>
      </rPr>
      <t>Widgets\Allow widgets</t>
    </r>
    <r>
      <rPr>
        <sz val="11"/>
        <color rgb="FF006096"/>
        <rFont val="Roboto Condensed"/>
      </rPr>
      <t xml:space="preserve">
</t>
    </r>
  </si>
  <si>
    <r>
      <rPr>
        <sz val="11"/>
        <color rgb="FF000000"/>
        <rFont val="Calibri"/>
      </rPr>
      <t>This policy setting specifies whether the Widgets feature is allowed on the device. The Widgets feature provides information such as, weather, news, sports, stocks, traffic, and entertainment (not an inclusive list).</t>
    </r>
    <r>
      <rPr>
        <sz val="11"/>
        <color rgb="FF000000"/>
        <rFont val="Calibri"/>
      </rPr>
      <t xml:space="preserve">
</t>
    </r>
    <r>
      <rPr>
        <sz val="11"/>
        <color rgb="FF000000"/>
        <rFont val="Calibri"/>
      </rPr>
      <t xml:space="preserve">The recommended state for this setting is: </t>
    </r>
    <r>
      <rPr>
        <b/>
        <sz val="11"/>
        <color rgb="FF000000"/>
        <rFont val="Calibri"/>
      </rPr>
      <t>Not allowed</t>
    </r>
    <r>
      <rPr>
        <sz val="11"/>
        <color rgb="FF000000"/>
        <rFont val="Calibri"/>
      </rPr>
      <t>.</t>
    </r>
  </si>
  <si>
    <r>
      <rPr>
        <sz val="11"/>
        <color rgb="FF000000"/>
        <rFont val="Calibri"/>
      </rPr>
      <t>The Widgets feature on the Windows taskbar will not be available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</si>
  <si>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HKLM\SOFTWARE\Policies\Microsoft\Dsh:AllowNewsAndInterests</t>
    </r>
    <r>
      <rPr>
        <sz val="11"/>
        <color rgb="FF006096"/>
        <rFont val="Roboto Condensed"/>
      </rPr>
      <t xml:space="preserve">
</t>
    </r>
  </si>
  <si>
    <r>
      <rPr>
        <sz val="11"/>
        <color rgb="FF000000"/>
        <rFont val="Calibri"/>
      </rPr>
      <t>Enabled. (The Widgets feature is allowed on the device.)</t>
    </r>
  </si>
  <si>
    <t>Windows Defender Security Center</t>
  </si>
  <si>
    <t>96.1</t>
  </si>
  <si>
    <r>
      <rPr>
        <sz val="11"/>
        <rFont val="Calibri"/>
      </rPr>
      <t xml:space="preserve">Ensure </t>
    </r>
    <r>
      <rPr>
        <sz val="11"/>
        <color rgb="FF000000"/>
        <rFont val="Calibri"/>
      </rPr>
      <t>'</t>
    </r>
    <r>
      <rPr>
        <b/>
        <sz val="11"/>
        <color rgb="FF000000"/>
        <rFont val="Calibri"/>
      </rPr>
      <t>Disallow Exploit Protection Override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</si>
  <si>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Settings Catalog path to </t>
    </r>
    <r>
      <rPr>
        <b/>
        <sz val="11"/>
        <color rgb="FF000000"/>
        <rFont val="Calibri"/>
      </rPr>
      <t>(Enable)</t>
    </r>
    <r>
      <rPr>
        <sz val="11"/>
        <color rgb="FF000000"/>
        <rFont val="Calibri"/>
      </rPr>
      <t>.</t>
    </r>
    <r>
      <rPr>
        <sz val="11"/>
        <color rgb="FF000000"/>
        <rFont val="Calibri"/>
      </rPr>
      <t xml:space="preserve">
</t>
    </r>
    <r>
      <rPr>
        <sz val="11"/>
        <color rgb="FF006096"/>
        <rFont val="Roboto Condensed"/>
      </rPr>
      <t>Windows Defender Security Center\Disallow Exploit Protection Override</t>
    </r>
    <r>
      <rPr>
        <sz val="11"/>
        <color rgb="FF006096"/>
        <rFont val="Roboto Condensed"/>
      </rPr>
      <t xml:space="preserve">
</t>
    </r>
  </si>
  <si>
    <r>
      <rPr>
        <sz val="11"/>
        <color rgb="FF000000"/>
        <rFont val="Calibri"/>
      </rPr>
      <t>This policy setting prevent users from making changes to the Exploit protection settings area in the Windows Security settings.</t>
    </r>
    <r>
      <rPr>
        <sz val="11"/>
        <color rgb="FF000000"/>
        <rFont val="Calibri"/>
      </rPr>
      <t xml:space="preserve">
</t>
    </r>
    <r>
      <rPr>
        <sz val="11"/>
        <color rgb="FF000000"/>
        <rFont val="Calibri"/>
      </rPr>
      <t xml:space="preserve">The recommended state for this setting is: </t>
    </r>
    <r>
      <rPr>
        <b/>
        <sz val="11"/>
        <color rgb="FF000000"/>
        <rFont val="Calibri"/>
      </rPr>
      <t>(Enable)</t>
    </r>
    <r>
      <rPr>
        <sz val="11"/>
        <color rgb="FF000000"/>
        <rFont val="Calibri"/>
      </rPr>
      <t>.</t>
    </r>
  </si>
  <si>
    <r>
      <rPr>
        <sz val="11"/>
        <color rgb="FF000000"/>
        <rFont val="Calibri"/>
      </rPr>
      <t>Local users cannot make changes in the Exploit protection settings area.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</si>
  <si>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 Security Center\App and Browser protection:DisallowExploitProtectionOverride</t>
    </r>
    <r>
      <rPr>
        <sz val="11"/>
        <color rgb="FF006096"/>
        <rFont val="Roboto Condensed"/>
      </rPr>
      <t xml:space="preserve">
</t>
    </r>
  </si>
  <si>
    <r>
      <rPr>
        <sz val="11"/>
        <color rgb="FF000000"/>
        <rFont val="Calibri"/>
      </rPr>
      <t>Disabled. (Local users are allowed to make changes in the Exploit protection settings area.)</t>
    </r>
  </si>
  <si>
    <t>Windows Hello For Business</t>
  </si>
  <si>
    <t>97.1</t>
  </si>
  <si>
    <r>
      <rPr>
        <sz val="11"/>
        <rFont val="Calibri"/>
      </rPr>
      <t xml:space="preserve">Ensure </t>
    </r>
    <r>
      <rPr>
        <sz val="11"/>
        <color rgb="FF000000"/>
        <rFont val="Calibri"/>
      </rPr>
      <t>'</t>
    </r>
    <r>
      <rPr>
        <b/>
        <sz val="11"/>
        <color rgb="FF000000"/>
        <rFont val="Calibri"/>
      </rPr>
      <t>Enable ESS with Supported Peripherals</t>
    </r>
    <r>
      <rPr>
        <sz val="11"/>
        <color rgb="FF000000"/>
        <rFont val="Calibri"/>
      </rPr>
      <t>'</t>
    </r>
    <r>
      <rPr>
        <sz val="11"/>
        <color rgb="FF000000"/>
        <rFont val="Calibri"/>
      </rPr>
      <t xml:space="preserve"> is set to </t>
    </r>
    <r>
      <rPr>
        <sz val="11"/>
        <color rgb="FF000000"/>
        <rFont val="Calibri"/>
      </rPr>
      <t>'</t>
    </r>
    <r>
      <rPr>
        <b/>
        <sz val="11"/>
        <color rgb="FF000000"/>
        <rFont val="Calibri"/>
      </rPr>
      <t>Enhanced sign-in security will be enabled…</t>
    </r>
    <r>
      <rPr>
        <sz val="11"/>
        <color rgb="FF000000"/>
        <rFont val="Calibri"/>
      </rPr>
      <t>'</t>
    </r>
  </si>
  <si>
    <r>
      <rPr>
        <sz val="11"/>
        <color rgb="FF000000"/>
        <rFont val="Calibri"/>
      </rPr>
      <t xml:space="preserve">Set the following Settings Catalog path to </t>
    </r>
    <r>
      <rPr>
        <b/>
        <sz val="11"/>
        <color rgb="FF000000"/>
        <rFont val="Calibri"/>
      </rPr>
      <t>Enhanced sign-in security will be enabled…</t>
    </r>
    <r>
      <rPr>
        <sz val="11"/>
        <color rgb="FF000000"/>
        <rFont val="Calibri"/>
      </rPr>
      <t>:</t>
    </r>
    <r>
      <rPr>
        <sz val="11"/>
        <color rgb="FF000000"/>
        <rFont val="Calibri"/>
      </rPr>
      <t xml:space="preserve">
</t>
    </r>
    <r>
      <rPr>
        <sz val="11"/>
        <color rgb="FF006096"/>
        <rFont val="Roboto Condensed"/>
      </rPr>
      <t>Windows Hello For Business\Enable ESS with Supported Peripherals</t>
    </r>
    <r>
      <rPr>
        <sz val="11"/>
        <color rgb="FF006096"/>
        <rFont val="Roboto Condensed"/>
      </rPr>
      <t xml:space="preserve">
</t>
    </r>
  </si>
  <si>
    <r>
      <rPr>
        <sz val="11"/>
        <color rgb="FF000000"/>
        <rFont val="Calibri"/>
      </rPr>
      <t>Enhanced Sign-in Security isolates Windows Hello biometric (face and fingerprint) template data and matching operations to trusted hardware or specified memory regions.</t>
    </r>
    <r>
      <rPr>
        <sz val="11"/>
        <color rgb="FF000000"/>
        <rFont val="Calibri"/>
      </rPr>
      <t xml:space="preserve">
</t>
    </r>
    <r>
      <rPr>
        <sz val="11"/>
        <color rgb="FF000000"/>
        <rFont val="Calibri"/>
      </rPr>
      <t xml:space="preserve">The recommended state for this setting is: </t>
    </r>
    <r>
      <rPr>
        <b/>
        <sz val="11"/>
        <color rgb="FF000000"/>
        <rFont val="Calibri"/>
      </rPr>
      <t>ESS will be enabled on systems with capable software and hardware, following the existing default behavior in Windows. Authentication operations of any peripheral biometric device will be blocked and not available for Windows Hello. (default and recommended for highest security).</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</si>
  <si>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HKLM\SOFTWARE\Microsoft\Policies\PassportForWork\Biometrics:EnableESSwithSupportedPeripherals</t>
    </r>
    <r>
      <rPr>
        <sz val="11"/>
        <color rgb="FF006096"/>
        <rFont val="Roboto Condensed"/>
      </rPr>
      <t xml:space="preserve">
</t>
    </r>
  </si>
  <si>
    <r>
      <rPr>
        <sz val="11"/>
        <color rgb="FF000000"/>
        <rFont val="Calibri"/>
      </rPr>
      <t>Enabled: 1. (Biometric devices that are not supported by Enhanced Sign-in Security (including peripheral devices) will not work with Windows Hello for Business.)</t>
    </r>
  </si>
  <si>
    <t>97.2</t>
  </si>
  <si>
    <r>
      <rPr>
        <sz val="11"/>
        <rFont val="Calibri"/>
      </rPr>
      <t xml:space="preserve">Ensure </t>
    </r>
    <r>
      <rPr>
        <sz val="11"/>
        <color rgb="FF000000"/>
        <rFont val="Calibri"/>
      </rPr>
      <t>'</t>
    </r>
    <r>
      <rPr>
        <b/>
        <sz val="11"/>
        <color rgb="FF000000"/>
        <rFont val="Calibri"/>
      </rPr>
      <t>Facial Features Use Enhanced Anti Spoofing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</si>
  <si>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the following Settings Catalog path to </t>
    </r>
    <r>
      <rPr>
        <b/>
        <sz val="11"/>
        <color rgb="FF000000"/>
        <rFont val="Calibri"/>
      </rPr>
      <t>true</t>
    </r>
    <r>
      <rPr>
        <sz val="11"/>
        <color rgb="FF000000"/>
        <rFont val="Calibri"/>
      </rPr>
      <t>.</t>
    </r>
    <r>
      <rPr>
        <sz val="11"/>
        <color rgb="FF000000"/>
        <rFont val="Calibri"/>
      </rPr>
      <t xml:space="preserve">
</t>
    </r>
    <r>
      <rPr>
        <sz val="11"/>
        <color rgb="FF006096"/>
        <rFont val="Roboto Condensed"/>
      </rPr>
      <t>Windows Hello For Business\Facial Features Use Enhanced Anti Spoofing</t>
    </r>
    <r>
      <rPr>
        <sz val="11"/>
        <color rgb="FF006096"/>
        <rFont val="Roboto Condensed"/>
      </rPr>
      <t xml:space="preserve">
</t>
    </r>
  </si>
  <si>
    <r>
      <rPr>
        <sz val="11"/>
        <color rgb="FF000000"/>
        <rFont val="Calibri"/>
      </rPr>
      <t>This policy setting determines whether enhanced anti-spoofing is configured for devices which support it.</t>
    </r>
    <r>
      <rPr>
        <sz val="11"/>
        <color rgb="FF000000"/>
        <rFont val="Calibri"/>
      </rPr>
      <t xml:space="preserve">
</t>
    </r>
    <r>
      <rPr>
        <sz val="11"/>
        <color rgb="FF000000"/>
        <rFont val="Calibri"/>
      </rPr>
      <t xml:space="preserve">The recommended state for this setting is: </t>
    </r>
    <r>
      <rPr>
        <b/>
        <sz val="11"/>
        <color rgb="FF000000"/>
        <rFont val="Calibri"/>
      </rPr>
      <t>true</t>
    </r>
    <r>
      <rPr>
        <sz val="11"/>
        <color rgb="FF000000"/>
        <rFont val="Calibri"/>
      </rPr>
      <t>.</t>
    </r>
  </si>
  <si>
    <r>
      <rPr>
        <sz val="11"/>
        <color rgb="FF000000"/>
        <rFont val="Calibri"/>
      </rPr>
      <t>Windows will require all users on the device to use anti-spoofing for facial features, on devices which support it.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</si>
  <si>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HKLM\SOFTWARE\Microsoft\Policies\PassportForWork\Biometrics:FacialFeaturesUseEnhancedAntiSpoofing</t>
    </r>
    <r>
      <rPr>
        <sz val="11"/>
        <color rgb="FF006096"/>
        <rFont val="Roboto Condensed"/>
      </rPr>
      <t xml:space="preserve">
</t>
    </r>
  </si>
  <si>
    <r>
      <rPr>
        <sz val="11"/>
        <color rgb="FF000000"/>
        <rFont val="Calibri"/>
      </rPr>
      <t>Users are able to choose whether or not to use enhanced anti-spoofing on supported devices.</t>
    </r>
  </si>
  <si>
    <t>97.3</t>
  </si>
  <si>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6 more character(s)</t>
    </r>
    <r>
      <rPr>
        <sz val="11"/>
        <color rgb="FF000000"/>
        <rFont val="Calibri"/>
      </rPr>
      <t>'</t>
    </r>
  </si>
  <si>
    <r>
      <rPr>
        <sz val="11"/>
        <color rgb="FF000000"/>
        <rFont val="Calibri"/>
      </rPr>
      <t xml:space="preserve">Set the following Settings Catalog path to </t>
    </r>
    <r>
      <rPr>
        <b/>
        <sz val="11"/>
        <color rgb="FF000000"/>
        <rFont val="Calibri"/>
      </rPr>
      <t>6</t>
    </r>
    <r>
      <rPr>
        <sz val="11"/>
        <color rgb="FF000000"/>
        <rFont val="Calibri"/>
      </rPr>
      <t xml:space="preserve"> (or more character(s)):</t>
    </r>
    <r>
      <rPr>
        <sz val="11"/>
        <color rgb="FF000000"/>
        <rFont val="Calibri"/>
      </rPr>
      <t xml:space="preserve">
</t>
    </r>
    <r>
      <rPr>
        <sz val="11"/>
        <color rgb="FF006096"/>
        <rFont val="Roboto Condensed"/>
      </rPr>
      <t>Windows Hello For Business\Minimum PIN Length</t>
    </r>
    <r>
      <rPr>
        <sz val="11"/>
        <color rgb="FF006096"/>
        <rFont val="Roboto Condensed"/>
      </rPr>
      <t xml:space="preserve">
</t>
    </r>
  </si>
  <si>
    <r>
      <rPr>
        <sz val="11"/>
        <color rgb="FF000000"/>
        <rFont val="Calibri"/>
      </rPr>
      <t>Minimum PIN length configures the minimum number of characters required for the PIN. The lowest number you can configure for this policy setting is 4. The largest number you can configure must be less than the number configured in the Maximum PIN length policy setting or the number 127, whichever is the lowest.</t>
    </r>
    <r>
      <rPr>
        <sz val="11"/>
        <color rgb="FF000000"/>
        <rFont val="Calibri"/>
      </rPr>
      <t xml:space="preserve">
</t>
    </r>
    <r>
      <rPr>
        <sz val="11"/>
        <color rgb="FF000000"/>
        <rFont val="Calibri"/>
      </rPr>
      <t xml:space="preserve">The recommended state for this setting is: </t>
    </r>
    <r>
      <rPr>
        <b/>
        <sz val="11"/>
        <color rgb="FF000000"/>
        <rFont val="Calibri"/>
      </rPr>
      <t>6 more character(s)</t>
    </r>
    <r>
      <rPr>
        <sz val="11"/>
        <color rgb="FF000000"/>
        <rFont val="Calibri"/>
      </rPr>
      <t>.</t>
    </r>
  </si>
  <si>
    <r>
      <rPr>
        <sz val="11"/>
        <color rgb="FF000000"/>
        <rFont val="Calibri"/>
      </rPr>
      <t>PIN theft is possible through shoulder surfing or other means of reconnaissance. Although this threat applies to passwords as well it is reduced with passphrases which involve complexity and length.</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</si>
  <si>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t>
    </r>
    <r>
      <rPr>
        <sz val="11"/>
        <color rgb="FF000000"/>
        <rFont val="Calibri"/>
      </rPr>
      <t xml:space="preserve"> (or higher).</t>
    </r>
    <r>
      <rPr>
        <sz val="11"/>
        <color rgb="FF000000"/>
        <rFont val="Calibri"/>
      </rPr>
      <t xml:space="preserve">
</t>
    </r>
    <r>
      <rPr>
        <sz val="11"/>
        <color rgb="FF006096"/>
        <rFont val="Roboto Condensed"/>
      </rPr>
      <t>HKLM\SOFTWARE\Microsoft\Policies\PassportForWork\&lt;Tenant-ID&gt;\Device\Policies\PINComplexity:MinimumPINLength</t>
    </r>
    <r>
      <rPr>
        <sz val="11"/>
        <color rgb="FF006096"/>
        <rFont val="Roboto Condensed"/>
      </rPr>
      <t xml:space="preserve">
</t>
    </r>
  </si>
  <si>
    <t>97.4</t>
  </si>
  <si>
    <r>
      <rPr>
        <sz val="11"/>
        <rFont val="Calibri"/>
      </rPr>
      <t xml:space="preserve">Ensure </t>
    </r>
    <r>
      <rPr>
        <sz val="11"/>
        <color rgb="FF000000"/>
        <rFont val="Calibri"/>
      </rPr>
      <t>'</t>
    </r>
    <r>
      <rPr>
        <b/>
        <sz val="11"/>
        <color rgb="FF000000"/>
        <rFont val="Calibri"/>
      </rPr>
      <t>Require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</si>
  <si>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 xml:space="preserve">Set the following Settings Catalog path to </t>
    </r>
    <r>
      <rPr>
        <b/>
        <sz val="11"/>
        <color rgb="FF000000"/>
        <rFont val="Calibri"/>
      </rPr>
      <t>true</t>
    </r>
    <r>
      <rPr>
        <sz val="11"/>
        <color rgb="FF000000"/>
        <rFont val="Calibri"/>
      </rPr>
      <t>:</t>
    </r>
    <r>
      <rPr>
        <sz val="11"/>
        <color rgb="FF000000"/>
        <rFont val="Calibri"/>
      </rPr>
      <t xml:space="preserve">
</t>
    </r>
    <r>
      <rPr>
        <sz val="11"/>
        <color rgb="FF006096"/>
        <rFont val="Roboto Condensed"/>
      </rPr>
      <t>Windows Hello For Business\Require Security Device</t>
    </r>
    <r>
      <rPr>
        <sz val="11"/>
        <color rgb="FF006096"/>
        <rFont val="Roboto Condensed"/>
      </rPr>
      <t xml:space="preserve">
</t>
    </r>
  </si>
  <si>
    <r>
      <rPr>
        <sz val="11"/>
        <color rgb="FF000000"/>
        <rFont val="Calibri"/>
      </rPr>
      <t>This policy controls whether a Trusted Platform Module (TPM) is required to provision Windows Hello for Business.</t>
    </r>
    <r>
      <rPr>
        <sz val="11"/>
        <color rgb="FF000000"/>
        <rFont val="Calibri"/>
      </rPr>
      <t xml:space="preserve">
</t>
    </r>
    <r>
      <rPr>
        <sz val="11"/>
        <color rgb="FF000000"/>
        <rFont val="Calibri"/>
      </rPr>
      <t>- If you enable this policy setting, only devices with a usable TPM provision Windows Hello for Business.</t>
    </r>
    <r>
      <rPr>
        <sz val="11"/>
        <color rgb="FF000000"/>
        <rFont val="Calibri"/>
      </rPr>
      <t xml:space="preserve">
</t>
    </r>
    <r>
      <rPr>
        <sz val="11"/>
        <color rgb="FF000000"/>
        <rFont val="Calibri"/>
      </rPr>
      <t>- If you disable or don't configure this policy setting, the TPM is still preferred, but all devices provision Windows Hello for Business using software if the TPM is non-functional or unavailable.</t>
    </r>
    <r>
      <rPr>
        <sz val="11"/>
        <color rgb="FF000000"/>
        <rFont val="Calibri"/>
      </rPr>
      <t xml:space="preserve">
</t>
    </r>
    <r>
      <rPr>
        <sz val="11"/>
        <color rgb="FF000000"/>
        <rFont val="Calibri"/>
      </rPr>
      <t xml:space="preserve">The recommended state for this setting is: </t>
    </r>
    <r>
      <rPr>
        <b/>
        <sz val="11"/>
        <color rgb="FF000000"/>
        <rFont val="Calibri"/>
      </rPr>
      <t>true</t>
    </r>
    <r>
      <rPr>
        <sz val="11"/>
        <color rgb="FF000000"/>
        <rFont val="Calibri"/>
      </rPr>
      <t>.</t>
    </r>
  </si>
  <si>
    <r>
      <rPr>
        <sz val="11"/>
        <color rgb="FF000000"/>
        <rFont val="Calibri"/>
      </rPr>
      <t>If the TPM chip unexpectedly fails the user would be unable to authenticate using their PIN but would still be able to sign-in with their EntraID account password.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</si>
  <si>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HKLM\SOFTWARE\Microsoft\Policies\PassportForWork\&lt;Tenant-ID&gt;\Device\Policies:RequireSecurityDevice</t>
    </r>
    <r>
      <rPr>
        <sz val="11"/>
        <color rgb="FF006096"/>
        <rFont val="Roboto Condensed"/>
      </rPr>
      <t xml:space="preserve">
</t>
    </r>
  </si>
  <si>
    <r>
      <rPr>
        <sz val="11"/>
        <color rgb="FF000000"/>
        <rFont val="Calibri"/>
      </rPr>
      <t>false (Disabled)</t>
    </r>
  </si>
  <si>
    <t>Windows Ink Workspace</t>
  </si>
  <si>
    <t>98.1</t>
  </si>
  <si>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</si>
  <si>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Settings Catalog path to </t>
    </r>
    <r>
      <rPr>
        <b/>
        <sz val="11"/>
        <color rgb="FF000000"/>
        <rFont val="Calibri"/>
      </rPr>
      <t>Block</t>
    </r>
    <r>
      <rPr>
        <sz val="11"/>
        <color rgb="FF000000"/>
        <rFont val="Calibri"/>
      </rPr>
      <t>.</t>
    </r>
    <r>
      <rPr>
        <sz val="11"/>
        <color rgb="FF000000"/>
        <rFont val="Calibri"/>
      </rPr>
      <t xml:space="preserve">
</t>
    </r>
    <r>
      <rPr>
        <sz val="11"/>
        <color rgb="FF006096"/>
        <rFont val="Roboto Condensed"/>
      </rPr>
      <t>Windows Ink Workspace\Allow suggested apps in Windows Ink Workspace</t>
    </r>
    <r>
      <rPr>
        <sz val="11"/>
        <color rgb="FF006096"/>
        <rFont val="Roboto Condensed"/>
      </rPr>
      <t xml:space="preserve">
</t>
    </r>
  </si>
  <si>
    <r>
      <rPr>
        <sz val="11"/>
        <color rgb="FF000000"/>
        <rFont val="Calibri"/>
      </rPr>
      <t>This policy setting determines whether suggested apps in Windows Ink Workspace are allowed.</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</si>
  <si>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The suggested apps in Windows Ink Workspace will not be allowed.</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</si>
  <si>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HKLM\SOFTWARE\Microsoft\PolicyManager\current\device\WindowsInkWorkspace:AllowSuggestedAppsInWindowsInkWorkspace_WinningProvider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HKLM\SOFTWARE\Microsoft\PolicyManager\Providers\{GUID}\Default\Device\WindowsInkWorkspace:AllowSuggestedAppsInWindowsInkWorkspace</t>
    </r>
    <r>
      <rPr>
        <sz val="11"/>
        <color rgb="FF006096"/>
        <rFont val="Roboto Condensed"/>
      </rPr>
      <t xml:space="preserve">
</t>
    </r>
  </si>
  <si>
    <r>
      <rPr>
        <sz val="11"/>
        <color rgb="FF000000"/>
        <rFont val="Calibri"/>
      </rPr>
      <t>Enabled. (The suggested apps in Windows Ink Workspace will be allowed.)</t>
    </r>
  </si>
  <si>
    <t>98.2</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</si>
  <si>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but the user can't access it above the lock screen</t>
    </r>
    <r>
      <rPr>
        <sz val="11"/>
        <color rgb="FF000000"/>
        <rFont val="Calibri"/>
      </rPr>
      <t>'</t>
    </r>
    <r>
      <rPr>
        <sz val="11"/>
        <color rgb="FF000000"/>
        <rFont val="Calibri"/>
      </rPr>
      <t xml:space="preserve"> OR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</si>
  <si>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Settings Catalog path to </t>
    </r>
    <r>
      <rPr>
        <b/>
        <sz val="11"/>
        <color rgb="FF000000"/>
        <rFont val="Calibri"/>
      </rPr>
      <t>Ink workspace is enabled (feature is turned on), but the user can't access it above the lock screen</t>
    </r>
    <r>
      <rPr>
        <sz val="11"/>
        <color rgb="FF000000"/>
        <rFont val="Calibri"/>
      </rPr>
      <t xml:space="preserve"> OR </t>
    </r>
    <r>
      <rPr>
        <b/>
        <sz val="11"/>
        <color rgb="FF000000"/>
        <rFont val="Calibri"/>
      </rPr>
      <t>Access to ink workspace is disabled. The feature is turned off</t>
    </r>
    <r>
      <rPr>
        <sz val="11"/>
        <color rgb="FF000000"/>
        <rFont val="Calibri"/>
      </rPr>
      <t>.</t>
    </r>
    <r>
      <rPr>
        <sz val="11"/>
        <color rgb="FF000000"/>
        <rFont val="Calibri"/>
      </rPr>
      <t xml:space="preserve">
</t>
    </r>
    <r>
      <rPr>
        <sz val="11"/>
        <color rgb="FF006096"/>
        <rFont val="Roboto Condensed"/>
      </rPr>
      <t>Windows Ink Workspace\Allow Windows Ink Workspace</t>
    </r>
    <r>
      <rPr>
        <sz val="11"/>
        <color rgb="FF006096"/>
        <rFont val="Roboto Condensed"/>
      </rPr>
      <t xml:space="preserve">
</t>
    </r>
  </si>
  <si>
    <r>
      <rPr>
        <sz val="11"/>
        <color rgb="FF000000"/>
        <rFont val="Calibri"/>
      </rPr>
      <t>This policy setting determines whether Windows Ink items are allowed above the lock screen.</t>
    </r>
    <r>
      <rPr>
        <sz val="11"/>
        <color rgb="FF000000"/>
        <rFont val="Calibri"/>
      </rPr>
      <t xml:space="preserve">
</t>
    </r>
    <r>
      <rPr>
        <sz val="11"/>
        <color rgb="FF000000"/>
        <rFont val="Calibri"/>
      </rPr>
      <t xml:space="preserve">The recommended state for this setting is: </t>
    </r>
    <r>
      <rPr>
        <b/>
        <sz val="11"/>
        <color rgb="FF000000"/>
        <rFont val="Calibri"/>
      </rPr>
      <t>Ink workspace is enabled (feature is turned on), but the user can't access it above the lock screen</t>
    </r>
    <r>
      <rPr>
        <sz val="11"/>
        <color rgb="FF000000"/>
        <rFont val="Calibri"/>
      </rPr>
      <t xml:space="preserve"> OR </t>
    </r>
    <r>
      <rPr>
        <b/>
        <sz val="11"/>
        <color rgb="FF000000"/>
        <rFont val="Calibri"/>
      </rPr>
      <t>Access to ink workspace is disabled. The feature is turned off</t>
    </r>
    <r>
      <rPr>
        <sz val="11"/>
        <color rgb="FF000000"/>
        <rFont val="Calibri"/>
      </rPr>
      <t>.</t>
    </r>
  </si>
  <si>
    <r>
      <rPr>
        <sz val="11"/>
        <color rgb="FF000000"/>
        <rFont val="Calibri"/>
      </rPr>
      <t>Windows Ink Workspace will not be permitted above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</si>
  <si>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HKLM\SOFTWARE\Microsoft\PolicyManager\current\device\WindowsInkWorkspace:AllowWindowsInkWorkspace</t>
    </r>
    <r>
      <rPr>
        <sz val="11"/>
        <color rgb="FF006096"/>
        <rFont val="Roboto Condensed"/>
      </rPr>
      <t xml:space="preserve">
</t>
    </r>
  </si>
  <si>
    <r>
      <rPr>
        <sz val="11"/>
        <color rgb="FF000000"/>
        <rFont val="Calibri"/>
      </rPr>
      <t>Enabled. (Windows Ink Workspace is permitted above the lock screen.)</t>
    </r>
  </si>
  <si>
    <t>Windows Sandbox</t>
  </si>
  <si>
    <t>101.1</t>
  </si>
  <si>
    <r>
      <rPr>
        <sz val="11"/>
        <rFont val="Calibri"/>
      </rPr>
      <t xml:space="preserve">Ensure </t>
    </r>
    <r>
      <rPr>
        <sz val="11"/>
        <color rgb="FF000000"/>
        <rFont val="Calibri"/>
      </rPr>
      <t>'</t>
    </r>
    <r>
      <rPr>
        <b/>
        <sz val="11"/>
        <color rgb="FF000000"/>
        <rFont val="Calibri"/>
      </rPr>
      <t>Allow Clipboard Redirection</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</si>
  <si>
    <r>
      <rPr>
        <sz val="11"/>
        <color rgb="FF000000"/>
        <rFont val="Calibri"/>
      </rPr>
      <t xml:space="preserve">Set the following Settings Catalog path to </t>
    </r>
    <r>
      <rPr>
        <b/>
        <sz val="11"/>
        <color rgb="FF000000"/>
        <rFont val="Calibri"/>
      </rPr>
      <t>Not allowed</t>
    </r>
    <r>
      <rPr>
        <sz val="11"/>
        <color rgb="FF000000"/>
        <rFont val="Calibri"/>
      </rPr>
      <t>.</t>
    </r>
    <r>
      <rPr>
        <sz val="11"/>
        <color rgb="FF000000"/>
        <rFont val="Calibri"/>
      </rPr>
      <t xml:space="preserve">
</t>
    </r>
    <r>
      <rPr>
        <sz val="11"/>
        <color rgb="FF006096"/>
        <rFont val="Roboto Condensed"/>
      </rPr>
      <t>Windows Sandbox\Allow Clipboard Redirection</t>
    </r>
    <r>
      <rPr>
        <sz val="11"/>
        <color rgb="FF006096"/>
        <rFont val="Roboto Condensed"/>
      </rPr>
      <t xml:space="preserve">
</t>
    </r>
  </si>
  <si>
    <r>
      <rPr>
        <sz val="11"/>
        <color rgb="FF000000"/>
        <rFont val="Calibri"/>
      </rPr>
      <t>This policy setting enables or disables clipboard sharing with the Windows Sandbox.</t>
    </r>
    <r>
      <rPr>
        <sz val="11"/>
        <color rgb="FF000000"/>
        <rFont val="Calibri"/>
      </rPr>
      <t xml:space="preserve">
</t>
    </r>
    <r>
      <rPr>
        <sz val="11"/>
        <color rgb="FF000000"/>
        <rFont val="Calibri"/>
      </rPr>
      <t xml:space="preserve">The recommended state for this setting is: </t>
    </r>
    <r>
      <rPr>
        <b/>
        <sz val="11"/>
        <color rgb="FF000000"/>
        <rFont val="Calibri"/>
      </rPr>
      <t>Not allowed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Windows Sandbox feature was first introduced in Windows 10 R1903, and allows a temporary "clean install" virtual instance of Windows to be run inside the host, for the ostensible purpose of testing applications without making changes to the host.</t>
    </r>
  </si>
  <si>
    <r>
      <rPr>
        <sz val="11"/>
        <color rgb="FF000000"/>
        <rFont val="Calibri"/>
      </rPr>
      <t>The copy and paste function to/from the Windows Sandbox will be disabled. Therefore, files will not be able to be moved to/from the Windows Sandbox via the clipboard.</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</si>
  <si>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HKLM\SOFTWARE\Microsoft\PolicyManager\current\device\WindowsSandbox:AllowClipboardRedirection_WinningProvider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HKLM\SOFTWARE\Microsoft\PolicyManager\Providers\{GUID}\Default\Device\WindowsSandbox:AllowClipboardRedirection</t>
    </r>
    <r>
      <rPr>
        <sz val="11"/>
        <color rgb="FF006096"/>
        <rFont val="Roboto Condensed"/>
      </rPr>
      <t xml:space="preserve">
</t>
    </r>
  </si>
  <si>
    <r>
      <rPr>
        <sz val="11"/>
        <color rgb="FF000000"/>
        <rFont val="Calibri"/>
      </rPr>
      <t>Enabled. (Copy and paste between the host and Windows Sandbox are permitted.)</t>
    </r>
  </si>
  <si>
    <t>101.2</t>
  </si>
  <si>
    <r>
      <rPr>
        <sz val="11"/>
        <rFont val="Calibri"/>
      </rPr>
      <t xml:space="preserve">Ensure </t>
    </r>
    <r>
      <rPr>
        <sz val="11"/>
        <color rgb="FF000000"/>
        <rFont val="Calibri"/>
      </rPr>
      <t>'</t>
    </r>
    <r>
      <rPr>
        <b/>
        <sz val="11"/>
        <color rgb="FF000000"/>
        <rFont val="Calibri"/>
      </rPr>
      <t>Allow Networking</t>
    </r>
    <r>
      <rPr>
        <sz val="11"/>
        <color rgb="FF000000"/>
        <rFont val="Calibri"/>
      </rPr>
      <t>'</t>
    </r>
    <r>
      <rPr>
        <sz val="11"/>
        <color rgb="FF000000"/>
        <rFont val="Calibri"/>
      </rPr>
      <t xml:space="preserve"> is set to </t>
    </r>
    <r>
      <rPr>
        <sz val="11"/>
        <color rgb="FF000000"/>
        <rFont val="Calibri"/>
      </rPr>
      <t>'</t>
    </r>
    <r>
      <rPr>
        <b/>
        <sz val="11"/>
        <color rgb="FF000000"/>
        <rFont val="Calibri"/>
      </rPr>
      <t>Not allowed</t>
    </r>
    <r>
      <rPr>
        <sz val="11"/>
        <color rgb="FF000000"/>
        <rFont val="Calibri"/>
      </rPr>
      <t>'</t>
    </r>
  </si>
  <si>
    <r>
      <rPr>
        <sz val="11"/>
        <color rgb="FF000000"/>
        <rFont val="Calibri"/>
      </rPr>
      <t xml:space="preserve">Set the following Settings Catalog path to </t>
    </r>
    <r>
      <rPr>
        <b/>
        <sz val="11"/>
        <color rgb="FF000000"/>
        <rFont val="Calibri"/>
      </rPr>
      <t>Not allowed</t>
    </r>
    <r>
      <rPr>
        <sz val="11"/>
        <color rgb="FF000000"/>
        <rFont val="Calibri"/>
      </rPr>
      <t>.</t>
    </r>
    <r>
      <rPr>
        <sz val="11"/>
        <color rgb="FF000000"/>
        <rFont val="Calibri"/>
      </rPr>
      <t xml:space="preserve">
</t>
    </r>
    <r>
      <rPr>
        <sz val="11"/>
        <color rgb="FF006096"/>
        <rFont val="Roboto Condensed"/>
      </rPr>
      <t>Windows Sandbox\Allow Networking</t>
    </r>
    <r>
      <rPr>
        <sz val="11"/>
        <color rgb="FF006096"/>
        <rFont val="Roboto Condensed"/>
      </rPr>
      <t xml:space="preserve">
</t>
    </r>
  </si>
  <si>
    <r>
      <rPr>
        <sz val="11"/>
        <color rgb="FF000000"/>
        <rFont val="Calibri"/>
      </rPr>
      <t>This policy setting enables or disables networking in the Windows Sandbox. Networking is achieved by creating a virtual switch on the host, and connecting the Windows Sandbox to it via a virtual Network Interface Card (NIC).</t>
    </r>
    <r>
      <rPr>
        <sz val="11"/>
        <color rgb="FF000000"/>
        <rFont val="Calibri"/>
      </rPr>
      <t xml:space="preserve">
</t>
    </r>
    <r>
      <rPr>
        <sz val="11"/>
        <color rgb="FF000000"/>
        <rFont val="Calibri"/>
      </rPr>
      <t xml:space="preserve">The recommended state for this setting is: </t>
    </r>
    <r>
      <rPr>
        <b/>
        <sz val="11"/>
        <color rgb="FF000000"/>
        <rFont val="Calibri"/>
      </rPr>
      <t>Not allowed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Windows Sandbox feature was first introduced in Windows 10 R1903, and allows a temporary "clean install" virtual instance of Windows to be run inside the host, for the ostensible purpose of testing applications without making changes to the host.</t>
    </r>
  </si>
  <si>
    <r>
      <rPr>
        <sz val="11"/>
        <color rgb="FF000000"/>
        <rFont val="Calibri"/>
      </rPr>
      <t>Network access to/from the Windows Sandbox will be disabled. Therefore, files will not be able to be moved to/from the Windows Sandbox via the network.</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</si>
  <si>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HKLM\SOFTWARE\Microsoft\PolicyManager\current\device\WindowsSandbox:AllowNetworking_WinningProvider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HKLM\SOFTWARE\Microsoft\PolicyManager\Providers\{GUID}\Default\Device\WindowsSandbox:AllowNetworking</t>
    </r>
    <r>
      <rPr>
        <sz val="11"/>
        <color rgb="FF006096"/>
        <rFont val="Roboto Condensed"/>
      </rPr>
      <t xml:space="preserve">
</t>
    </r>
  </si>
  <si>
    <r>
      <rPr>
        <sz val="11"/>
        <color rgb="FF000000"/>
        <rFont val="Calibri"/>
      </rPr>
      <t>Enabled. (Networking in the Windows Sandbox is enabled.)</t>
    </r>
  </si>
  <si>
    <t>Windows Update For Business</t>
  </si>
  <si>
    <t>103.1</t>
  </si>
  <si>
    <r>
      <rPr>
        <sz val="11"/>
        <rFont val="Calibri"/>
      </rPr>
      <t xml:space="preserve">Ensure </t>
    </r>
    <r>
      <rPr>
        <sz val="11"/>
        <color rgb="FF000000"/>
        <rFont val="Calibri"/>
      </rPr>
      <t>'</t>
    </r>
    <r>
      <rPr>
        <b/>
        <sz val="11"/>
        <color rgb="FF000000"/>
        <rFont val="Calibri"/>
      </rPr>
      <t>Allow Auto Update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</si>
  <si>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Settings Catalog path to </t>
    </r>
    <r>
      <rPr>
        <b/>
        <sz val="11"/>
        <color rgb="FF000000"/>
        <rFont val="Calibri"/>
      </rPr>
      <t>anything other than</t>
    </r>
    <r>
      <rPr>
        <sz val="11"/>
        <color rgb="FF000000"/>
        <rFont val="Calibri"/>
      </rPr>
      <t xml:space="preserve"> "Turn off automatic updates".</t>
    </r>
    <r>
      <rPr>
        <sz val="11"/>
        <color rgb="FF000000"/>
        <rFont val="Calibri"/>
      </rPr>
      <t xml:space="preserve">
</t>
    </r>
    <r>
      <rPr>
        <sz val="11"/>
        <color rgb="FF006096"/>
        <rFont val="Roboto Condensed"/>
      </rPr>
      <t>Windows Update For Business\Allow Auto Update</t>
    </r>
    <r>
      <rPr>
        <sz val="11"/>
        <color rgb="FF006096"/>
        <rFont val="Roboto Condensed"/>
      </rPr>
      <t xml:space="preserve">
</t>
    </r>
  </si>
  <si>
    <r>
      <rPr>
        <sz val="11"/>
        <color rgb="FF000000"/>
        <rFont val="Calibri"/>
      </rPr>
      <t>This policy setting specifies whether computers in your environment will receive security updates from Windows Update or WSUS. If you configure this policy setting to Enabled, the operating system will recognize when a network connection is available and then use the network connection to search Windows Update or your designated intranet site for updates that apply to them.</t>
    </r>
    <r>
      <rPr>
        <sz val="11"/>
        <color rgb="FF000000"/>
        <rFont val="Calibri"/>
      </rPr>
      <t xml:space="preserve">
</t>
    </r>
    <r>
      <rPr>
        <sz val="11"/>
        <color rgb="FF000000"/>
        <rFont val="Calibri"/>
      </rPr>
      <t>After this this policy setting is set to Enabled, select one of the following options in the Configure Automatic Updates Properties dialog box to specify how the service will work:</t>
    </r>
    <r>
      <rPr>
        <sz val="11"/>
        <color rgb="FF000000"/>
        <rFont val="Calibri"/>
      </rPr>
      <t xml:space="preserve">
</t>
    </r>
    <r>
      <rPr>
        <sz val="11"/>
        <color rgb="FF000000"/>
        <rFont val="Calibri"/>
      </rPr>
      <t>- 2 - Auto install and restart.</t>
    </r>
    <r>
      <rPr>
        <sz val="11"/>
        <color rgb="FF000000"/>
        <rFont val="Calibri"/>
      </rPr>
      <t xml:space="preserve">
</t>
    </r>
    <r>
      <rPr>
        <sz val="11"/>
        <color rgb="FF000000"/>
        <rFont val="Calibri"/>
      </rPr>
      <t>- 3 - Auto install and restart at a specified time. (Default)</t>
    </r>
    <r>
      <rPr>
        <sz val="11"/>
        <color rgb="FF000000"/>
        <rFont val="Calibri"/>
      </rPr>
      <t xml:space="preserve">
</t>
    </r>
    <r>
      <rPr>
        <sz val="11"/>
        <color rgb="FF000000"/>
        <rFont val="Calibri"/>
      </rPr>
      <t>- 4 - Auto install and restart without end-user control.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and never "Turn off automatic updates"</t>
    </r>
    <r>
      <rPr>
        <sz val="11"/>
        <color rgb="FF000000"/>
        <rFont val="Calibri"/>
      </rPr>
      <t xml:space="preserve">
</t>
    </r>
    <r>
      <rPr>
        <b/>
        <sz val="11"/>
        <color rgb="FF000000"/>
        <rFont val="Calibri"/>
      </rPr>
      <t>Note:</t>
    </r>
    <r>
      <rPr>
        <sz val="11"/>
        <color rgb="FF000000"/>
        <rFont val="Calibri"/>
      </rPr>
      <t xml:space="preserve"> The sub-setting "</t>
    </r>
    <r>
      <rPr>
        <i/>
        <sz val="11"/>
        <color rgb="FF000000"/>
        <rFont val="Calibri"/>
      </rPr>
      <t>Allow Auto Update:</t>
    </r>
    <r>
      <rPr>
        <sz val="11"/>
        <color rgb="FF000000"/>
        <rFont val="Calibri"/>
      </rPr>
      <t xml:space="preserve">" has 6 possible values – not all of them are valid depending on specific organizational needs, however if feasible we suggest using a value of </t>
    </r>
    <r>
      <rPr>
        <b/>
        <sz val="11"/>
        <color rgb="FF000000"/>
        <rFont val="Calibri"/>
      </rPr>
      <t>2, 3, or 4</t>
    </r>
    <r>
      <rPr>
        <sz val="11"/>
        <color rgb="FF000000"/>
        <rFont val="Calibri"/>
      </rPr>
      <t>. The only scored requirement is to not turn off automatic updates (5).</t>
    </r>
    <r>
      <rPr>
        <sz val="11"/>
        <color rgb="FF000000"/>
        <rFont val="Calibri"/>
      </rPr>
      <t xml:space="preserve">
</t>
    </r>
    <r>
      <rPr>
        <b/>
        <sz val="11"/>
        <color rgb="FF000000"/>
        <rFont val="Calibri"/>
      </rPr>
      <t>Note #2:</t>
    </r>
    <r>
      <rPr>
        <sz val="11"/>
        <color rgb="FF000000"/>
        <rFont val="Calibri"/>
      </rPr>
      <t xml:space="preserve"> Organizations that utilize a third--party solution for patching may choose to exempt themselves from this recommendation, and instead configure it to </t>
    </r>
    <r>
      <rPr>
        <b/>
        <sz val="11"/>
        <color rgb="FF000000"/>
        <rFont val="Calibri"/>
      </rPr>
      <t>Disabled</t>
    </r>
    <r>
      <rPr>
        <sz val="11"/>
        <color rgb="FF000000"/>
        <rFont val="Calibri"/>
      </rPr>
      <t xml:space="preserve"> so that the native Windows Update mechanism does not interfere with the third--party patching process.</t>
    </r>
    <r>
      <rPr>
        <sz val="11"/>
        <color rgb="FF000000"/>
        <rFont val="Calibri"/>
      </rPr>
      <t xml:space="preserve">
</t>
    </r>
    <r>
      <rPr>
        <b/>
        <sz val="11"/>
        <color rgb="FF000000"/>
        <rFont val="Calibri"/>
      </rPr>
      <t>Warning:</t>
    </r>
    <r>
      <rPr>
        <sz val="11"/>
        <color rgb="FF000000"/>
        <rFont val="Calibri"/>
      </rPr>
      <t xml:space="preserve"> If option </t>
    </r>
    <r>
      <rPr>
        <b/>
        <sz val="11"/>
        <color rgb="FF000000"/>
        <rFont val="Calibri"/>
      </rPr>
      <t>3 or 4</t>
    </r>
    <r>
      <rPr>
        <sz val="11"/>
        <color rgb="FF000000"/>
        <rFont val="Calibri"/>
      </rPr>
      <t xml:space="preserve"> is not selected, then the </t>
    </r>
    <r>
      <rPr>
        <b/>
        <sz val="11"/>
        <color rgb="FF000000"/>
        <rFont val="Calibri"/>
      </rPr>
      <t>ScheduledInstallDay</t>
    </r>
    <r>
      <rPr>
        <sz val="11"/>
        <color rgb="FF000000"/>
        <rFont val="Calibri"/>
      </rPr>
      <t xml:space="preserve"> recommendation will not take effect and an exception to that recommendation will be needed.</t>
    </r>
  </si>
  <si>
    <r>
      <rPr>
        <sz val="11"/>
        <color rgb="FF000000"/>
        <rFont val="Calibri"/>
      </rPr>
      <t>Critical operating system updates and service packs will be installed as necessary.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</si>
  <si>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anything other than</t>
    </r>
    <r>
      <rPr>
        <sz val="11"/>
        <color rgb="FF000000"/>
        <rFont val="Calibri"/>
      </rPr>
      <t xml:space="preserve"> </t>
    </r>
    <r>
      <rPr>
        <b/>
        <sz val="11"/>
        <color rgb="FF000000"/>
        <rFont val="Calibri"/>
      </rPr>
      <t>5</t>
    </r>
    <r>
      <rPr>
        <sz val="11"/>
        <color rgb="FF000000"/>
        <rFont val="Calibri"/>
      </rPr>
      <t>.</t>
    </r>
    <r>
      <rPr>
        <sz val="11"/>
        <color rgb="FF000000"/>
        <rFont val="Calibri"/>
      </rPr>
      <t xml:space="preserve">
</t>
    </r>
    <r>
      <rPr>
        <sz val="11"/>
        <color rgb="FF006096"/>
        <rFont val="Roboto Condensed"/>
      </rPr>
      <t>HKLM\SOFTWARE\Microsoft\PolicyManager\current\device\Update:AllowAutoUpdate</t>
    </r>
    <r>
      <rPr>
        <sz val="11"/>
        <color rgb="FF006096"/>
        <rFont val="Roboto Condensed"/>
      </rPr>
      <t xml:space="preserve">
</t>
    </r>
  </si>
  <si>
    <r>
      <rPr>
        <sz val="11"/>
        <color rgb="FF000000"/>
        <rFont val="Calibri"/>
      </rPr>
      <t>Enabled: 2 - Auto install and restart. (Updates are downloaded automatically on non-metered networks and installed during "Automatic Maintenance" when the device isn't in use and isn't running on battery power.)</t>
    </r>
  </si>
  <si>
    <t>103.2</t>
  </si>
  <si>
    <r>
      <rPr>
        <sz val="11"/>
        <rFont val="Calibri"/>
      </rPr>
      <t xml:space="preserve">Ensure </t>
    </r>
    <r>
      <rPr>
        <sz val="11"/>
        <color rgb="FF000000"/>
        <rFont val="Calibri"/>
      </rPr>
      <t>'</t>
    </r>
    <r>
      <rPr>
        <b/>
        <sz val="11"/>
        <color rgb="FF000000"/>
        <rFont val="Calibri"/>
      </rPr>
      <t>Defer Feature Updates Period in Days</t>
    </r>
    <r>
      <rPr>
        <sz val="11"/>
        <color rgb="FF000000"/>
        <rFont val="Calibri"/>
      </rPr>
      <t>'</t>
    </r>
    <r>
      <rPr>
        <sz val="11"/>
        <color rgb="FF000000"/>
        <rFont val="Calibri"/>
      </rPr>
      <t xml:space="preserve"> is set to </t>
    </r>
    <r>
      <rPr>
        <sz val="11"/>
        <color rgb="FF000000"/>
        <rFont val="Calibri"/>
      </rPr>
      <t>'</t>
    </r>
    <r>
      <rPr>
        <b/>
        <sz val="11"/>
        <color rgb="FF000000"/>
        <rFont val="Calibri"/>
      </rPr>
      <t>Enabled: 180 or more days</t>
    </r>
    <r>
      <rPr>
        <sz val="11"/>
        <color rgb="FF000000"/>
        <rFont val="Calibri"/>
      </rPr>
      <t>'</t>
    </r>
  </si>
  <si>
    <r>
      <rPr>
        <sz val="11"/>
        <color rgb="FF000000"/>
        <rFont val="Calibri"/>
      </rPr>
      <t xml:space="preserve">Set the following Settings Catalog path to </t>
    </r>
    <r>
      <rPr>
        <b/>
        <sz val="11"/>
        <color rgb="FF000000"/>
        <rFont val="Calibri"/>
      </rPr>
      <t>Enabled: 180 or more days</t>
    </r>
    <r>
      <rPr>
        <sz val="11"/>
        <color rgb="FF000000"/>
        <rFont val="Calibri"/>
      </rPr>
      <t>.</t>
    </r>
    <r>
      <rPr>
        <sz val="11"/>
        <color rgb="FF000000"/>
        <rFont val="Calibri"/>
      </rPr>
      <t xml:space="preserve">
</t>
    </r>
    <r>
      <rPr>
        <sz val="11"/>
        <color rgb="FF006096"/>
        <rFont val="Roboto Condensed"/>
      </rPr>
      <t>Windows Update for Business\Defer Feature Updates Period in Days</t>
    </r>
    <r>
      <rPr>
        <sz val="11"/>
        <color rgb="FF006096"/>
        <rFont val="Roboto Condensed"/>
      </rPr>
      <t xml:space="preserve">
</t>
    </r>
  </si>
  <si>
    <r>
      <rPr>
        <sz val="11"/>
        <color rgb="FF000000"/>
        <rFont val="Calibri"/>
      </rPr>
      <t>This policy setting determines when Preview Build or Feature Updates are received.</t>
    </r>
    <r>
      <rPr>
        <sz val="11"/>
        <color rgb="FF000000"/>
        <rFont val="Calibri"/>
      </rPr>
      <t xml:space="preserve">
</t>
    </r>
    <r>
      <rPr>
        <b/>
        <sz val="11"/>
        <color rgb="FF000000"/>
        <rFont val="Calibri"/>
      </rPr>
      <t>Defer Updates</t>
    </r>
    <r>
      <rPr>
        <sz val="11"/>
        <color rgb="FF000000"/>
        <rFont val="Calibri"/>
      </rPr>
      <t xml:space="preserve"> This enables devices to defer taking the next Feature Update available to your channel for up to  14 days for all the pre-release channels and up to 365 days for the Semi-Annual Channel. Or, if the device is updating from the Semi-Annual Channel, a version for the device to move to and/or stay on until the policy is updated or the device reaches end of service can be specified. Note: If you set both policies, the version specified will take precedence and the deferrals will not be in effect. Please see the Windows Release Information page for OS version information.</t>
    </r>
    <r>
      <rPr>
        <sz val="11"/>
        <color rgb="FF000000"/>
        <rFont val="Calibri"/>
      </rPr>
      <t xml:space="preserve">
</t>
    </r>
    <r>
      <rPr>
        <b/>
        <sz val="11"/>
        <color rgb="FF000000"/>
        <rFont val="Calibri"/>
      </rPr>
      <t>Pause Updates</t>
    </r>
    <r>
      <rPr>
        <sz val="11"/>
        <color rgb="FF000000"/>
        <rFont val="Calibri"/>
      </rPr>
      <t xml:space="preserve"> To prevent Feature Updates from being received on their scheduled time, you can temporarily pause Feature Updates. The pause will remain in effect for 35 days from the specified start date or until the field is cleared (Quality Updates will still be offered).</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10 R1607,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r>
      <rPr>
        <sz val="11"/>
        <color rgb="FF000000"/>
        <rFont val="Calibri"/>
      </rPr>
      <t xml:space="preserve">
</t>
    </r>
    <r>
      <rPr>
        <b/>
        <sz val="11"/>
        <color rgb="FF000000"/>
        <rFont val="Calibri"/>
      </rPr>
      <t>Note #3:</t>
    </r>
    <r>
      <rPr>
        <sz val="11"/>
        <color rgb="FF000000"/>
        <rFont val="Calibri"/>
      </rPr>
      <t xml:space="preserve"> Prior to Windows 10 R1703, values above 180 days are not recognized by the OS. Starting with Windows 10 R1703, the maximum number of days you can defer is 365 days.</t>
    </r>
  </si>
  <si>
    <r>
      <rPr>
        <sz val="11"/>
        <color rgb="FF000000"/>
        <rFont val="Calibri"/>
      </rPr>
      <t>Feature Updates will be delayed until they are publicly released to general public by Microsoft.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</si>
  <si>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180</t>
    </r>
    <r>
      <rPr>
        <sz val="11"/>
        <color rgb="FF000000"/>
        <rFont val="Calibri"/>
      </rPr>
      <t xml:space="preserve"> or more.</t>
    </r>
    <r>
      <rPr>
        <sz val="11"/>
        <color rgb="FF000000"/>
        <rFont val="Calibri"/>
      </rPr>
      <t xml:space="preserve">
</t>
    </r>
    <r>
      <rPr>
        <sz val="11"/>
        <color rgb="FF006096"/>
        <rFont val="Roboto Condensed"/>
      </rPr>
      <t>HKLM\SOFTWARE\Microsoft\PolicyManager\current\device\Update:DeferFeatureUpdatesPeriodInDays</t>
    </r>
    <r>
      <rPr>
        <sz val="11"/>
        <color rgb="FF006096"/>
        <rFont val="Roboto Condensed"/>
      </rPr>
      <t xml:space="preserve">
</t>
    </r>
  </si>
  <si>
    <r>
      <rPr>
        <sz val="11"/>
        <color rgb="FF000000"/>
        <rFont val="Calibri"/>
      </rPr>
      <t>Disabled. (Feature Update cadence will not be enforced.)</t>
    </r>
  </si>
  <si>
    <t>103.3</t>
  </si>
  <si>
    <r>
      <rPr>
        <sz val="11"/>
        <rFont val="Calibri"/>
      </rPr>
      <t xml:space="preserve">Ensure </t>
    </r>
    <r>
      <rPr>
        <sz val="11"/>
        <color rgb="FF000000"/>
        <rFont val="Calibri"/>
      </rPr>
      <t>'</t>
    </r>
    <r>
      <rPr>
        <b/>
        <sz val="11"/>
        <color rgb="FF000000"/>
        <rFont val="Calibri"/>
      </rPr>
      <t>Defer Quality Updates Period (Days)</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</si>
  <si>
    <r>
      <rPr>
        <sz val="11"/>
        <color rgb="FF000000"/>
        <rFont val="Calibri"/>
      </rPr>
      <t xml:space="preserve">Set the following Settings Catalog path to </t>
    </r>
    <r>
      <rPr>
        <b/>
        <sz val="11"/>
        <color rgb="FF000000"/>
        <rFont val="Calibri"/>
      </rPr>
      <t>Enabled:0 days</t>
    </r>
    <r>
      <rPr>
        <sz val="11"/>
        <color rgb="FF000000"/>
        <rFont val="Calibri"/>
      </rPr>
      <t>.</t>
    </r>
    <r>
      <rPr>
        <sz val="11"/>
        <color rgb="FF000000"/>
        <rFont val="Calibri"/>
      </rPr>
      <t xml:space="preserve">
</t>
    </r>
    <r>
      <rPr>
        <sz val="11"/>
        <color rgb="FF006096"/>
        <rFont val="Roboto Condensed"/>
      </rPr>
      <t>Windows Update for Business\Defer Quality Updates Period (Days)</t>
    </r>
    <r>
      <rPr>
        <sz val="11"/>
        <color rgb="FF006096"/>
        <rFont val="Roboto Condensed"/>
      </rPr>
      <t xml:space="preserve">
</t>
    </r>
  </si>
  <si>
    <r>
      <rPr>
        <sz val="11"/>
        <color rgb="FF000000"/>
        <rFont val="Calibri"/>
      </rPr>
      <t>This policy settings controls when Quality Updates are received.</t>
    </r>
    <r>
      <rPr>
        <sz val="11"/>
        <color rgb="FF000000"/>
        <rFont val="Calibri"/>
      </rPr>
      <t xml:space="preserve">
</t>
    </r>
    <r>
      <rPr>
        <sz val="11"/>
        <color rgb="FF000000"/>
        <rFont val="Calibri"/>
      </rPr>
      <t xml:space="preserve">The recommended state for this setting is: </t>
    </r>
    <r>
      <rPr>
        <b/>
        <sz val="11"/>
        <color rgb="FF000000"/>
        <rFont val="Calibri"/>
      </rPr>
      <t>Enabled: 0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10 R1607,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</si>
  <si>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HKLM\SOFTWARE\Microsoft\PolicyManager\current\device\Update:DeferQualityUpdatesPeriodInDays</t>
    </r>
    <r>
      <rPr>
        <sz val="11"/>
        <color rgb="FF006096"/>
        <rFont val="Roboto Condensed"/>
      </rPr>
      <t xml:space="preserve">
</t>
    </r>
  </si>
  <si>
    <r>
      <rPr>
        <sz val="11"/>
        <color rgb="FF000000"/>
        <rFont val="Calibri"/>
      </rPr>
      <t>Enabled: 0 days. (Install new Quality Updates as soon as they are available.)</t>
    </r>
  </si>
  <si>
    <t>103.4</t>
  </si>
  <si>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 Preview builds</t>
    </r>
    <r>
      <rPr>
        <sz val="11"/>
        <color rgb="FF000000"/>
        <rFont val="Calibri"/>
      </rPr>
      <t>'</t>
    </r>
  </si>
  <si>
    <r>
      <rPr>
        <sz val="11"/>
        <color rgb="FF000000"/>
        <rFont val="Calibri"/>
      </rPr>
      <t xml:space="preserve">Set the following Settings Catalog path to </t>
    </r>
    <r>
      <rPr>
        <b/>
        <sz val="11"/>
        <color rgb="FF000000"/>
        <rFont val="Calibri"/>
      </rPr>
      <t>Disable Preview builds</t>
    </r>
    <r>
      <rPr>
        <sz val="11"/>
        <color rgb="FF000000"/>
        <rFont val="Calibri"/>
      </rPr>
      <t>.</t>
    </r>
    <r>
      <rPr>
        <sz val="11"/>
        <color rgb="FF000000"/>
        <rFont val="Calibri"/>
      </rPr>
      <t xml:space="preserve">
</t>
    </r>
    <r>
      <rPr>
        <sz val="11"/>
        <color rgb="FF006096"/>
        <rFont val="Roboto Condensed"/>
      </rPr>
      <t>Windows Update For Business\Manage preview builds</t>
    </r>
    <r>
      <rPr>
        <sz val="11"/>
        <color rgb="FF006096"/>
        <rFont val="Roboto Condensed"/>
      </rPr>
      <t xml:space="preserve">
</t>
    </r>
  </si>
  <si>
    <r>
      <rPr>
        <sz val="11"/>
        <color rgb="FF000000"/>
        <rFont val="Calibri"/>
      </rPr>
      <t>This policy setting manages which updates that are received prior to the update being released.</t>
    </r>
    <r>
      <rPr>
        <sz val="11"/>
        <color rgb="FF000000"/>
        <rFont val="Calibri"/>
      </rPr>
      <t xml:space="preserve">
</t>
    </r>
    <r>
      <rPr>
        <b/>
        <sz val="11"/>
        <color rgb="FF000000"/>
        <rFont val="Calibri"/>
      </rPr>
      <t>Dev Channel:</t>
    </r>
    <r>
      <rPr>
        <sz val="11"/>
        <color rgb="FF000000"/>
        <rFont val="Calibri"/>
      </rPr>
      <t xml:space="preserve"> Ideal for highly technical users. Insiders in the Dev Channel will receive builds from our active development branch that is earliest in a development cycle. These builds are not matched to a specific Windows 10 release.</t>
    </r>
    <r>
      <rPr>
        <sz val="11"/>
        <color rgb="FF000000"/>
        <rFont val="Calibri"/>
      </rPr>
      <t xml:space="preserve">
</t>
    </r>
    <r>
      <rPr>
        <b/>
        <sz val="11"/>
        <color rgb="FF000000"/>
        <rFont val="Calibri"/>
      </rPr>
      <t>Beta Channel:</t>
    </r>
    <r>
      <rPr>
        <sz val="11"/>
        <color rgb="FF000000"/>
        <rFont val="Calibri"/>
      </rPr>
      <t xml:space="preserve"> Ideal for feature explorers who want to see upcoming Windows 10 features. Your feedback will be especially important here as it will help our engineers ensure key issues are fixed before a major release.</t>
    </r>
    <r>
      <rPr>
        <sz val="11"/>
        <color rgb="FF000000"/>
        <rFont val="Calibri"/>
      </rPr>
      <t xml:space="preserve">
</t>
    </r>
    <r>
      <rPr>
        <b/>
        <sz val="11"/>
        <color rgb="FF000000"/>
        <rFont val="Calibri"/>
      </rPr>
      <t>Release Preview Channel (default):</t>
    </r>
    <r>
      <rPr>
        <sz val="11"/>
        <color rgb="FF000000"/>
        <rFont val="Calibri"/>
      </rPr>
      <t xml:space="preserve"> Insiders in the Release Preview Channel will have access to the upcoming release of Windows 10 prior to it being released to the world. These builds are supported by Microsoft. The Release Preview Channel is where we recommend companies preview and validate upcoming Windows 10 releases before broad deployment within their organization.</t>
    </r>
    <r>
      <rPr>
        <sz val="11"/>
        <color rgb="FF000000"/>
        <rFont val="Calibri"/>
      </rPr>
      <t xml:space="preserve">
</t>
    </r>
    <r>
      <rPr>
        <sz val="11"/>
        <color rgb="FF000000"/>
        <rFont val="Calibri"/>
      </rPr>
      <t xml:space="preserve">The recommended state for this setting is: </t>
    </r>
    <r>
      <rPr>
        <b/>
        <sz val="11"/>
        <color rgb="FF000000"/>
        <rFont val="Calibri"/>
      </rPr>
      <t>Disable Preview builds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Preview Build enrollment requires a telemetry level setting of 2 or higher and your domain registered on insider.windows.com. For additional information on Preview Builds, see: Managing preview builds across your organization - Windows Insider Program | Microsoft Learn </t>
    </r>
    <r>
      <rPr>
        <sz val="11"/>
        <color rgb="FF0000FF"/>
        <rFont val="Calibri"/>
      </rPr>
      <t>(https://learn.microsoft.com/en-us/windows-insider/business/manage-builds)</t>
    </r>
    <r>
      <rPr>
        <sz val="11"/>
        <color rgb="FF000000"/>
        <rFont val="Calibri"/>
      </rPr>
      <t>.</t>
    </r>
  </si>
  <si>
    <r>
      <rPr>
        <sz val="11"/>
        <color rgb="FF000000"/>
        <rFont val="Calibri"/>
      </rPr>
      <t>Preview builds are prevented from installing on the device.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</si>
  <si>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HKLM\SOFTWARE\Microsoft\PolicyManager\current\device\Update:ManagePreviewBuilds</t>
    </r>
    <r>
      <rPr>
        <sz val="11"/>
        <color rgb="FF006096"/>
        <rFont val="Roboto Condensed"/>
      </rPr>
      <t xml:space="preserve">
</t>
    </r>
  </si>
  <si>
    <r>
      <rPr>
        <sz val="11"/>
        <color rgb="FF000000"/>
        <rFont val="Calibri"/>
      </rPr>
      <t>Disabled. (Windows Update will not offer you any pre-release updates and you will receive such content once released to the world. Disabling this policy will cause any devices currently on a pre-release build to opt out and stay on the latest Feature Update once released.)</t>
    </r>
  </si>
  <si>
    <t>103.5</t>
  </si>
  <si>
    <r>
      <rPr>
        <sz val="11"/>
        <rFont val="Calibri"/>
      </rPr>
      <t xml:space="preserve">Ensure </t>
    </r>
    <r>
      <rPr>
        <sz val="11"/>
        <color rgb="FF000000"/>
        <rFont val="Calibri"/>
      </rPr>
      <t>'</t>
    </r>
    <r>
      <rPr>
        <b/>
        <sz val="11"/>
        <color rgb="FF000000"/>
        <rFont val="Calibri"/>
      </rPr>
      <t>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Every day</t>
    </r>
    <r>
      <rPr>
        <sz val="11"/>
        <color rgb="FF000000"/>
        <rFont val="Calibri"/>
      </rPr>
      <t>'</t>
    </r>
  </si>
  <si>
    <r>
      <rPr>
        <sz val="11"/>
        <color rgb="FF000000"/>
        <rFont val="Calibri"/>
      </rPr>
      <t xml:space="preserve">Set the following Settings Catalog path to </t>
    </r>
    <r>
      <rPr>
        <b/>
        <sz val="11"/>
        <color rgb="FF000000"/>
        <rFont val="Calibri"/>
      </rPr>
      <t>Every day</t>
    </r>
    <r>
      <rPr>
        <sz val="11"/>
        <color rgb="FF000000"/>
        <rFont val="Calibri"/>
      </rPr>
      <t>.</t>
    </r>
    <r>
      <rPr>
        <sz val="11"/>
        <color rgb="FF000000"/>
        <rFont val="Calibri"/>
      </rPr>
      <t xml:space="preserve">
</t>
    </r>
    <r>
      <rPr>
        <sz val="11"/>
        <color rgb="FF006096"/>
        <rFont val="Roboto Condensed"/>
      </rPr>
      <t>Windows Update For Business\Scheduled Install Day</t>
    </r>
    <r>
      <rPr>
        <sz val="11"/>
        <color rgb="FF006096"/>
        <rFont val="Roboto Condensed"/>
      </rPr>
      <t xml:space="preserve">
</t>
    </r>
  </si>
  <si>
    <r>
      <rPr>
        <sz val="11"/>
        <color rgb="FF000000"/>
        <rFont val="Calibri"/>
      </rPr>
      <t>This policy setting specifies when computers in your environment will receive security updates from Windows Update or WSUS.</t>
    </r>
    <r>
      <rPr>
        <sz val="11"/>
        <color rgb="FF000000"/>
        <rFont val="Calibri"/>
      </rPr>
      <t xml:space="preserve">
</t>
    </r>
    <r>
      <rPr>
        <sz val="11"/>
        <color rgb="FF000000"/>
        <rFont val="Calibri"/>
      </rPr>
      <t xml:space="preserve">The recommended state for this setting is: </t>
    </r>
    <r>
      <rPr>
        <b/>
        <sz val="11"/>
        <color rgb="FF000000"/>
        <rFont val="Calibri"/>
      </rPr>
      <t>Every day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only applicable if the option of </t>
    </r>
    <r>
      <rPr>
        <b/>
        <sz val="11"/>
        <color rgb="FF000000"/>
        <rFont val="Calibri"/>
      </rPr>
      <t>3 or 4</t>
    </r>
    <r>
      <rPr>
        <sz val="11"/>
        <color rgb="FF000000"/>
        <rFont val="Calibri"/>
      </rPr>
      <t xml:space="preserve"> is selected in the recommendation </t>
    </r>
    <r>
      <rPr>
        <i/>
        <sz val="11"/>
        <color rgb="FF000000"/>
        <rFont val="Calibri"/>
      </rPr>
      <t>'Allow Auto Update'</t>
    </r>
    <r>
      <rPr>
        <sz val="11"/>
        <color rgb="FF000000"/>
        <rFont val="Calibri"/>
      </rPr>
      <t>. It will have no impact if any other option is selected.</t>
    </r>
  </si>
  <si>
    <r>
      <rPr>
        <sz val="11"/>
        <color rgb="FF000000"/>
        <rFont val="Calibri"/>
      </rPr>
      <t xml:space="preserve">If option </t>
    </r>
    <r>
      <rPr>
        <b/>
        <sz val="11"/>
        <color rgb="FF000000"/>
        <rFont val="Calibri"/>
      </rPr>
      <t>3 or 4</t>
    </r>
    <r>
      <rPr>
        <sz val="11"/>
        <color rgb="FF000000"/>
        <rFont val="Calibri"/>
      </rPr>
      <t xml:space="preserve"> is selected in recommendation </t>
    </r>
    <r>
      <rPr>
        <i/>
        <sz val="11"/>
        <color rgb="FF000000"/>
        <rFont val="Calibri"/>
      </rPr>
      <t>'Allow Auto Update'</t>
    </r>
    <r>
      <rPr>
        <sz val="11"/>
        <color rgb="FF000000"/>
        <rFont val="Calibri"/>
      </rPr>
      <t>, critical operating system updates and service packs will automatically download every day (at 3:00 A.M., by default).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</si>
  <si>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HKLM\SOFTWARE\Microsoft\PolicyManager\current\device\Update:ScheduledInstallDay</t>
    </r>
    <r>
      <rPr>
        <sz val="11"/>
        <color rgb="FF006096"/>
        <rFont val="Roboto Condensed"/>
      </rPr>
      <t xml:space="preserve">
</t>
    </r>
  </si>
  <si>
    <r>
      <rPr>
        <sz val="11"/>
        <color rgb="FF000000"/>
        <rFont val="Calibri"/>
      </rPr>
      <t xml:space="preserve">Not Defined. (Since the default value of Configure Automatic Updates is </t>
    </r>
    <r>
      <rPr>
        <b/>
        <sz val="11"/>
        <color rgb="FF000000"/>
        <rFont val="Calibri"/>
      </rPr>
      <t>3 - Auto download and notify for install</t>
    </r>
    <r>
      <rPr>
        <sz val="11"/>
        <color rgb="FF000000"/>
        <rFont val="Calibri"/>
      </rPr>
      <t>, this setting is not applicable by default.)</t>
    </r>
  </si>
  <si>
    <t>103.6</t>
  </si>
  <si>
    <r>
      <rPr>
        <sz val="11"/>
        <rFont val="Calibri"/>
      </rPr>
      <t xml:space="preserve">Ensure </t>
    </r>
    <r>
      <rPr>
        <sz val="11"/>
        <color rgb="FF000000"/>
        <rFont val="Calibri"/>
      </rPr>
      <t>'</t>
    </r>
    <r>
      <rPr>
        <b/>
        <sz val="11"/>
        <color rgb="FF000000"/>
        <rFont val="Calibri"/>
      </rPr>
      <t>Block "Pause Updates" ability</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</si>
  <si>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t>
    </r>
    <r>
      <rPr>
        <sz val="11"/>
        <color rgb="FF000000"/>
        <rFont val="Calibri"/>
      </rPr>
      <t xml:space="preserve">
</t>
    </r>
    <r>
      <rPr>
        <sz val="11"/>
        <color rgb="FF006096"/>
        <rFont val="Roboto Condensed"/>
      </rPr>
      <t>Windows Update For Business\Block "Pause Updates" ability</t>
    </r>
    <r>
      <rPr>
        <sz val="11"/>
        <color rgb="FF006096"/>
        <rFont val="Roboto Condensed"/>
      </rPr>
      <t xml:space="preserve">
</t>
    </r>
  </si>
  <si>
    <r>
      <rPr>
        <sz val="11"/>
        <color rgb="FF000000"/>
        <rFont val="Calibri"/>
      </rPr>
      <t>This policy removes access to "Pause updates" feature.</t>
    </r>
    <r>
      <rPr>
        <sz val="11"/>
        <color rgb="FF000000"/>
        <rFont val="Calibri"/>
      </rPr>
      <t xml:space="preserve">
</t>
    </r>
    <r>
      <rPr>
        <sz val="11"/>
        <color rgb="FF000000"/>
        <rFont val="Calibri"/>
      </rPr>
      <t xml:space="preserve">The recommended state for this setting is: </t>
    </r>
    <r>
      <rPr>
        <b/>
        <sz val="11"/>
        <color rgb="FF000000"/>
        <rFont val="Calibri"/>
      </rPr>
      <t>Block</t>
    </r>
    <r>
      <rPr>
        <sz val="11"/>
        <color rgb="FF000000"/>
        <rFont val="Calibri"/>
      </rPr>
      <t>.</t>
    </r>
  </si>
  <si>
    <r>
      <rPr>
        <sz val="11"/>
        <color rgb="FF000000"/>
        <rFont val="Calibri"/>
      </rPr>
      <t>Users will not be able to select the "Pause updates" option in Windows Update to prevent updates from being installed on a system.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</si>
  <si>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HKLM\SOFTWARE\Policies\Microsoft\Windows\WindowsUpdate:SetDisablePauseUXAccess</t>
    </r>
    <r>
      <rPr>
        <sz val="11"/>
        <color rgb="FF006096"/>
        <rFont val="Roboto Condensed"/>
      </rPr>
      <t xml:space="preserve">
</t>
    </r>
  </si>
  <si>
    <r>
      <rPr>
        <sz val="11"/>
        <color rgb="FF000000"/>
        <rFont val="Calibri"/>
      </rPr>
      <t>Disabled. (Users have access to the "Pause updates" feature.)</t>
    </r>
  </si>
  <si>
    <t>Wireless Display</t>
  </si>
  <si>
    <t>104.1</t>
  </si>
  <si>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Pairing ceremony for new devices will always require a PIN</t>
    </r>
    <r>
      <rPr>
        <sz val="11"/>
        <color rgb="FF000000"/>
        <rFont val="Calibri"/>
      </rPr>
      <t>'</t>
    </r>
    <r>
      <rPr>
        <sz val="11"/>
        <color rgb="FF000000"/>
        <rFont val="Calibri"/>
      </rPr>
      <t xml:space="preserve"> OR </t>
    </r>
    <r>
      <rPr>
        <sz val="11"/>
        <color rgb="FF000000"/>
        <rFont val="Calibri"/>
      </rPr>
      <t>'</t>
    </r>
    <r>
      <rPr>
        <b/>
        <sz val="11"/>
        <color rgb="FF000000"/>
        <rFont val="Calibri"/>
      </rPr>
      <t>All pairings will require PIN</t>
    </r>
    <r>
      <rPr>
        <sz val="11"/>
        <color rgb="FF000000"/>
        <rFont val="Calibri"/>
      </rPr>
      <t>'</t>
    </r>
  </si>
  <si>
    <r>
      <rPr>
        <sz val="11"/>
        <color rgb="FF000000"/>
        <rFont val="Calibri"/>
      </rPr>
      <t xml:space="preserve">Set the following Settings Catalog path to </t>
    </r>
    <r>
      <rPr>
        <b/>
        <sz val="11"/>
        <color rgb="FF000000"/>
        <rFont val="Calibri"/>
      </rPr>
      <t>Enabled: Pairing ceremony for new devices will always require a PIN</t>
    </r>
    <r>
      <rPr>
        <sz val="11"/>
        <color rgb="FF000000"/>
        <rFont val="Calibri"/>
      </rPr>
      <t xml:space="preserve">' OR </t>
    </r>
    <r>
      <rPr>
        <b/>
        <sz val="11"/>
        <color rgb="FF000000"/>
        <rFont val="Calibri"/>
      </rPr>
      <t>All pairings will require PIN</t>
    </r>
    <r>
      <rPr>
        <sz val="11"/>
        <color rgb="FF000000"/>
        <rFont val="Calibri"/>
      </rPr>
      <t>.</t>
    </r>
    <r>
      <rPr>
        <sz val="11"/>
        <color rgb="FF000000"/>
        <rFont val="Calibri"/>
      </rPr>
      <t xml:space="preserve">
</t>
    </r>
    <r>
      <rPr>
        <sz val="11"/>
        <color rgb="FF006096"/>
        <rFont val="Roboto Condensed"/>
      </rPr>
      <t>Administrative Templates\Network\Wireless Display\Require pin pairing</t>
    </r>
    <r>
      <rPr>
        <sz val="11"/>
        <color rgb="FF006096"/>
        <rFont val="Roboto Condensed"/>
      </rPr>
      <t xml:space="preserve">
</t>
    </r>
  </si>
  <si>
    <r>
      <rPr>
        <sz val="11"/>
        <color rgb="FF000000"/>
        <rFont val="Calibri"/>
      </rPr>
      <t>This policy setting controls whether or not a PIN is required for pairing to a wireless display device.</t>
    </r>
    <r>
      <rPr>
        <sz val="11"/>
        <color rgb="FF000000"/>
        <rFont val="Calibri"/>
      </rPr>
      <t xml:space="preserve">
</t>
    </r>
    <r>
      <rPr>
        <sz val="11"/>
        <color rgb="FF000000"/>
        <rFont val="Calibri"/>
      </rPr>
      <t xml:space="preserve">The recommended state for this setting is: </t>
    </r>
    <r>
      <rPr>
        <b/>
        <sz val="11"/>
        <color rgb="FF000000"/>
        <rFont val="Calibri"/>
      </rPr>
      <t>Enabled: Pairing ceremony for new devices will always require a PIN</t>
    </r>
    <r>
      <rPr>
        <sz val="11"/>
        <color rgb="FF000000"/>
        <rFont val="Calibri"/>
      </rPr>
      <t xml:space="preserve">' OR </t>
    </r>
    <r>
      <rPr>
        <b/>
        <sz val="11"/>
        <color rgb="FF000000"/>
        <rFont val="Calibri"/>
      </rPr>
      <t>All pairings will require PIN</t>
    </r>
    <r>
      <rPr>
        <sz val="11"/>
        <color rgb="FF000000"/>
        <rFont val="Calibri"/>
      </rPr>
      <t>.</t>
    </r>
  </si>
  <si>
    <r>
      <rPr>
        <sz val="11"/>
        <color rgb="FF000000"/>
        <rFont val="Calibri"/>
      </rPr>
      <t>The pairing ceremony for connecting to new wireless display devices will always require a PIN.</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</si>
  <si>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HKLM\SOFTWARE\Microsoft\PolicyManager\current\device\WirelessDisplay:RequirePinForPairing_WinningProvider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is set to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HKLM\SOFTWARE\Microsoft\PolicyManager\Providers\{GUID}\Default\Device\WirelessDisplay:RequirePinForPairing</t>
    </r>
    <r>
      <rPr>
        <sz val="11"/>
        <color rgb="FF006096"/>
        <rFont val="Roboto Condensed"/>
      </rPr>
      <t xml:space="preserve">
</t>
    </r>
  </si>
  <si>
    <r>
      <rPr>
        <sz val="11"/>
        <color rgb="FF000000"/>
        <rFont val="Calibri"/>
      </rPr>
      <t>Disabled. (A PIN is not required for pairing to a wireless display device.)</t>
    </r>
  </si>
  <si>
    <t>Windows LAPS</t>
  </si>
  <si>
    <t>105.1</t>
  </si>
  <si>
    <r>
      <rPr>
        <sz val="11"/>
        <rFont val="Calibri"/>
      </rPr>
      <t xml:space="preserve">Ensure </t>
    </r>
    <r>
      <rPr>
        <sz val="11"/>
        <color rgb="FF000000"/>
        <rFont val="Calibri"/>
      </rPr>
      <t>'</t>
    </r>
    <r>
      <rPr>
        <b/>
        <sz val="11"/>
        <color rgb="FF000000"/>
        <rFont val="Calibri"/>
      </rPr>
      <t>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Backup the password to Azure AD only</t>
    </r>
    <r>
      <rPr>
        <sz val="11"/>
        <color rgb="FF000000"/>
        <rFont val="Calibri"/>
      </rPr>
      <t>'</t>
    </r>
  </si>
  <si>
    <r>
      <rPr>
        <sz val="11"/>
        <color rgb="FF000000"/>
        <rFont val="Calibri"/>
      </rPr>
      <t>To establish the recommended configuration from Microsoft Intune Admin Center:</t>
    </r>
    <r>
      <rPr>
        <sz val="11"/>
        <color rgb="FF000000"/>
        <rFont val="Calibri"/>
      </rPr>
      <t xml:space="preserve">
</t>
    </r>
    <r>
      <rPr>
        <sz val="11"/>
        <color rgb="FF000000"/>
        <rFont val="Calibri"/>
      </rPr>
      <t xml:space="preserve">- Navigate to </t>
    </r>
    <r>
      <rPr>
        <b/>
        <sz val="11"/>
        <color rgb="FF000000"/>
        <rFont val="Calibri"/>
      </rPr>
      <t>Endpoint security</t>
    </r>
    <r>
      <rPr>
        <sz val="11"/>
        <color rgb="FF000000"/>
        <rFont val="Calibri"/>
      </rPr>
      <t xml:space="preserve"> &gt; </t>
    </r>
    <r>
      <rPr>
        <b/>
        <sz val="11"/>
        <color rgb="FF000000"/>
        <rFont val="Calibri"/>
      </rPr>
      <t>Account protection</t>
    </r>
    <r>
      <rPr>
        <sz val="11"/>
        <color rgb="FF000000"/>
        <rFont val="Calibri"/>
      </rPr>
      <t>.</t>
    </r>
    <r>
      <rPr>
        <sz val="11"/>
        <color rgb="FF000000"/>
        <rFont val="Calibri"/>
      </rPr>
      <t xml:space="preserve">
</t>
    </r>
    <r>
      <rPr>
        <sz val="11"/>
        <color rgb="FF000000"/>
        <rFont val="Calibri"/>
      </rPr>
      <t xml:space="preserve">- Create or edit a LAPS policy of the type </t>
    </r>
    <r>
      <rPr>
        <b/>
        <sz val="11"/>
        <color rgb="FF000000"/>
        <rFont val="Calibri"/>
      </rPr>
      <t>Local admin password solution (Windows LAPS)</t>
    </r>
    <r>
      <rPr>
        <sz val="11"/>
        <color rgb="FF000000"/>
        <rFont val="Calibri"/>
      </rPr>
      <t>.</t>
    </r>
    <r>
      <rPr>
        <sz val="11"/>
        <color rgb="FF000000"/>
        <rFont val="Calibri"/>
      </rPr>
      <t xml:space="preserve">
</t>
    </r>
    <r>
      <rPr>
        <sz val="11"/>
        <color rgb="FF000000"/>
        <rFont val="Calibri"/>
      </rPr>
      <t xml:space="preserve">- Set </t>
    </r>
    <r>
      <rPr>
        <b/>
        <sz val="11"/>
        <color rgb="FF000000"/>
        <rFont val="Calibri"/>
      </rPr>
      <t>Backup Directory</t>
    </r>
    <r>
      <rPr>
        <sz val="11"/>
        <color rgb="FF000000"/>
        <rFont val="Calibri"/>
      </rPr>
      <t xml:space="preserve"> to </t>
    </r>
    <r>
      <rPr>
        <b/>
        <sz val="11"/>
        <color rgb="FF000000"/>
        <rFont val="Calibri"/>
      </rPr>
      <t>Backup the password to Azure AD only</t>
    </r>
    <r>
      <rPr>
        <sz val="11"/>
        <color rgb="FF000000"/>
        <rFont val="Calibri"/>
      </rPr>
      <t>.</t>
    </r>
  </si>
  <si>
    <r>
      <rPr>
        <sz val="11"/>
        <color rgb="FF000000"/>
        <rFont val="Calibri"/>
      </rPr>
      <t>This policy setting configures which directory Windows LAPS will use to back up the local admin account password.</t>
    </r>
    <r>
      <rPr>
        <sz val="11"/>
        <color rgb="FF000000"/>
        <rFont val="Calibri"/>
      </rPr>
      <t xml:space="preserve">
</t>
    </r>
    <r>
      <rPr>
        <sz val="11"/>
        <color rgb="FF000000"/>
        <rFont val="Calibri"/>
      </rPr>
      <t xml:space="preserve">The recommended state for this setting is: </t>
    </r>
    <r>
      <rPr>
        <b/>
        <sz val="11"/>
        <color rgb="FF000000"/>
        <rFont val="Calibri"/>
      </rPr>
      <t>Backup the password to Azure AD only</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sz val="11"/>
        <color rgb="FF000000"/>
        <rFont val="Calibri"/>
      </rPr>
      <t>- Windows LAPS does not support standalone computers - they must be joined to an Active Directory domain or Entra ID (formerly Azure Active Directory).</t>
    </r>
    <r>
      <rPr>
        <sz val="11"/>
        <color rgb="FF000000"/>
        <rFont val="Calibri"/>
      </rPr>
      <t xml:space="preserve">
</t>
    </r>
    <r>
      <rPr>
        <sz val="11"/>
        <color rgb="FF000000"/>
        <rFont val="Calibri"/>
      </rPr>
      <t>- Windows LAPS does not support simultaneous storage of the local admin password in both directory types.</t>
    </r>
    <r>
      <rPr>
        <sz val="11"/>
        <color rgb="FF000000"/>
        <rFont val="Calibri"/>
      </rPr>
      <t xml:space="preserve">
</t>
    </r>
    <r>
      <rPr>
        <sz val="11"/>
        <color rgb="FF000000"/>
        <rFont val="Calibri"/>
      </rPr>
      <t>- If the setting is configured and the managed device is not joined to the configured directory type, the local administrator password will not be managed by Windows LAPS.</t>
    </r>
    <r>
      <rPr>
        <sz val="11"/>
        <color rgb="FF000000"/>
        <rFont val="Calibri"/>
      </rPr>
      <t xml:space="preserve">
</t>
    </r>
    <r>
      <rPr>
        <b/>
        <sz val="11"/>
        <color rgb="FF000000"/>
        <rFont val="Calibri"/>
      </rPr>
      <t>Important:</t>
    </r>
    <r>
      <rPr>
        <sz val="11"/>
        <color rgb="FF000000"/>
        <rFont val="Calibri"/>
      </rPr>
      <t xml:space="preserve"> An organization wishing to use Active Directory to backup the LAPS password may make an exception for this recommendation. To implement Active Directory backup see the latest on-premises CIS Benchmark for Windows 10/11. When backing up with Active Directory there are 2 additional security controls to be considered in the benchmark which are not available when using Azure AD for backup. These were excluded from the Intune benchmark as they cannot be selected unless Active Directory is selected as the backup location.</t>
    </r>
  </si>
  <si>
    <r>
      <rPr>
        <sz val="11"/>
        <color rgb="FF000000"/>
        <rFont val="Calibri"/>
      </rPr>
      <t>The passwords managed by Windows LAPS will only be retrievable from the configured directory type.</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</si>
  <si>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HKLM\SOFTWARE\Microsoft\Policies\LAPS:BackupDirectory</t>
    </r>
    <r>
      <rPr>
        <sz val="11"/>
        <color rgb="FF006096"/>
        <rFont val="Roboto Condensed"/>
      </rPr>
      <t xml:space="preserve">
</t>
    </r>
  </si>
  <si>
    <r>
      <rPr>
        <sz val="11"/>
        <color rgb="FF000000"/>
        <rFont val="Calibri"/>
      </rPr>
      <t>Disabled. (The local administrator password is not managed by Windows LAPS.)</t>
    </r>
  </si>
  <si>
    <t>105.2</t>
  </si>
  <si>
    <r>
      <rPr>
        <sz val="11"/>
        <rFont val="Calibri"/>
      </rPr>
      <t xml:space="preserve">Ensure </t>
    </r>
    <r>
      <rPr>
        <sz val="11"/>
        <color rgb="FF000000"/>
        <rFont val="Calibri"/>
      </rPr>
      <t>'</t>
    </r>
    <r>
      <rPr>
        <b/>
        <sz val="11"/>
        <color rgb="FF000000"/>
        <rFont val="Calibri"/>
      </rPr>
      <t>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Configured: 30 or fewer</t>
    </r>
    <r>
      <rPr>
        <sz val="11"/>
        <color rgb="FF000000"/>
        <rFont val="Calibri"/>
      </rPr>
      <t>'</t>
    </r>
  </si>
  <si>
    <r>
      <rPr>
        <sz val="11"/>
        <color rgb="FF000000"/>
        <rFont val="Calibri"/>
      </rPr>
      <t>To establish the recommended configuration from Microsoft Intune Admin Center:</t>
    </r>
    <r>
      <rPr>
        <sz val="11"/>
        <color rgb="FF000000"/>
        <rFont val="Calibri"/>
      </rPr>
      <t xml:space="preserve">
</t>
    </r>
    <r>
      <rPr>
        <sz val="11"/>
        <color rgb="FF000000"/>
        <rFont val="Calibri"/>
      </rPr>
      <t xml:space="preserve">- Navigate to </t>
    </r>
    <r>
      <rPr>
        <b/>
        <sz val="11"/>
        <color rgb="FF000000"/>
        <rFont val="Calibri"/>
      </rPr>
      <t>Endpoint security</t>
    </r>
    <r>
      <rPr>
        <sz val="11"/>
        <color rgb="FF000000"/>
        <rFont val="Calibri"/>
      </rPr>
      <t xml:space="preserve"> &gt; </t>
    </r>
    <r>
      <rPr>
        <b/>
        <sz val="11"/>
        <color rgb="FF000000"/>
        <rFont val="Calibri"/>
      </rPr>
      <t>Account protection</t>
    </r>
    <r>
      <rPr>
        <sz val="11"/>
        <color rgb="FF000000"/>
        <rFont val="Calibri"/>
      </rPr>
      <t>.</t>
    </r>
    <r>
      <rPr>
        <sz val="11"/>
        <color rgb="FF000000"/>
        <rFont val="Calibri"/>
      </rPr>
      <t xml:space="preserve">
</t>
    </r>
    <r>
      <rPr>
        <sz val="11"/>
        <color rgb="FF000000"/>
        <rFont val="Calibri"/>
      </rPr>
      <t xml:space="preserve">- Create or edit a LAPS policy type </t>
    </r>
    <r>
      <rPr>
        <b/>
        <sz val="11"/>
        <color rgb="FF000000"/>
        <rFont val="Calibri"/>
      </rPr>
      <t>Local admin password solution (Windows LAPS)</t>
    </r>
    <r>
      <rPr>
        <sz val="11"/>
        <color rgb="FF000000"/>
        <rFont val="Calibri"/>
      </rPr>
      <t>.</t>
    </r>
    <r>
      <rPr>
        <sz val="11"/>
        <color rgb="FF000000"/>
        <rFont val="Calibri"/>
      </rPr>
      <t xml:space="preserve">
</t>
    </r>
    <r>
      <rPr>
        <sz val="11"/>
        <color rgb="FF000000"/>
        <rFont val="Calibri"/>
      </rPr>
      <t xml:space="preserve">- Set </t>
    </r>
    <r>
      <rPr>
        <b/>
        <sz val="11"/>
        <color rgb="FF000000"/>
        <rFont val="Calibri"/>
      </rPr>
      <t>Password Age Days</t>
    </r>
    <r>
      <rPr>
        <sz val="11"/>
        <color rgb="FF000000"/>
        <rFont val="Calibri"/>
      </rPr>
      <t xml:space="preserve"> to </t>
    </r>
    <r>
      <rPr>
        <b/>
        <sz val="11"/>
        <color rgb="FF000000"/>
        <rFont val="Calibri"/>
      </rPr>
      <t>Configured: 30 (or fewer)</t>
    </r>
  </si>
  <si>
    <r>
      <rPr>
        <sz val="11"/>
        <color rgb="FF000000"/>
        <rFont val="Calibri"/>
      </rPr>
      <t>This policy setting configures the Windows LAPS Password Settings policy for password age.</t>
    </r>
    <r>
      <rPr>
        <sz val="11"/>
        <color rgb="FF000000"/>
        <rFont val="Calibri"/>
      </rPr>
      <t xml:space="preserve">
</t>
    </r>
    <r>
      <rPr>
        <sz val="11"/>
        <color rgb="FF000000"/>
        <rFont val="Calibri"/>
      </rPr>
      <t>Because attackers can crack passwords, the more frequently the password is changed the less opportunity an attacker has to use a cracked password.</t>
    </r>
    <r>
      <rPr>
        <sz val="11"/>
        <color rgb="FF000000"/>
        <rFont val="Calibri"/>
      </rPr>
      <t xml:space="preserve">
</t>
    </r>
    <r>
      <rPr>
        <sz val="11"/>
        <color rgb="FF000000"/>
        <rFont val="Calibri"/>
      </rPr>
      <t xml:space="preserve">The recommended state for this setting is: </t>
    </r>
    <r>
      <rPr>
        <b/>
        <sz val="11"/>
        <color rgb="FF000000"/>
        <rFont val="Calibri"/>
      </rPr>
      <t>Configured: 30 or fewer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</si>
  <si>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None - this is the default behavior, unless set to fewer than 30 days.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</si>
  <si>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t>
    </r>
    <r>
      <rPr>
        <sz val="11"/>
        <color rgb="FF000000"/>
        <rFont val="Calibri"/>
      </rPr>
      <t>.</t>
    </r>
    <r>
      <rPr>
        <sz val="11"/>
        <color rgb="FF000000"/>
        <rFont val="Calibri"/>
      </rPr>
      <t xml:space="preserve">
</t>
    </r>
    <r>
      <rPr>
        <sz val="11"/>
        <color rgb="FF006096"/>
        <rFont val="Roboto Condensed"/>
      </rPr>
      <t>HKLM\SOFTWARE\Microsoft\Policies\LAPS:PasswordAgeDays</t>
    </r>
    <r>
      <rPr>
        <sz val="11"/>
        <color rgb="FF006096"/>
        <rFont val="Roboto Condensed"/>
      </rPr>
      <t xml:space="preserve">
</t>
    </r>
  </si>
  <si>
    <r>
      <rPr>
        <sz val="11"/>
        <color rgb="FF000000"/>
        <rFont val="Calibri"/>
      </rPr>
      <t>30 days.</t>
    </r>
  </si>
  <si>
    <t>105.3</t>
  </si>
  <si>
    <r>
      <rPr>
        <sz val="11"/>
        <rFont val="Calibri"/>
      </rPr>
      <t xml:space="preserve">Ensure </t>
    </r>
    <r>
      <rPr>
        <sz val="11"/>
        <color rgb="FF000000"/>
        <rFont val="Calibri"/>
      </rPr>
      <t>'</t>
    </r>
    <r>
      <rPr>
        <b/>
        <sz val="11"/>
        <color rgb="FF000000"/>
        <rFont val="Calibri"/>
      </rPr>
      <t>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 + numbers + special characters</t>
    </r>
    <r>
      <rPr>
        <sz val="11"/>
        <color rgb="FF000000"/>
        <rFont val="Calibri"/>
      </rPr>
      <t>'</t>
    </r>
  </si>
  <si>
    <r>
      <rPr>
        <sz val="11"/>
        <color rgb="FF000000"/>
        <rFont val="Calibri"/>
      </rPr>
      <t>To establish the recommended configuration from Microsoft Intune Admin Center:</t>
    </r>
    <r>
      <rPr>
        <sz val="11"/>
        <color rgb="FF000000"/>
        <rFont val="Calibri"/>
      </rPr>
      <t xml:space="preserve">
</t>
    </r>
    <r>
      <rPr>
        <sz val="11"/>
        <color rgb="FF000000"/>
        <rFont val="Calibri"/>
      </rPr>
      <t xml:space="preserve">- Navigate to </t>
    </r>
    <r>
      <rPr>
        <b/>
        <sz val="11"/>
        <color rgb="FF000000"/>
        <rFont val="Calibri"/>
      </rPr>
      <t>Endpoint security</t>
    </r>
    <r>
      <rPr>
        <sz val="11"/>
        <color rgb="FF000000"/>
        <rFont val="Calibri"/>
      </rPr>
      <t xml:space="preserve"> &gt; </t>
    </r>
    <r>
      <rPr>
        <b/>
        <sz val="11"/>
        <color rgb="FF000000"/>
        <rFont val="Calibri"/>
      </rPr>
      <t>Account protection</t>
    </r>
    <r>
      <rPr>
        <sz val="11"/>
        <color rgb="FF000000"/>
        <rFont val="Calibri"/>
      </rPr>
      <t>.</t>
    </r>
    <r>
      <rPr>
        <sz val="11"/>
        <color rgb="FF000000"/>
        <rFont val="Calibri"/>
      </rPr>
      <t xml:space="preserve">
</t>
    </r>
    <r>
      <rPr>
        <sz val="11"/>
        <color rgb="FF000000"/>
        <rFont val="Calibri"/>
      </rPr>
      <t xml:space="preserve">- Create or edit a LAPS policy type </t>
    </r>
    <r>
      <rPr>
        <b/>
        <sz val="11"/>
        <color rgb="FF000000"/>
        <rFont val="Calibri"/>
      </rPr>
      <t>Local admin password solution (Windows LAPS)</t>
    </r>
    <r>
      <rPr>
        <sz val="11"/>
        <color rgb="FF000000"/>
        <rFont val="Calibri"/>
      </rPr>
      <t>.</t>
    </r>
    <r>
      <rPr>
        <sz val="11"/>
        <color rgb="FF000000"/>
        <rFont val="Calibri"/>
      </rPr>
      <t xml:space="preserve">
</t>
    </r>
    <r>
      <rPr>
        <sz val="11"/>
        <color rgb="FF000000"/>
        <rFont val="Calibri"/>
      </rPr>
      <t xml:space="preserve">- Set </t>
    </r>
    <r>
      <rPr>
        <b/>
        <sz val="11"/>
        <color rgb="FF000000"/>
        <rFont val="Calibri"/>
      </rPr>
      <t>Password Complexity</t>
    </r>
    <r>
      <rPr>
        <sz val="11"/>
        <color rgb="FF000000"/>
        <rFont val="Calibri"/>
      </rPr>
      <t xml:space="preserve"> to </t>
    </r>
    <r>
      <rPr>
        <b/>
        <sz val="11"/>
        <color rgb="FF000000"/>
        <rFont val="Calibri"/>
      </rPr>
      <t>Large letters + small letters + numbers + special characters</t>
    </r>
    <r>
      <rPr>
        <sz val="11"/>
        <color rgb="FF000000"/>
        <rFont val="Calibri"/>
      </rPr>
      <t>.</t>
    </r>
  </si>
  <si>
    <r>
      <rPr>
        <sz val="11"/>
        <color rgb="FF000000"/>
        <rFont val="Calibri"/>
      </rPr>
      <t>This policy setting configures the Windows LAPS Password Settings policy for password complexity.</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627 combinations. An eight-character password has 26 to the power of 8 (or 2 x 10 to the power of 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Large letters + small letters + numbers + special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</si>
  <si>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HKLM\SOFTWARE\Microsoft\Policies\LAPS:PasswordComplexity</t>
    </r>
    <r>
      <rPr>
        <sz val="11"/>
        <color rgb="FF006096"/>
        <rFont val="Roboto Condensed"/>
      </rPr>
      <t xml:space="preserve">
</t>
    </r>
  </si>
  <si>
    <r>
      <rPr>
        <sz val="11"/>
        <color rgb="FF000000"/>
        <rFont val="Calibri"/>
      </rPr>
      <t>Large letters + small letters + numbers + special characters.</t>
    </r>
  </si>
  <si>
    <t>105.4</t>
  </si>
  <si>
    <r>
      <rPr>
        <sz val="11"/>
        <rFont val="Calibri"/>
      </rPr>
      <t xml:space="preserve">Ensure </t>
    </r>
    <r>
      <rPr>
        <sz val="11"/>
        <color rgb="FF000000"/>
        <rFont val="Calibri"/>
      </rPr>
      <t>'</t>
    </r>
    <r>
      <rPr>
        <b/>
        <sz val="11"/>
        <color rgb="FF000000"/>
        <rFont val="Calibri"/>
      </rPr>
      <t>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Configured: 15 or more</t>
    </r>
    <r>
      <rPr>
        <sz val="11"/>
        <color rgb="FF000000"/>
        <rFont val="Calibri"/>
      </rPr>
      <t>'</t>
    </r>
  </si>
  <si>
    <r>
      <rPr>
        <sz val="11"/>
        <color rgb="FF000000"/>
        <rFont val="Calibri"/>
      </rPr>
      <t>To establish the recommended configuration from Microsoft Intune Admin Center:</t>
    </r>
    <r>
      <rPr>
        <sz val="11"/>
        <color rgb="FF000000"/>
        <rFont val="Calibri"/>
      </rPr>
      <t xml:space="preserve">
</t>
    </r>
    <r>
      <rPr>
        <sz val="11"/>
        <color rgb="FF000000"/>
        <rFont val="Calibri"/>
      </rPr>
      <t xml:space="preserve">- Navigate to </t>
    </r>
    <r>
      <rPr>
        <b/>
        <sz val="11"/>
        <color rgb="FF000000"/>
        <rFont val="Calibri"/>
      </rPr>
      <t>Endpoint security</t>
    </r>
    <r>
      <rPr>
        <sz val="11"/>
        <color rgb="FF000000"/>
        <rFont val="Calibri"/>
      </rPr>
      <t xml:space="preserve"> &gt; </t>
    </r>
    <r>
      <rPr>
        <b/>
        <sz val="11"/>
        <color rgb="FF000000"/>
        <rFont val="Calibri"/>
      </rPr>
      <t>Account protection</t>
    </r>
    <r>
      <rPr>
        <sz val="11"/>
        <color rgb="FF000000"/>
        <rFont val="Calibri"/>
      </rPr>
      <t>.</t>
    </r>
    <r>
      <rPr>
        <sz val="11"/>
        <color rgb="FF000000"/>
        <rFont val="Calibri"/>
      </rPr>
      <t xml:space="preserve">
</t>
    </r>
    <r>
      <rPr>
        <sz val="11"/>
        <color rgb="FF000000"/>
        <rFont val="Calibri"/>
      </rPr>
      <t xml:space="preserve">- Create or edit a LAPS policy type </t>
    </r>
    <r>
      <rPr>
        <b/>
        <sz val="11"/>
        <color rgb="FF000000"/>
        <rFont val="Calibri"/>
      </rPr>
      <t>Local admin password solution (Windows LAPS)</t>
    </r>
    <r>
      <rPr>
        <sz val="11"/>
        <color rgb="FF000000"/>
        <rFont val="Calibri"/>
      </rPr>
      <t>.</t>
    </r>
    <r>
      <rPr>
        <sz val="11"/>
        <color rgb="FF000000"/>
        <rFont val="Calibri"/>
      </rPr>
      <t xml:space="preserve">
</t>
    </r>
    <r>
      <rPr>
        <sz val="11"/>
        <color rgb="FF000000"/>
        <rFont val="Calibri"/>
      </rPr>
      <t xml:space="preserve">- Set </t>
    </r>
    <r>
      <rPr>
        <b/>
        <sz val="11"/>
        <color rgb="FF000000"/>
        <rFont val="Calibri"/>
      </rPr>
      <t>Password Length</t>
    </r>
    <r>
      <rPr>
        <sz val="11"/>
        <color rgb="FF000000"/>
        <rFont val="Calibri"/>
      </rPr>
      <t xml:space="preserve"> to </t>
    </r>
    <r>
      <rPr>
        <b/>
        <sz val="11"/>
        <color rgb="FF000000"/>
        <rFont val="Calibri"/>
      </rPr>
      <t>Configured: 15 (or more)</t>
    </r>
    <r>
      <rPr>
        <sz val="11"/>
        <color rgb="FF000000"/>
        <rFont val="Calibri"/>
      </rPr>
      <t>.</t>
    </r>
  </si>
  <si>
    <r>
      <rPr>
        <sz val="11"/>
        <color rgb="FF000000"/>
        <rFont val="Calibri"/>
      </rPr>
      <t>This policy setting configures the Windows LAPS Password Settings policy for password length.</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627 combinations. An eight-character password has 26 to the power of 8 (or 2 x 10 to the power of 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Configured: 15 or more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</si>
  <si>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Windows LAPS-generated passwords will be required to have a length of 15 characters (or more, if selected).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</si>
  <si>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t>
    </r>
    <r>
      <rPr>
        <sz val="11"/>
        <color rgb="FF000000"/>
        <rFont val="Calibri"/>
      </rPr>
      <t xml:space="preserve">
</t>
    </r>
    <r>
      <rPr>
        <sz val="11"/>
        <color rgb="FF006096"/>
        <rFont val="Roboto Condensed"/>
      </rPr>
      <t>HKLM\SOFTWARE\Microsoft\Policies\LAPS:PasswordLength</t>
    </r>
    <r>
      <rPr>
        <sz val="11"/>
        <color rgb="FF006096"/>
        <rFont val="Roboto Condensed"/>
      </rPr>
      <t xml:space="preserve">
</t>
    </r>
  </si>
  <si>
    <r>
      <rPr>
        <sz val="11"/>
        <color rgb="FF000000"/>
        <rFont val="Calibri"/>
      </rPr>
      <t>14 characters.</t>
    </r>
  </si>
  <si>
    <t>105.5</t>
  </si>
  <si>
    <r>
      <rPr>
        <sz val="11"/>
        <rFont val="Calibri"/>
      </rPr>
      <t xml:space="preserve">Ensure </t>
    </r>
    <r>
      <rPr>
        <sz val="11"/>
        <color rgb="FF000000"/>
        <rFont val="Calibri"/>
      </rPr>
      <t>'</t>
    </r>
    <r>
      <rPr>
        <b/>
        <sz val="11"/>
        <color rgb="FF000000"/>
        <rFont val="Calibri"/>
      </rPr>
      <t>Post-authentication actions</t>
    </r>
    <r>
      <rPr>
        <sz val="11"/>
        <color rgb="FF000000"/>
        <rFont val="Calibri"/>
      </rPr>
      <t>'</t>
    </r>
    <r>
      <rPr>
        <sz val="11"/>
        <color rgb="FF000000"/>
        <rFont val="Calibri"/>
      </rPr>
      <t xml:space="preserve"> is set to </t>
    </r>
    <r>
      <rPr>
        <sz val="11"/>
        <color rgb="FF000000"/>
        <rFont val="Calibri"/>
      </rPr>
      <t>'</t>
    </r>
    <r>
      <rPr>
        <b/>
        <sz val="11"/>
        <color rgb="FF000000"/>
        <rFont val="Calibri"/>
      </rPr>
      <t>Reset the password and logoff the managed account</t>
    </r>
    <r>
      <rPr>
        <sz val="11"/>
        <color rgb="FF000000"/>
        <rFont val="Calibri"/>
      </rPr>
      <t>'</t>
    </r>
    <r>
      <rPr>
        <sz val="11"/>
        <color rgb="FF000000"/>
        <rFont val="Calibri"/>
      </rPr>
      <t xml:space="preserve"> or higher</t>
    </r>
  </si>
  <si>
    <r>
      <rPr>
        <sz val="11"/>
        <color rgb="FF000000"/>
        <rFont val="Calibri"/>
      </rPr>
      <t>To establish the recommended configuration from Microsoft Intune Admin Center:</t>
    </r>
    <r>
      <rPr>
        <sz val="11"/>
        <color rgb="FF000000"/>
        <rFont val="Calibri"/>
      </rPr>
      <t xml:space="preserve">
</t>
    </r>
    <r>
      <rPr>
        <sz val="11"/>
        <color rgb="FF000000"/>
        <rFont val="Calibri"/>
      </rPr>
      <t xml:space="preserve">- Navigate to </t>
    </r>
    <r>
      <rPr>
        <b/>
        <sz val="11"/>
        <color rgb="FF000000"/>
        <rFont val="Calibri"/>
      </rPr>
      <t>Endpoint security</t>
    </r>
    <r>
      <rPr>
        <sz val="11"/>
        <color rgb="FF000000"/>
        <rFont val="Calibri"/>
      </rPr>
      <t xml:space="preserve"> &gt; </t>
    </r>
    <r>
      <rPr>
        <b/>
        <sz val="11"/>
        <color rgb="FF000000"/>
        <rFont val="Calibri"/>
      </rPr>
      <t>Account protection</t>
    </r>
    <r>
      <rPr>
        <sz val="11"/>
        <color rgb="FF000000"/>
        <rFont val="Calibri"/>
      </rPr>
      <t>.</t>
    </r>
    <r>
      <rPr>
        <sz val="11"/>
        <color rgb="FF000000"/>
        <rFont val="Calibri"/>
      </rPr>
      <t xml:space="preserve">
</t>
    </r>
    <r>
      <rPr>
        <sz val="11"/>
        <color rgb="FF000000"/>
        <rFont val="Calibri"/>
      </rPr>
      <t xml:space="preserve">- Create or edit a LAPS policy type </t>
    </r>
    <r>
      <rPr>
        <b/>
        <sz val="11"/>
        <color rgb="FF000000"/>
        <rFont val="Calibri"/>
      </rPr>
      <t>Local admin password solution (Windows LAPS)</t>
    </r>
    <r>
      <rPr>
        <sz val="11"/>
        <color rgb="FF000000"/>
        <rFont val="Calibri"/>
      </rPr>
      <t>.</t>
    </r>
    <r>
      <rPr>
        <sz val="11"/>
        <color rgb="FF000000"/>
        <rFont val="Calibri"/>
      </rPr>
      <t xml:space="preserve">
</t>
    </r>
    <r>
      <rPr>
        <sz val="11"/>
        <color rgb="FF000000"/>
        <rFont val="Calibri"/>
      </rPr>
      <t xml:space="preserve">- Set </t>
    </r>
    <r>
      <rPr>
        <b/>
        <sz val="11"/>
        <color rgb="FF000000"/>
        <rFont val="Calibri"/>
      </rPr>
      <t>Post Authentication Actions</t>
    </r>
    <r>
      <rPr>
        <sz val="11"/>
        <color rgb="FF000000"/>
        <rFont val="Calibri"/>
      </rPr>
      <t xml:space="preserve"> to </t>
    </r>
    <r>
      <rPr>
        <b/>
        <sz val="11"/>
        <color rgb="FF000000"/>
        <rFont val="Calibri"/>
      </rPr>
      <t>Reset the password and logoff the managed account</t>
    </r>
    <r>
      <rPr>
        <sz val="11"/>
        <color rgb="FF000000"/>
        <rFont val="Calibri"/>
      </rPr>
      <t xml:space="preserve"> (or higher).</t>
    </r>
    <r>
      <rPr>
        <sz val="11"/>
        <color rgb="FF000000"/>
        <rFont val="Calibri"/>
      </rPr>
      <t xml:space="preserve">
</t>
    </r>
    <r>
      <rPr>
        <b/>
        <sz val="11"/>
        <color rgb="FF000000"/>
        <rFont val="Calibri"/>
      </rPr>
      <t>Note:</t>
    </r>
    <r>
      <rPr>
        <sz val="11"/>
        <color rgb="FF000000"/>
        <rFont val="Calibri"/>
      </rPr>
      <t xml:space="preserve"> Both </t>
    </r>
    <r>
      <rPr>
        <b/>
        <sz val="11"/>
        <color rgb="FF000000"/>
        <rFont val="Calibri"/>
      </rPr>
      <t>Reset the password and logoff the managed account</t>
    </r>
    <r>
      <rPr>
        <sz val="11"/>
        <color rgb="FF000000"/>
        <rFont val="Calibri"/>
      </rPr>
      <t xml:space="preserve"> and </t>
    </r>
    <r>
      <rPr>
        <b/>
        <sz val="11"/>
        <color rgb="FF000000"/>
        <rFont val="Calibri"/>
      </rPr>
      <t>Reset the password and reboot</t>
    </r>
    <r>
      <rPr>
        <sz val="11"/>
        <color rgb="FF000000"/>
        <rFont val="Calibri"/>
      </rPr>
      <t xml:space="preserve"> are considered passing states.</t>
    </r>
  </si>
  <si>
    <r>
      <rPr>
        <sz val="11"/>
        <color rgb="FF000000"/>
        <rFont val="Calibri"/>
      </rPr>
      <t xml:space="preserve">This policy settings configures post-authentication actions which will be executed after detecting an authentication by the LAPS managed account. The </t>
    </r>
    <r>
      <rPr>
        <b/>
        <sz val="11"/>
        <color rgb="FF000000"/>
        <rFont val="Calibri"/>
      </rPr>
      <t>Action</t>
    </r>
    <r>
      <rPr>
        <sz val="11"/>
        <color rgb="FF000000"/>
        <rFont val="Calibri"/>
      </rPr>
      <t xml:space="preserve"> refers to actions to take upon expiry of the grace period before executing the specified post-authentication actions.</t>
    </r>
    <r>
      <rPr>
        <sz val="11"/>
        <color rgb="FF000000"/>
        <rFont val="Calibri"/>
      </rPr>
      <t xml:space="preserve">
</t>
    </r>
    <r>
      <rPr>
        <sz val="11"/>
        <color rgb="FF000000"/>
        <rFont val="Calibri"/>
      </rPr>
      <t>Post-authentication actions:</t>
    </r>
    <r>
      <rPr>
        <sz val="11"/>
        <color rgb="FF000000"/>
        <rFont val="Calibri"/>
      </rPr>
      <t xml:space="preserve">
</t>
    </r>
    <r>
      <rPr>
        <sz val="11"/>
        <color rgb="FF000000"/>
        <rFont val="Calibri"/>
      </rPr>
      <t xml:space="preserve">- </t>
    </r>
    <r>
      <rPr>
        <b/>
        <sz val="11"/>
        <color rgb="FF000000"/>
        <rFont val="Calibri"/>
      </rPr>
      <t>Reset password</t>
    </r>
    <r>
      <rPr>
        <sz val="11"/>
        <color rgb="FF000000"/>
        <rFont val="Calibri"/>
      </rPr>
      <t>: upon expiry of the grace period, the managed account password will be reset.</t>
    </r>
    <r>
      <rPr>
        <sz val="11"/>
        <color rgb="FF000000"/>
        <rFont val="Calibri"/>
      </rPr>
      <t xml:space="preserve">
</t>
    </r>
    <r>
      <rPr>
        <sz val="11"/>
        <color rgb="FF000000"/>
        <rFont val="Calibri"/>
      </rPr>
      <t xml:space="preserve">- </t>
    </r>
    <r>
      <rPr>
        <b/>
        <sz val="11"/>
        <color rgb="FF000000"/>
        <rFont val="Calibri"/>
      </rPr>
      <t>Reset the password and logoff the managed account</t>
    </r>
    <r>
      <rPr>
        <sz val="11"/>
        <color rgb="FF000000"/>
        <rFont val="Calibri"/>
      </rPr>
      <t>: upon expiry of the grace period, the managed account password will be reset and any interactive logon sessions using the managed account will terminated.</t>
    </r>
    <r>
      <rPr>
        <sz val="11"/>
        <color rgb="FF000000"/>
        <rFont val="Calibri"/>
      </rPr>
      <t xml:space="preserve">
</t>
    </r>
    <r>
      <rPr>
        <sz val="11"/>
        <color rgb="FF000000"/>
        <rFont val="Calibri"/>
      </rPr>
      <t xml:space="preserve">- </t>
    </r>
    <r>
      <rPr>
        <b/>
        <sz val="11"/>
        <color rgb="FF000000"/>
        <rFont val="Calibri"/>
      </rPr>
      <t>Reset the password and reboot the device</t>
    </r>
    <r>
      <rPr>
        <sz val="11"/>
        <color rgb="FF000000"/>
        <rFont val="Calibri"/>
      </rPr>
      <t>: upon expiry of the grace period, the managed account password will be reset and the managed device will be immediately rebooted.</t>
    </r>
    <r>
      <rPr>
        <sz val="11"/>
        <color rgb="FF000000"/>
        <rFont val="Calibri"/>
      </rPr>
      <t xml:space="preserve">
</t>
    </r>
    <r>
      <rPr>
        <b/>
        <sz val="11"/>
        <color rgb="FF000000"/>
        <rFont val="Calibri"/>
      </rPr>
      <t>Warning:</t>
    </r>
    <r>
      <rPr>
        <sz val="11"/>
        <color rgb="FF000000"/>
        <rFont val="Calibri"/>
      </rPr>
      <t xml:space="preserve"> After an interactive logon session is terminated, other authenticated sessions using the Windows LAPS managed account may still be active. The only way to ensure that the previous password is no longer in use is to reboot the OS.</t>
    </r>
    <r>
      <rPr>
        <sz val="11"/>
        <color rgb="FF000000"/>
        <rFont val="Calibri"/>
      </rPr>
      <t xml:space="preserve">
</t>
    </r>
    <r>
      <rPr>
        <sz val="11"/>
        <color rgb="FF000000"/>
        <rFont val="Calibri"/>
      </rPr>
      <t xml:space="preserve">The recommended state for this setting is: </t>
    </r>
    <r>
      <rPr>
        <b/>
        <sz val="11"/>
        <color rgb="FF000000"/>
        <rFont val="Calibri"/>
      </rPr>
      <t>Reset the password and logoff the managed account</t>
    </r>
    <r>
      <rPr>
        <sz val="11"/>
        <color rgb="FF000000"/>
        <rFont val="Calibri"/>
      </rPr>
      <t xml:space="preserve"> or higher.</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</si>
  <si>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After the grace period expires, the Windows LAPS managed account password will be reset and logged off the system or the OS will be restarted.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</si>
  <si>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 xml:space="preserve"> or </t>
    </r>
    <r>
      <rPr>
        <b/>
        <sz val="11"/>
        <color rgb="FF000000"/>
        <rFont val="Calibri"/>
      </rPr>
      <t>5</t>
    </r>
    <r>
      <rPr>
        <sz val="11"/>
        <color rgb="FF000000"/>
        <rFont val="Calibri"/>
      </rPr>
      <t>.</t>
    </r>
    <r>
      <rPr>
        <sz val="11"/>
        <color rgb="FF000000"/>
        <rFont val="Calibri"/>
      </rPr>
      <t xml:space="preserve">
</t>
    </r>
    <r>
      <rPr>
        <sz val="11"/>
        <color rgb="FF006096"/>
        <rFont val="Roboto Condensed"/>
      </rPr>
      <t>HKLM\SOFTWARE\Microsoft\Policies\LAPS:PostAuthenticationActions</t>
    </r>
    <r>
      <rPr>
        <sz val="11"/>
        <color rgb="FF006096"/>
        <rFont val="Roboto Condensed"/>
      </rPr>
      <t xml:space="preserve">
</t>
    </r>
  </si>
  <si>
    <r>
      <rPr>
        <sz val="11"/>
        <color rgb="FF000000"/>
        <rFont val="Calibri"/>
      </rPr>
      <t>Disabled. (Reset the password and logoff the managed account after the specified grace period.)</t>
    </r>
  </si>
  <si>
    <t>105.6</t>
  </si>
  <si>
    <r>
      <rPr>
        <sz val="11"/>
        <rFont val="Calibri"/>
      </rPr>
      <t xml:space="preserve">Ensure </t>
    </r>
    <r>
      <rPr>
        <sz val="11"/>
        <color rgb="FF000000"/>
        <rFont val="Calibri"/>
      </rPr>
      <t>'</t>
    </r>
    <r>
      <rPr>
        <b/>
        <sz val="11"/>
        <color rgb="FF000000"/>
        <rFont val="Calibri"/>
      </rPr>
      <t>Post Authentication Reset Delay</t>
    </r>
    <r>
      <rPr>
        <sz val="11"/>
        <color rgb="FF000000"/>
        <rFont val="Calibri"/>
      </rPr>
      <t>'</t>
    </r>
    <r>
      <rPr>
        <sz val="11"/>
        <color rgb="FF000000"/>
        <rFont val="Calibri"/>
      </rPr>
      <t xml:space="preserve"> is set to </t>
    </r>
    <r>
      <rPr>
        <sz val="11"/>
        <color rgb="FF000000"/>
        <rFont val="Calibri"/>
      </rPr>
      <t>'</t>
    </r>
    <r>
      <rPr>
        <b/>
        <sz val="11"/>
        <color rgb="FF000000"/>
        <rFont val="Calibri"/>
      </rPr>
      <t>Configured: 8 or fewer hours, but not 0</t>
    </r>
    <r>
      <rPr>
        <sz val="11"/>
        <color rgb="FF000000"/>
        <rFont val="Calibri"/>
      </rPr>
      <t>'</t>
    </r>
  </si>
  <si>
    <r>
      <rPr>
        <sz val="11"/>
        <color rgb="FF000000"/>
        <rFont val="Calibri"/>
      </rPr>
      <t>To establish the recommended configuration from Microsoft Intune Admin Center:</t>
    </r>
    <r>
      <rPr>
        <sz val="11"/>
        <color rgb="FF000000"/>
        <rFont val="Calibri"/>
      </rPr>
      <t xml:space="preserve">
</t>
    </r>
    <r>
      <rPr>
        <sz val="11"/>
        <color rgb="FF000000"/>
        <rFont val="Calibri"/>
      </rPr>
      <t xml:space="preserve">- Navigate to </t>
    </r>
    <r>
      <rPr>
        <b/>
        <sz val="11"/>
        <color rgb="FF000000"/>
        <rFont val="Calibri"/>
      </rPr>
      <t>Endpoint security</t>
    </r>
    <r>
      <rPr>
        <sz val="11"/>
        <color rgb="FF000000"/>
        <rFont val="Calibri"/>
      </rPr>
      <t xml:space="preserve"> &gt; </t>
    </r>
    <r>
      <rPr>
        <b/>
        <sz val="11"/>
        <color rgb="FF000000"/>
        <rFont val="Calibri"/>
      </rPr>
      <t>Account protection</t>
    </r>
    <r>
      <rPr>
        <sz val="11"/>
        <color rgb="FF000000"/>
        <rFont val="Calibri"/>
      </rPr>
      <t>.</t>
    </r>
    <r>
      <rPr>
        <sz val="11"/>
        <color rgb="FF000000"/>
        <rFont val="Calibri"/>
      </rPr>
      <t xml:space="preserve">
</t>
    </r>
    <r>
      <rPr>
        <sz val="11"/>
        <color rgb="FF000000"/>
        <rFont val="Calibri"/>
      </rPr>
      <t xml:space="preserve">- Create or edit a LAPS policy type </t>
    </r>
    <r>
      <rPr>
        <b/>
        <sz val="11"/>
        <color rgb="FF000000"/>
        <rFont val="Calibri"/>
      </rPr>
      <t>Local admin password solution (Windows LAPS)</t>
    </r>
    <r>
      <rPr>
        <sz val="11"/>
        <color rgb="FF000000"/>
        <rFont val="Calibri"/>
      </rPr>
      <t>.</t>
    </r>
    <r>
      <rPr>
        <sz val="11"/>
        <color rgb="FF000000"/>
        <rFont val="Calibri"/>
      </rPr>
      <t xml:space="preserve">
</t>
    </r>
    <r>
      <rPr>
        <sz val="11"/>
        <color rgb="FF000000"/>
        <rFont val="Calibri"/>
      </rPr>
      <t xml:space="preserve">- Set </t>
    </r>
    <r>
      <rPr>
        <b/>
        <sz val="11"/>
        <color rgb="FF000000"/>
        <rFont val="Calibri"/>
      </rPr>
      <t>Post Authentication Reset Delay</t>
    </r>
    <r>
      <rPr>
        <sz val="11"/>
        <color rgb="FF000000"/>
        <rFont val="Calibri"/>
      </rPr>
      <t xml:space="preserve"> to </t>
    </r>
    <r>
      <rPr>
        <b/>
        <sz val="11"/>
        <color rgb="FF000000"/>
        <rFont val="Calibri"/>
      </rPr>
      <t>Configured: 8 (or fewer hours, but not 0)</t>
    </r>
    <r>
      <rPr>
        <sz val="11"/>
        <color rgb="FF000000"/>
        <rFont val="Calibri"/>
      </rPr>
      <t>.</t>
    </r>
  </si>
  <si>
    <r>
      <rPr>
        <sz val="11"/>
        <color rgb="FF000000"/>
        <rFont val="Calibri"/>
      </rPr>
      <t xml:space="preserve">This policy settings configures post-authentication actions which will be executed after detecting an authentication by the Windows LAPS managed account. The </t>
    </r>
    <r>
      <rPr>
        <b/>
        <sz val="11"/>
        <color rgb="FF000000"/>
        <rFont val="Calibri"/>
      </rPr>
      <t>Grace period</t>
    </r>
    <r>
      <rPr>
        <sz val="11"/>
        <color rgb="FF000000"/>
        <rFont val="Calibri"/>
      </rPr>
      <t xml:space="preserve"> refers to the amount of time (hours) to wait after an authentication before executing the specified post-authentication actions.</t>
    </r>
    <r>
      <rPr>
        <sz val="11"/>
        <color rgb="FF000000"/>
        <rFont val="Calibri"/>
      </rPr>
      <t xml:space="preserve">
</t>
    </r>
    <r>
      <rPr>
        <sz val="11"/>
        <color rgb="FF000000"/>
        <rFont val="Calibri"/>
      </rPr>
      <t xml:space="preserve">The recommended state for this setting is: </t>
    </r>
    <r>
      <rPr>
        <b/>
        <sz val="11"/>
        <color rgb="FF000000"/>
        <rFont val="Calibri"/>
      </rPr>
      <t>Configured: 8 or fewer hours,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If this policy is set to </t>
    </r>
    <r>
      <rPr>
        <b/>
        <sz val="11"/>
        <color rgb="FF000000"/>
        <rFont val="Calibri"/>
      </rPr>
      <t>0</t>
    </r>
    <r>
      <rPr>
        <sz val="11"/>
        <color rgb="FF000000"/>
        <rFont val="Calibri"/>
      </rPr>
      <t xml:space="preserve"> it prevents all post-authentication actions from occurring.</t>
    </r>
  </si>
  <si>
    <r>
      <rPr>
        <sz val="11"/>
        <color rgb="FF000000"/>
        <rFont val="Calibri"/>
      </rPr>
      <t>After 8 hours, the Windows LAPS managed account password will be reset and log off the system.</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</si>
  <si>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8</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HKLM\SOFTWARE\Microsoft\Policies\LAPS:PostAuthenticationResetDelay</t>
    </r>
    <r>
      <rPr>
        <sz val="11"/>
        <color rgb="FF006096"/>
        <rFont val="Roboto Condensed"/>
      </rPr>
      <t xml:space="preserve">
</t>
    </r>
  </si>
  <si>
    <r>
      <rPr>
        <sz val="11"/>
        <color rgb="FF000000"/>
        <rFont val="Calibri"/>
      </rPr>
      <t>Disabled. (Specified post-authentication actions will be executed after a default 24-hour grace period.)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</si>
  <si>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</si>
  <si>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</si>
  <si>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</si>
  <si>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</si>
  <si>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</si>
  <si>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</si>
  <si>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</si>
  <si>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</si>
  <si>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</si>
  <si>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</si>
  <si>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</si>
  <si>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</si>
  <si>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</si>
  <si>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</si>
  <si>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</si>
  <si>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</si>
  <si>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</si>
  <si>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</si>
  <si>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</si>
  <si>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</si>
  <si>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</si>
  <si>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</si>
  <si>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</si>
  <si>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</si>
  <si>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</si>
  <si>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</si>
  <si>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</si>
  <si>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</si>
  <si>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</si>
  <si>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Intune for Windows 11 Benchmark</t>
  </si>
  <si>
    <t>Developed By:</t>
  </si>
  <si>
    <t>Center for Internet Security (CIS)</t>
  </si>
  <si>
    <t>Release Information:</t>
  </si>
  <si>
    <r>
      <rPr>
        <b/>
        <sz val="11"/>
        <color rgb="FF000000"/>
        <rFont val="Calibri"/>
      </rPr>
      <t>Version:</t>
    </r>
    <r>
      <rPr>
        <sz val="11"/>
        <color rgb="FF000000"/>
        <rFont val="Calibri"/>
      </rPr>
      <t xml:space="preserve"> v4.0.0     </t>
    </r>
    <r>
      <rPr>
        <b/>
        <sz val="11"/>
        <color rgb="FF000000"/>
        <rFont val="Calibri"/>
      </rPr>
      <t>Date:</t>
    </r>
    <r>
      <rPr>
        <sz val="11"/>
        <color rgb="FF000000"/>
        <rFont val="Calibri"/>
      </rPr>
      <t xml:space="preserve"> 25 April 2025     </t>
    </r>
    <r>
      <rPr>
        <b/>
        <sz val="11"/>
        <color rgb="FF000000"/>
        <rFont val="Calibri"/>
      </rPr>
      <t>Recommendation Count:</t>
    </r>
    <r>
      <rPr>
        <sz val="11"/>
        <color rgb="FF000000"/>
        <rFont val="Calibri"/>
      </rPr>
      <t xml:space="preserve"> 457</t>
    </r>
  </si>
  <si>
    <t>Development Url:</t>
  </si>
  <si>
    <t>https://workbench.cisecurity.org/benchmarks/21719</t>
  </si>
  <si>
    <t>Download Url:</t>
  </si>
  <si>
    <t>https://downloads.cisecurity.org/#/</t>
  </si>
  <si>
    <t>Guide Overview:</t>
  </si>
  <si>
    <r>
      <rPr>
        <sz val="11"/>
        <color rgb="FF000000"/>
        <rFont val="Calibri"/>
      </rPr>
      <t xml:space="preserve">This benchmark provides prescriptive guidance for establishing a secure configuration posture for Microsoft Windows Operating Systems (OS).This secure configuration guide is based on Windows 11 and is intended for all releases of the Windows 11 operating system, including older versions. This secure configuration guide was tested against </t>
    </r>
    <r>
      <rPr>
        <b/>
        <sz val="11"/>
        <color rgb="FF000000"/>
        <rFont val="Calibri"/>
      </rPr>
      <t>Microsoft Windows 11 24H2 Enterprise</t>
    </r>
    <r>
      <rPr>
        <sz val="11"/>
        <color rgb="FF000000"/>
        <rFont val="Calibri"/>
      </rPr>
      <t xml:space="preserve"> edition.</t>
    </r>
    <r>
      <rPr>
        <sz val="11"/>
        <color rgb="FF000000"/>
        <rFont val="Calibri"/>
      </rPr>
      <t xml:space="preserve">
</t>
    </r>
    <r>
      <rPr>
        <sz val="11"/>
        <color rgb="FF000000"/>
        <rFont val="Calibri"/>
      </rPr>
      <t xml:space="preserve">Ensure that the latest version of this benchmark is downloaded, as it contains new and updated policies that are released by Microsoft. This benchmark follows the CIS on-prem Windows OS Benchmarks as closely as possible. Microsoft is continually updating Intune to support settings that are backed by Group Policy. Note that this benchmark is based off settings that were available and apply without known issues to MDM systems via </t>
    </r>
    <r>
      <rPr>
        <b/>
        <sz val="11"/>
        <color rgb="FF000000"/>
        <rFont val="Calibri"/>
      </rPr>
      <t>Intune configuration profiles</t>
    </r>
    <r>
      <rPr>
        <sz val="11"/>
        <color rgb="FF000000"/>
        <rFont val="Calibri"/>
      </rPr>
      <t xml:space="preserve"> at the </t>
    </r>
    <r>
      <rPr>
        <b/>
        <sz val="11"/>
        <color rgb="FF000000"/>
        <rFont val="Calibri"/>
      </rPr>
      <t>time of publication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Windows Autopilot</t>
    </r>
    <r>
      <rPr>
        <sz val="11"/>
        <color rgb="FF000000"/>
        <rFont val="Calibri"/>
      </rPr>
      <t xml:space="preserve"> is used in the environment, a number of settings (search for Autopilot) need to be set exclusively to </t>
    </r>
    <r>
      <rPr>
        <b/>
        <sz val="11"/>
        <color rgb="FF000000"/>
        <rFont val="Calibri"/>
      </rPr>
      <t>user groups</t>
    </r>
    <r>
      <rPr>
        <sz val="11"/>
        <color rgb="FF000000"/>
        <rFont val="Calibri"/>
      </rPr>
      <t xml:space="preserve"> rather than device groups. This ensures the setting is applied later during enrollment, allowing Windows Autopilot to complete its pre-provisioning process and prevent potential interruptions. For more information visit: Windows Autopilot - Policy Conflicts </t>
    </r>
    <r>
      <rPr>
        <sz val="11"/>
        <color rgb="FF0000FF"/>
        <rFont val="Calibri"/>
      </rPr>
      <t>(https://learn.microsoft.com/en-us/autopilot/policy-conflicts)</t>
    </r>
    <r>
      <rPr>
        <sz val="11"/>
        <color rgb="FF000000"/>
        <rFont val="Calibri"/>
      </rPr>
      <t>.</t>
    </r>
  </si>
  <si>
    <t>Intended Audience:</t>
  </si>
  <si>
    <r>
      <rPr>
        <sz val="11"/>
        <color rgb="FF000000"/>
        <rFont val="Calibri"/>
      </rPr>
      <t xml:space="preserve">The Microsoft Intune Windows Benchmarks are written for </t>
    </r>
    <r>
      <rPr>
        <b/>
        <sz val="11"/>
        <color rgb="FF000000"/>
        <rFont val="Calibri"/>
      </rPr>
      <t>MDM-joined</t>
    </r>
    <r>
      <rPr>
        <sz val="11"/>
        <color rgb="FF000000"/>
        <rFont val="Calibri"/>
      </rPr>
      <t xml:space="preserve"> systems using Microsoft Intune device configuration profiles only. This benchmark is </t>
    </r>
    <r>
      <rPr>
        <b/>
        <sz val="11"/>
        <color rgb="FF000000"/>
        <rFont val="Calibri"/>
      </rPr>
      <t>not</t>
    </r>
    <r>
      <rPr>
        <sz val="11"/>
        <color rgb="FF000000"/>
        <rFont val="Calibri"/>
      </rPr>
      <t xml:space="preserve"> intended for use on standalone or workgroup systems, systems joined to and receive policies from Active Directory, or systems created, maintained, or used in other Cloud offerings. This benchmark covers supported endpoint states for </t>
    </r>
    <r>
      <rPr>
        <b/>
        <sz val="11"/>
        <color rgb="FF000000"/>
        <rFont val="Calibri"/>
      </rPr>
      <t>Entra Hybrid Joined</t>
    </r>
    <r>
      <rPr>
        <sz val="11"/>
        <color rgb="FF000000"/>
        <rFont val="Calibri"/>
      </rPr>
      <t xml:space="preserve"> and </t>
    </r>
    <r>
      <rPr>
        <b/>
        <sz val="11"/>
        <color rgb="FF000000"/>
        <rFont val="Calibri"/>
      </rPr>
      <t>Entra Joined</t>
    </r>
    <r>
      <rPr>
        <sz val="11"/>
        <color rgb="FF000000"/>
        <rFont val="Calibri"/>
      </rPr>
      <t xml:space="preserve"> systems that receive policies from </t>
    </r>
    <r>
      <rPr>
        <b/>
        <sz val="11"/>
        <color rgb="FF000000"/>
        <rFont val="Calibri"/>
      </rPr>
      <t>Microsoft Intune</t>
    </r>
    <r>
      <rPr>
        <sz val="11"/>
        <color rgb="FF000000"/>
        <rFont val="Calibri"/>
      </rPr>
      <t xml:space="preserve"> using </t>
    </r>
    <r>
      <rPr>
        <b/>
        <sz val="11"/>
        <color rgb="FF000000"/>
        <rFont val="Calibri"/>
      </rPr>
      <t>Configuration Profiles</t>
    </r>
    <r>
      <rPr>
        <sz val="11"/>
        <color rgb="FF000000"/>
        <rFont val="Calibri"/>
      </rPr>
      <t xml:space="preserve"> only.</t>
    </r>
  </si>
  <si>
    <t>Profiles:</t>
  </si>
  <si>
    <r>
      <rPr>
        <b/>
        <sz val="11"/>
        <color rgb="FF240458"/>
        <rFont val="Calibri"/>
      </rPr>
      <t>Level 1 (L1)</t>
    </r>
  </si>
  <si>
    <r>
      <rPr>
        <sz val="11"/>
        <color rgb="FF000000"/>
        <rFont val="Calibri"/>
      </rPr>
      <t>This profile is for Corporate/Enterprise Environments and is considered general use.</t>
    </r>
    <r>
      <rPr>
        <sz val="11"/>
        <color rgb="FF000000"/>
        <rFont val="Calibri"/>
      </rPr>
      <t xml:space="preserve">
</t>
    </r>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</si>
  <si>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(L2)</t>
    </r>
  </si>
  <si>
    <r>
      <rPr>
        <sz val="11"/>
        <color rgb="FF000000"/>
        <rFont val="Calibri"/>
      </rPr>
      <t>This profile extends the Level 1 (L1) profile and is intended for High Security/Sensitive Data Environment with limited functionality.</t>
    </r>
    <r>
      <rPr>
        <sz val="11"/>
        <color rgb="FF000000"/>
        <rFont val="Calibri"/>
      </rPr>
      <t xml:space="preserve">
</t>
    </r>
    <r>
      <rPr>
        <sz val="11"/>
        <color rgb="FF000000"/>
        <rFont val="Calibri"/>
      </rPr>
      <t>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 and</t>
    </r>
    <r>
      <rPr>
        <sz val="11"/>
        <color rgb="FF000000"/>
        <rFont val="Calibri"/>
      </rPr>
      <t xml:space="preserve">
</t>
    </r>
    <r>
      <rPr>
        <b/>
        <sz val="11"/>
        <color rgb="FF000000"/>
        <rFont val="Calibri"/>
      </rPr>
      <t>•</t>
    </r>
    <r>
      <rPr>
        <sz val="11"/>
        <color rgb="FF000000"/>
        <rFont val="Calibri"/>
      </rPr>
      <t xml:space="preserve">    limit the ability of remote management/access.</t>
    </r>
    <r>
      <rPr>
        <sz val="11"/>
        <color rgb="FF000000"/>
        <rFont val="Calibri"/>
      </rPr>
      <t xml:space="preserve">
</t>
    </r>
    <r>
      <rPr>
        <b/>
        <sz val="11"/>
        <color rgb="FF000000"/>
        <rFont val="Calibri"/>
      </rPr>
      <t>Note:</t>
    </r>
    <r>
      <rPr>
        <sz val="11"/>
        <color rgb="FF000000"/>
        <rFont val="Calibri"/>
      </rPr>
      <t xml:space="preserve"> Implementation of Level 2 requires that </t>
    </r>
    <r>
      <rPr>
        <b/>
        <sz val="11"/>
        <color rgb="FF000000"/>
        <rFont val="Calibri"/>
      </rPr>
      <t>both</t>
    </r>
    <r>
      <rPr>
        <sz val="11"/>
        <color rgb="FF000000"/>
        <rFont val="Calibri"/>
      </rPr>
      <t xml:space="preserve"> Level 1 and Level 2 settings are applied.</t>
    </r>
  </si>
  <si>
    <r>
      <rPr>
        <b/>
        <sz val="11"/>
        <color rgb="FF240458"/>
        <rFont val="Calibri"/>
      </rPr>
      <t>BitLocker (BL)</t>
    </r>
  </si>
  <si>
    <r>
      <rPr>
        <sz val="11"/>
        <color rgb="FF000000"/>
        <rFont val="Calibri"/>
      </rPr>
      <t>This profile includes BitLocker-related recommendations. It is intended be an optional "add-on" to the Level 1 (L1) or Level 2 (L2) profiles.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</si>
  <si>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</si>
  <si>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</si>
  <si>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</si>
  <si>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</si>
  <si>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</si>
  <si>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</si>
  <si>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</si>
  <si>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</si>
  <si>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</si>
  <si>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</si>
  <si>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</si>
  <si>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</si>
  <si>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</si>
  <si>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</si>
  <si>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</si>
  <si>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</si>
  <si>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</si>
  <si>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</si>
  <si>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</si>
  <si>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</si>
  <si>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</si>
  <si>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</si>
  <si>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</si>
  <si>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</si>
  <si>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</si>
  <si>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</si>
  <si>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</si>
  <si>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</si>
  <si>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</si>
  <si>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</si>
  <si>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</si>
  <si>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</si>
  <si>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</si>
  <si>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</si>
  <si>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</si>
  <si>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</si>
  <si>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</si>
  <si>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</si>
  <si>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</si>
  <si>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Intune for Windows 11 Benchmark v4.0.0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</si>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</sst>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11" fillId="2" borderId="11" xfId="0" applyNumberFormat="1" applyFont="1" applyFill="1" applyBorder="1" applyAlignment="1" applyProtection="1">
      <alignment horizontal="center" vertical="center"/>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0" xfId="0" applyNumberFormat="1" applyFont="1" applyFill="1" applyProtection="1"/>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0" fontId="11" fillId="2"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3" fillId="3" borderId="0" xfId="0" applyNumberFormat="1" applyFont="1" applyFill="1" applyAlignment="1" applyProtection="1">
      <alignment horizontal="left" vertical="center"/>
    </xf>
    <xf numFmtId="0" fontId="1" fillId="4" borderId="11" xfId="0" applyNumberFormat="1" applyFont="1" applyFill="1" applyBorder="1" applyAlignment="1" applyProtection="1">
      <alignment horizontal="left" vertical="center"/>
    </xf>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D7E-4508-93C6-4780A7FC723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D7E-4508-93C6-4780A7FC723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457</c:v>
                </c:pt>
              </c:numCache>
            </c:numRef>
          </c:val>
          <c:extLst>
            <c:ext xmlns:c16="http://schemas.microsoft.com/office/drawing/2014/chart" uri="{C3380CC4-5D6E-409C-BE32-E72D297353CC}">
              <c16:uniqueId val="{00000002-AD7E-4508-93C6-4780A7FC723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BitLocker</c:v>
                </c:pt>
                <c:pt idx="1">
                  <c:v>Level 1</c:v>
                </c:pt>
                <c:pt idx="2">
                  <c:v>Level 2</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AE0F-4483-A06B-317CF2C377D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BitLocker</c:v>
                </c:pt>
                <c:pt idx="1">
                  <c:v>Level 1</c:v>
                </c:pt>
                <c:pt idx="2">
                  <c:v>Level 2</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AE0F-4483-A06B-317CF2C377D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BitLocker</c:v>
                </c:pt>
                <c:pt idx="1">
                  <c:v>Level 1</c:v>
                </c:pt>
                <c:pt idx="2">
                  <c:v>Level 2</c:v>
                </c:pt>
              </c:strCache>
            </c:strRef>
          </c:cat>
          <c:val>
            <c:numRef>
              <c:f>Dashboard!$E$29:$E$31</c:f>
              <c:numCache>
                <c:formatCode>General</c:formatCode>
                <c:ptCount val="3"/>
                <c:pt idx="0">
                  <c:v>34</c:v>
                </c:pt>
                <c:pt idx="1">
                  <c:v>337</c:v>
                </c:pt>
                <c:pt idx="2">
                  <c:v>86</c:v>
                </c:pt>
              </c:numCache>
            </c:numRef>
          </c:val>
          <c:extLst>
            <c:ext xmlns:c16="http://schemas.microsoft.com/office/drawing/2014/chart" uri="{C3380CC4-5D6E-409C-BE32-E72D297353CC}">
              <c16:uniqueId val="{00000002-AE0F-4483-A06B-317CF2C377D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433-4364-B3DD-08B74DCEC5E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433-4364-B3DD-08B74DCEC5E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457</c:v>
                </c:pt>
              </c:numCache>
            </c:numRef>
          </c:val>
          <c:extLst>
            <c:ext xmlns:c16="http://schemas.microsoft.com/office/drawing/2014/chart" uri="{C3380CC4-5D6E-409C-BE32-E72D297353CC}">
              <c16:uniqueId val="{00000002-9433-4364-B3DD-08B74DCEC5E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Dashboard!$B$69:$B$69</c:f>
              <c:strCache>
                <c:ptCount val="1"/>
                <c:pt idx="0">
                  <c:v>Automated</c:v>
                </c:pt>
              </c:strCache>
            </c:strRef>
          </c:cat>
          <c:val>
            <c:numRef>
              <c:f>Dashboard!$C$69:$C$69</c:f>
              <c:numCache>
                <c:formatCode>General</c:formatCode>
                <c:ptCount val="1"/>
                <c:pt idx="0">
                  <c:v>0</c:v>
                </c:pt>
              </c:numCache>
            </c:numRef>
          </c:val>
          <c:extLst>
            <c:ext xmlns:c16="http://schemas.microsoft.com/office/drawing/2014/chart" uri="{C3380CC4-5D6E-409C-BE32-E72D297353CC}">
              <c16:uniqueId val="{00000000-5873-4FF2-894A-26FFA3C6314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Dashboard!$B$69:$B$69</c:f>
              <c:strCache>
                <c:ptCount val="1"/>
                <c:pt idx="0">
                  <c:v>Automated</c:v>
                </c:pt>
              </c:strCache>
            </c:strRef>
          </c:cat>
          <c:val>
            <c:numRef>
              <c:f>Dashboard!$D$69:$D$69</c:f>
              <c:numCache>
                <c:formatCode>General</c:formatCode>
                <c:ptCount val="1"/>
                <c:pt idx="0">
                  <c:v>0</c:v>
                </c:pt>
              </c:numCache>
            </c:numRef>
          </c:val>
          <c:extLst>
            <c:ext xmlns:c16="http://schemas.microsoft.com/office/drawing/2014/chart" uri="{C3380CC4-5D6E-409C-BE32-E72D297353CC}">
              <c16:uniqueId val="{00000001-5873-4FF2-894A-26FFA3C6314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Dashboard!$B$69:$B$69</c:f>
              <c:strCache>
                <c:ptCount val="1"/>
                <c:pt idx="0">
                  <c:v>Automated</c:v>
                </c:pt>
              </c:strCache>
            </c:strRef>
          </c:cat>
          <c:val>
            <c:numRef>
              <c:f>Dashboard!$E$69:$E$69</c:f>
              <c:numCache>
                <c:formatCode>General</c:formatCode>
                <c:ptCount val="1"/>
                <c:pt idx="0">
                  <c:v>457</c:v>
                </c:pt>
              </c:numCache>
            </c:numRef>
          </c:val>
          <c:extLst>
            <c:ext xmlns:c16="http://schemas.microsoft.com/office/drawing/2014/chart" uri="{C3380CC4-5D6E-409C-BE32-E72D297353CC}">
              <c16:uniqueId val="{00000002-5873-4FF2-894A-26FFA3C6314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C72-471B-82D0-74ECB12E0B9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C72-471B-82D0-74ECB12E0B9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457</c:v>
                </c:pt>
              </c:numCache>
            </c:numRef>
          </c:val>
          <c:extLst>
            <c:ext xmlns:c16="http://schemas.microsoft.com/office/drawing/2014/chart" uri="{C3380CC4-5D6E-409C-BE32-E72D297353CC}">
              <c16:uniqueId val="{00000002-FC72-471B-82D0-74ECB12E0B9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726-450D-942E-94EA562D0D9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726-450D-942E-94EA562D0D9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457</c:v>
                </c:pt>
              </c:numCache>
            </c:numRef>
          </c:val>
          <c:extLst>
            <c:ext xmlns:c16="http://schemas.microsoft.com/office/drawing/2014/chart" uri="{C3380CC4-5D6E-409C-BE32-E72D297353CC}">
              <c16:uniqueId val="{00000002-3726-450D-942E-94EA562D0D9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99F-41BA-89A1-90D419E4D42D}"/>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99F-41BA-89A1-90D419E4D42D}"/>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99F-41BA-89A1-90D419E4D42D}"/>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99F-41BA-89A1-90D419E4D42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3E4-43A2-8142-84B7B27C6A6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nbttvd">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t4h2y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qoql32">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zrxrj0">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nqki0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unbzv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n1lcal">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plo1ah">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58">
  <autoFilter ref="A1:Q45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171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workbookViewId="0">
      <pane ySplit="3" topLeftCell="A36"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3003</v>
      </c>
    </row>
    <row r="3" spans="2:3" ht="15" customHeight="1" x14ac:dyDescent="0.35"/>
    <row r="4" spans="2:3" ht="58" x14ac:dyDescent="0.35">
      <c r="B4" s="20" t="s">
        <v>3004</v>
      </c>
      <c r="C4" s="21" t="s">
        <v>3005</v>
      </c>
    </row>
    <row r="5" spans="2:3" x14ac:dyDescent="0.35">
      <c r="C5" s="21" t="s">
        <v>3006</v>
      </c>
    </row>
    <row r="6" spans="2:3" x14ac:dyDescent="0.35">
      <c r="C6" s="18" t="s">
        <v>3007</v>
      </c>
    </row>
    <row r="7" spans="2:3" ht="10" customHeight="1" x14ac:dyDescent="0.35"/>
    <row r="8" spans="2:3" ht="232" x14ac:dyDescent="0.35">
      <c r="B8" s="22" t="s">
        <v>3008</v>
      </c>
      <c r="C8" s="21" t="s">
        <v>3009</v>
      </c>
    </row>
    <row r="9" spans="2:3" ht="10" customHeight="1" x14ac:dyDescent="0.35"/>
    <row r="10" spans="2:3" ht="35" customHeight="1" x14ac:dyDescent="0.35">
      <c r="B10" s="22" t="s">
        <v>3010</v>
      </c>
      <c r="C10" s="21" t="s">
        <v>3011</v>
      </c>
    </row>
    <row r="11" spans="2:3" ht="75" customHeight="1" x14ac:dyDescent="0.35">
      <c r="B11" s="18" t="s">
        <v>25</v>
      </c>
      <c r="C11" s="21" t="s">
        <v>3012</v>
      </c>
    </row>
    <row r="12" spans="2:3" ht="47" customHeight="1" x14ac:dyDescent="0.35">
      <c r="B12" s="18" t="s">
        <v>25</v>
      </c>
      <c r="C12" s="21" t="s">
        <v>3013</v>
      </c>
    </row>
    <row r="13" spans="2:3" ht="35" customHeight="1" x14ac:dyDescent="0.35">
      <c r="B13" s="18" t="s">
        <v>25</v>
      </c>
      <c r="C13" s="21" t="s">
        <v>3014</v>
      </c>
    </row>
    <row r="14" spans="2:3" ht="32" customHeight="1" x14ac:dyDescent="0.35">
      <c r="B14" s="18" t="s">
        <v>25</v>
      </c>
      <c r="C14" s="21" t="s">
        <v>3015</v>
      </c>
    </row>
    <row r="15" spans="2:3" ht="30" customHeight="1" x14ac:dyDescent="0.35">
      <c r="B15" s="18" t="s">
        <v>25</v>
      </c>
      <c r="C15" s="21" t="s">
        <v>3016</v>
      </c>
    </row>
    <row r="16" spans="2:3" ht="10" customHeight="1" x14ac:dyDescent="0.35"/>
    <row r="17" spans="1:3" ht="145" customHeight="1" x14ac:dyDescent="0.35">
      <c r="B17" s="22" t="s">
        <v>3017</v>
      </c>
      <c r="C17" s="21" t="s">
        <v>3018</v>
      </c>
    </row>
    <row r="18" spans="1:3" ht="10" customHeight="1" x14ac:dyDescent="0.35"/>
    <row r="19" spans="1:3" ht="3" customHeight="1" x14ac:dyDescent="0.35">
      <c r="B19" s="23"/>
      <c r="C19" s="23"/>
    </row>
    <row r="20" spans="1:3" ht="12" customHeight="1" x14ac:dyDescent="0.35"/>
    <row r="21" spans="1:3" ht="35" customHeight="1" x14ac:dyDescent="0.35">
      <c r="A21" s="25"/>
      <c r="B21" s="26" t="s">
        <v>3019</v>
      </c>
      <c r="C21" s="27" t="s">
        <v>3020</v>
      </c>
    </row>
    <row r="22" spans="1:3" ht="18" customHeight="1" x14ac:dyDescent="0.35">
      <c r="A22" s="25"/>
      <c r="B22" s="25" t="s">
        <v>25</v>
      </c>
      <c r="C22" s="27" t="s">
        <v>3021</v>
      </c>
    </row>
    <row r="23" spans="1:3" ht="18" customHeight="1" x14ac:dyDescent="0.35">
      <c r="A23" s="25"/>
      <c r="B23" s="25" t="s">
        <v>25</v>
      </c>
      <c r="C23" s="27" t="s">
        <v>3022</v>
      </c>
    </row>
    <row r="24" spans="1:3" ht="18" customHeight="1" x14ac:dyDescent="0.35">
      <c r="A24" s="25"/>
      <c r="B24" s="25" t="s">
        <v>25</v>
      </c>
      <c r="C24" s="27" t="s">
        <v>3023</v>
      </c>
    </row>
    <row r="25" spans="1:3" ht="18" customHeight="1" x14ac:dyDescent="0.35">
      <c r="A25" s="25"/>
      <c r="B25" s="25" t="s">
        <v>25</v>
      </c>
      <c r="C25" s="27" t="s">
        <v>3024</v>
      </c>
    </row>
    <row r="26" spans="1:3" ht="18" customHeight="1" x14ac:dyDescent="0.35">
      <c r="A26" s="25"/>
      <c r="B26" s="25" t="s">
        <v>25</v>
      </c>
      <c r="C26" s="27" t="s">
        <v>3025</v>
      </c>
    </row>
    <row r="27" spans="1:3" ht="18" customHeight="1" x14ac:dyDescent="0.35">
      <c r="A27" s="25"/>
      <c r="B27" s="25" t="s">
        <v>25</v>
      </c>
      <c r="C27" s="27" t="s">
        <v>3026</v>
      </c>
    </row>
    <row r="28" spans="1:3" ht="18" customHeight="1" x14ac:dyDescent="0.35">
      <c r="A28" s="25"/>
      <c r="B28" s="25" t="s">
        <v>25</v>
      </c>
      <c r="C28" s="27" t="s">
        <v>3027</v>
      </c>
    </row>
    <row r="29" spans="1:3" ht="18" customHeight="1" x14ac:dyDescent="0.35">
      <c r="A29" s="25"/>
      <c r="B29" s="25" t="s">
        <v>25</v>
      </c>
      <c r="C29" s="27" t="s">
        <v>3028</v>
      </c>
    </row>
    <row r="30" spans="1:3" ht="44" customHeight="1" x14ac:dyDescent="0.35">
      <c r="A30" s="25"/>
      <c r="B30" s="25" t="s">
        <v>25</v>
      </c>
      <c r="C30" s="28" t="s">
        <v>3029</v>
      </c>
    </row>
    <row r="31" spans="1:3" ht="10" customHeight="1" x14ac:dyDescent="0.35"/>
    <row r="32" spans="1:3" ht="3" customHeight="1" x14ac:dyDescent="0.35">
      <c r="B32" s="23"/>
      <c r="C32" s="23"/>
    </row>
    <row r="33" spans="2:3" ht="12" customHeight="1" x14ac:dyDescent="0.35"/>
    <row r="34" spans="2:3" ht="24" customHeight="1" x14ac:dyDescent="0.35">
      <c r="B34" s="29" t="s">
        <v>3030</v>
      </c>
      <c r="C34" s="30" t="s">
        <v>3031</v>
      </c>
    </row>
    <row r="35" spans="2:3" ht="18.5" x14ac:dyDescent="0.35">
      <c r="B35" s="29" t="s">
        <v>3032</v>
      </c>
      <c r="C35" s="31" t="s">
        <v>3033</v>
      </c>
    </row>
    <row r="36" spans="2:3" ht="27" customHeight="1" x14ac:dyDescent="0.35">
      <c r="B36" s="32" t="s">
        <v>3034</v>
      </c>
      <c r="C36" s="24" t="s">
        <v>3035</v>
      </c>
    </row>
    <row r="37" spans="2:3" x14ac:dyDescent="0.35">
      <c r="B37" s="29" t="s">
        <v>3036</v>
      </c>
      <c r="C37" s="33" t="s">
        <v>3037</v>
      </c>
    </row>
    <row r="38" spans="2:3" x14ac:dyDescent="0.35">
      <c r="B38" s="29" t="s">
        <v>3038</v>
      </c>
      <c r="C38" s="33" t="s">
        <v>3039</v>
      </c>
    </row>
    <row r="39" spans="2:3" ht="10" customHeight="1" x14ac:dyDescent="0.35"/>
    <row r="40" spans="2:3" ht="232" x14ac:dyDescent="0.35">
      <c r="B40" s="29" t="s">
        <v>3040</v>
      </c>
      <c r="C40" s="34" t="s">
        <v>3041</v>
      </c>
    </row>
    <row r="42" spans="2:3" ht="72.5" x14ac:dyDescent="0.35">
      <c r="B42" s="29" t="s">
        <v>3042</v>
      </c>
      <c r="C42" s="21" t="s">
        <v>3043</v>
      </c>
    </row>
    <row r="43" spans="2:3" ht="10" customHeight="1" x14ac:dyDescent="0.35"/>
    <row r="44" spans="2:3" x14ac:dyDescent="0.35">
      <c r="B44" s="29" t="s">
        <v>3044</v>
      </c>
      <c r="C44" s="35" t="s">
        <v>3045</v>
      </c>
    </row>
    <row r="45" spans="2:3" ht="116" x14ac:dyDescent="0.35">
      <c r="C45" s="21" t="s">
        <v>3046</v>
      </c>
    </row>
    <row r="47" spans="2:3" x14ac:dyDescent="0.35">
      <c r="C47" s="35" t="s">
        <v>3047</v>
      </c>
    </row>
    <row r="48" spans="2:3" ht="159.5" x14ac:dyDescent="0.35">
      <c r="C48" s="21" t="s">
        <v>3048</v>
      </c>
    </row>
    <row r="50" spans="2:3" x14ac:dyDescent="0.35">
      <c r="C50" s="35" t="s">
        <v>3049</v>
      </c>
    </row>
    <row r="51" spans="2:3" ht="29" x14ac:dyDescent="0.35">
      <c r="C51" s="21" t="s">
        <v>3050</v>
      </c>
    </row>
    <row r="52" spans="2:3" ht="10" customHeight="1" x14ac:dyDescent="0.35"/>
    <row r="53" spans="2:3" ht="3" customHeight="1" x14ac:dyDescent="0.35">
      <c r="B53" s="23"/>
      <c r="C53" s="23"/>
    </row>
    <row r="54" spans="2:3" ht="12" customHeight="1" x14ac:dyDescent="0.35"/>
    <row r="55" spans="2:3" ht="130.5" x14ac:dyDescent="0.35">
      <c r="B55" s="20" t="s">
        <v>3051</v>
      </c>
      <c r="C55" s="21" t="s">
        <v>3052</v>
      </c>
    </row>
    <row r="56" spans="2:3" ht="6" customHeight="1" x14ac:dyDescent="0.35"/>
    <row r="57" spans="2:3" ht="217.5" x14ac:dyDescent="0.35">
      <c r="C57" s="21" t="s">
        <v>3053</v>
      </c>
    </row>
    <row r="58" spans="2:3" ht="6" customHeight="1" x14ac:dyDescent="0.35"/>
    <row r="59" spans="2:3" ht="43.5" x14ac:dyDescent="0.35">
      <c r="C59" s="21" t="s">
        <v>3054</v>
      </c>
    </row>
    <row r="60" spans="2:3" ht="10" customHeight="1" x14ac:dyDescent="0.35"/>
    <row r="61" spans="2:3" ht="3" customHeight="1" x14ac:dyDescent="0.35">
      <c r="B61" s="23"/>
      <c r="C61" s="23"/>
    </row>
    <row r="62" spans="2:3" ht="12" customHeight="1" x14ac:dyDescent="0.35"/>
    <row r="63" spans="2:3" ht="145" x14ac:dyDescent="0.35">
      <c r="B63" s="20" t="s">
        <v>3055</v>
      </c>
      <c r="C63" s="21" t="s">
        <v>3056</v>
      </c>
    </row>
    <row r="64" spans="2:3" ht="6" customHeight="1" x14ac:dyDescent="0.35"/>
    <row r="65" spans="2:3" ht="203" x14ac:dyDescent="0.35">
      <c r="C65" s="21" t="s">
        <v>3057</v>
      </c>
    </row>
    <row r="66" spans="2:3" ht="6" customHeight="1" x14ac:dyDescent="0.35"/>
    <row r="67" spans="2:3" ht="43.5" x14ac:dyDescent="0.35">
      <c r="C67" s="21" t="s">
        <v>3058</v>
      </c>
    </row>
    <row r="68" spans="2:3" ht="10" customHeight="1" x14ac:dyDescent="0.35"/>
    <row r="69" spans="2:3" ht="3" customHeight="1" x14ac:dyDescent="0.35">
      <c r="B69" s="23"/>
      <c r="C69" s="23"/>
    </row>
    <row r="70" spans="2:3" ht="12" customHeight="1" x14ac:dyDescent="0.35"/>
    <row r="71" spans="2:3" ht="101.5" x14ac:dyDescent="0.35">
      <c r="B71" s="20" t="s">
        <v>3059</v>
      </c>
      <c r="C71" s="21" t="s">
        <v>3060</v>
      </c>
    </row>
    <row r="72" spans="2:3" ht="6" customHeight="1" x14ac:dyDescent="0.35"/>
    <row r="73" spans="2:3" ht="145" x14ac:dyDescent="0.35">
      <c r="C73" s="21" t="s">
        <v>3061</v>
      </c>
    </row>
    <row r="74" spans="2:3" ht="6" customHeight="1" x14ac:dyDescent="0.35"/>
    <row r="75" spans="2:3" ht="43.5" x14ac:dyDescent="0.35">
      <c r="C75" s="21" t="s">
        <v>3062</v>
      </c>
    </row>
    <row r="76" spans="2:3" ht="10" customHeight="1" x14ac:dyDescent="0.35"/>
    <row r="77" spans="2:3" ht="3" customHeight="1" x14ac:dyDescent="0.35">
      <c r="B77" s="23"/>
      <c r="C77" s="23"/>
    </row>
    <row r="78" spans="2:3" ht="12" customHeight="1" x14ac:dyDescent="0.35"/>
    <row r="79" spans="2:3" ht="26" customHeight="1" x14ac:dyDescent="0.35">
      <c r="B79" s="36" t="s">
        <v>3063</v>
      </c>
    </row>
    <row r="80" spans="2:3" ht="8" customHeight="1" x14ac:dyDescent="0.35"/>
    <row r="81" spans="2:3" ht="20" customHeight="1" x14ac:dyDescent="0.35">
      <c r="B81" s="29" t="s">
        <v>3064</v>
      </c>
      <c r="C81" s="37" t="s">
        <v>3065</v>
      </c>
    </row>
    <row r="82" spans="2:3" ht="116" x14ac:dyDescent="0.35">
      <c r="C82" s="21" t="s">
        <v>3066</v>
      </c>
    </row>
    <row r="83" spans="2:3" ht="10" customHeight="1" x14ac:dyDescent="0.35"/>
    <row r="84" spans="2:3" ht="20" customHeight="1" x14ac:dyDescent="0.35">
      <c r="B84" s="29" t="s">
        <v>3067</v>
      </c>
      <c r="C84" s="37" t="s">
        <v>3068</v>
      </c>
    </row>
    <row r="85" spans="2:3" ht="116" x14ac:dyDescent="0.35">
      <c r="C85" s="21" t="s">
        <v>3069</v>
      </c>
    </row>
    <row r="86" spans="2:3" ht="10" customHeight="1" x14ac:dyDescent="0.35"/>
    <row r="87" spans="2:3" ht="20" customHeight="1" x14ac:dyDescent="0.35">
      <c r="B87" s="29" t="s">
        <v>3070</v>
      </c>
      <c r="C87" s="37" t="s">
        <v>3071</v>
      </c>
    </row>
    <row r="88" spans="2:3" ht="130.5" x14ac:dyDescent="0.35">
      <c r="C88" s="21" t="s">
        <v>3072</v>
      </c>
    </row>
    <row r="89" spans="2:3" ht="10" customHeight="1" x14ac:dyDescent="0.35"/>
    <row r="90" spans="2:3" ht="20" customHeight="1" x14ac:dyDescent="0.35">
      <c r="B90" s="29" t="s">
        <v>3073</v>
      </c>
      <c r="C90" s="37" t="s">
        <v>3074</v>
      </c>
    </row>
    <row r="91" spans="2:3" ht="130.5" x14ac:dyDescent="0.35">
      <c r="C91" s="21" t="s">
        <v>3075</v>
      </c>
    </row>
    <row r="92" spans="2:3" ht="10" customHeight="1" x14ac:dyDescent="0.35"/>
    <row r="93" spans="2:3" ht="20" customHeight="1" x14ac:dyDescent="0.35">
      <c r="B93" s="29" t="s">
        <v>3076</v>
      </c>
      <c r="C93" s="37" t="s">
        <v>3077</v>
      </c>
    </row>
    <row r="94" spans="2:3" ht="116" x14ac:dyDescent="0.35">
      <c r="C94" s="21" t="s">
        <v>3078</v>
      </c>
    </row>
    <row r="95" spans="2:3" ht="10" customHeight="1" x14ac:dyDescent="0.35"/>
    <row r="96" spans="2:3" ht="20" customHeight="1" x14ac:dyDescent="0.35">
      <c r="B96" s="29" t="s">
        <v>3079</v>
      </c>
      <c r="C96" s="37" t="s">
        <v>3080</v>
      </c>
    </row>
    <row r="97" spans="2:3" ht="116" x14ac:dyDescent="0.35">
      <c r="C97" s="21" t="s">
        <v>3081</v>
      </c>
    </row>
    <row r="98" spans="2:3" ht="10" customHeight="1" x14ac:dyDescent="0.35"/>
    <row r="99" spans="2:3" ht="20" customHeight="1" x14ac:dyDescent="0.35">
      <c r="B99" s="29" t="s">
        <v>3082</v>
      </c>
      <c r="C99" s="37" t="s">
        <v>3083</v>
      </c>
    </row>
    <row r="100" spans="2:3" ht="203" x14ac:dyDescent="0.35">
      <c r="C100" s="21" t="s">
        <v>3084</v>
      </c>
    </row>
    <row r="101" spans="2:3" ht="10" customHeight="1" x14ac:dyDescent="0.35"/>
    <row r="104" spans="2:3" ht="32" customHeight="1" x14ac:dyDescent="0.35">
      <c r="B104" s="265" t="s">
        <v>3002</v>
      </c>
      <c r="C104" s="265"/>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5752</v>
      </c>
      <c r="B1" s="230" t="s">
        <v>1</v>
      </c>
      <c r="C1" s="230" t="s">
        <v>3245</v>
      </c>
      <c r="D1" s="230" t="s">
        <v>3246</v>
      </c>
      <c r="E1" s="230" t="s">
        <v>3251</v>
      </c>
      <c r="F1" s="230" t="s">
        <v>3252</v>
      </c>
      <c r="G1" s="230" t="s">
        <v>3253</v>
      </c>
      <c r="H1" s="230" t="s">
        <v>3254</v>
      </c>
      <c r="I1" s="230" t="s">
        <v>3255</v>
      </c>
      <c r="J1" s="230" t="s">
        <v>3256</v>
      </c>
      <c r="K1" s="230" t="s">
        <v>3257</v>
      </c>
      <c r="L1" s="230" t="s">
        <v>3258</v>
      </c>
      <c r="M1" s="230" t="s">
        <v>3259</v>
      </c>
      <c r="N1" s="230" t="s">
        <v>3260</v>
      </c>
      <c r="O1" s="230" t="s">
        <v>3261</v>
      </c>
      <c r="P1" s="230" t="s">
        <v>3262</v>
      </c>
      <c r="Q1" s="230" t="s">
        <v>3263</v>
      </c>
      <c r="R1" s="230" t="s">
        <v>3264</v>
      </c>
      <c r="S1" s="230" t="s">
        <v>3265</v>
      </c>
      <c r="T1" s="230" t="s">
        <v>3266</v>
      </c>
      <c r="U1" s="230" t="s">
        <v>3267</v>
      </c>
      <c r="V1" s="230" t="s">
        <v>3268</v>
      </c>
      <c r="W1" s="230" t="s">
        <v>3269</v>
      </c>
      <c r="X1" s="230" t="s">
        <v>3270</v>
      </c>
      <c r="Y1" s="230" t="s">
        <v>3271</v>
      </c>
      <c r="Z1" s="230" t="s">
        <v>3272</v>
      </c>
      <c r="AA1" s="230" t="s">
        <v>3273</v>
      </c>
      <c r="AB1" s="230" t="s">
        <v>3274</v>
      </c>
      <c r="AC1" s="230" t="s">
        <v>3275</v>
      </c>
      <c r="AD1" s="230" t="s">
        <v>3276</v>
      </c>
      <c r="AE1" s="230" t="s">
        <v>3277</v>
      </c>
      <c r="AF1" s="230" t="s">
        <v>3278</v>
      </c>
      <c r="AG1" s="230" t="s">
        <v>3279</v>
      </c>
      <c r="AH1" s="230" t="s">
        <v>3280</v>
      </c>
      <c r="AI1" s="230" t="s">
        <v>3281</v>
      </c>
      <c r="AJ1" s="230" t="s">
        <v>3282</v>
      </c>
      <c r="AK1" s="230" t="s">
        <v>3283</v>
      </c>
      <c r="AL1" s="230" t="s">
        <v>3284</v>
      </c>
      <c r="AM1" s="230" t="s">
        <v>3285</v>
      </c>
      <c r="AN1" s="230" t="s">
        <v>3286</v>
      </c>
      <c r="AO1" s="230" t="s">
        <v>3287</v>
      </c>
      <c r="AP1" s="230" t="s">
        <v>3288</v>
      </c>
      <c r="AQ1" s="230" t="s">
        <v>3289</v>
      </c>
      <c r="AR1" s="230" t="s">
        <v>3290</v>
      </c>
      <c r="AS1" s="231" t="s">
        <v>3291</v>
      </c>
    </row>
    <row r="2" spans="1:45" ht="60" customHeight="1" outlineLevel="1" x14ac:dyDescent="0.35">
      <c r="A2" s="223" t="s">
        <v>5753</v>
      </c>
      <c r="B2" s="210" t="s">
        <v>5754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5753</v>
      </c>
      <c r="B3" s="211" t="s">
        <v>5755</v>
      </c>
      <c r="C3" s="212" t="s">
        <v>5756</v>
      </c>
      <c r="D3" s="214" t="s">
        <v>5757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5753</v>
      </c>
      <c r="B4" s="211" t="s">
        <v>5758</v>
      </c>
      <c r="C4" s="212" t="s">
        <v>5759</v>
      </c>
      <c r="D4" s="214" t="s">
        <v>5760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5753</v>
      </c>
      <c r="B5" s="211" t="s">
        <v>5761</v>
      </c>
      <c r="C5" s="212" t="s">
        <v>5762</v>
      </c>
      <c r="D5" s="214" t="s">
        <v>5763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5753</v>
      </c>
      <c r="B6" s="211" t="s">
        <v>5764</v>
      </c>
      <c r="C6" s="212" t="s">
        <v>5765</v>
      </c>
      <c r="D6" s="214" t="s">
        <v>5766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5753</v>
      </c>
      <c r="B7" s="211" t="s">
        <v>5767</v>
      </c>
      <c r="C7" s="212" t="s">
        <v>5768</v>
      </c>
      <c r="D7" s="214" t="s">
        <v>5769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5753</v>
      </c>
      <c r="B8" s="211" t="s">
        <v>5770</v>
      </c>
      <c r="C8" s="212" t="s">
        <v>5771</v>
      </c>
      <c r="D8" s="214" t="s">
        <v>5772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5753</v>
      </c>
      <c r="B9" s="211" t="s">
        <v>5773</v>
      </c>
      <c r="C9" s="212" t="s">
        <v>5774</v>
      </c>
      <c r="D9" s="214" t="s">
        <v>5775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5753</v>
      </c>
      <c r="B10" s="211" t="s">
        <v>5776</v>
      </c>
      <c r="C10" s="212" t="s">
        <v>5777</v>
      </c>
      <c r="D10" s="214" t="s">
        <v>5778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5753</v>
      </c>
      <c r="B11" s="211" t="s">
        <v>5779</v>
      </c>
      <c r="C11" s="212" t="s">
        <v>5780</v>
      </c>
      <c r="D11" s="214" t="s">
        <v>5781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5753</v>
      </c>
      <c r="B12" s="211" t="s">
        <v>5782</v>
      </c>
      <c r="C12" s="212" t="s">
        <v>5783</v>
      </c>
      <c r="D12" s="214" t="s">
        <v>5784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5753</v>
      </c>
      <c r="B13" s="211" t="s">
        <v>5785</v>
      </c>
      <c r="C13" s="212" t="s">
        <v>5786</v>
      </c>
      <c r="D13" s="214" t="s">
        <v>5787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5753</v>
      </c>
      <c r="B14" s="211" t="s">
        <v>5788</v>
      </c>
      <c r="C14" s="212" t="s">
        <v>5789</v>
      </c>
      <c r="D14" s="214" t="s">
        <v>5790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5753</v>
      </c>
      <c r="B15" s="211" t="s">
        <v>5791</v>
      </c>
      <c r="C15" s="212" t="s">
        <v>5792</v>
      </c>
      <c r="D15" s="214" t="s">
        <v>5793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5753</v>
      </c>
      <c r="B16" s="211" t="s">
        <v>5794</v>
      </c>
      <c r="C16" s="212" t="s">
        <v>5795</v>
      </c>
      <c r="D16" s="214" t="s">
        <v>5796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5753</v>
      </c>
      <c r="B17" s="211" t="s">
        <v>5797</v>
      </c>
      <c r="C17" s="212" t="s">
        <v>5798</v>
      </c>
      <c r="D17" s="214" t="s">
        <v>5799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5753</v>
      </c>
      <c r="B18" s="211" t="s">
        <v>5800</v>
      </c>
      <c r="C18" s="212" t="s">
        <v>5801</v>
      </c>
      <c r="D18" s="214" t="s">
        <v>5802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5753</v>
      </c>
      <c r="B19" s="211" t="s">
        <v>5803</v>
      </c>
      <c r="C19" s="212" t="s">
        <v>5804</v>
      </c>
      <c r="D19" s="214" t="s">
        <v>5805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5753</v>
      </c>
      <c r="B20" s="211" t="s">
        <v>5806</v>
      </c>
      <c r="C20" s="212" t="s">
        <v>5807</v>
      </c>
      <c r="D20" s="214" t="s">
        <v>5808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5753</v>
      </c>
      <c r="B21" s="211" t="s">
        <v>5809</v>
      </c>
      <c r="C21" s="212" t="s">
        <v>5810</v>
      </c>
      <c r="D21" s="214" t="s">
        <v>5811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5753</v>
      </c>
      <c r="B22" s="211" t="s">
        <v>5812</v>
      </c>
      <c r="C22" s="212" t="s">
        <v>5813</v>
      </c>
      <c r="D22" s="214" t="s">
        <v>5814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5753</v>
      </c>
      <c r="B23" s="211" t="s">
        <v>5815</v>
      </c>
      <c r="C23" s="212" t="s">
        <v>5816</v>
      </c>
      <c r="D23" s="214" t="s">
        <v>5817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5753</v>
      </c>
      <c r="B24" s="211" t="s">
        <v>5818</v>
      </c>
      <c r="C24" s="212" t="s">
        <v>5819</v>
      </c>
      <c r="D24" s="214" t="s">
        <v>5820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5753</v>
      </c>
      <c r="B25" s="211" t="s">
        <v>5821</v>
      </c>
      <c r="C25" s="212" t="s">
        <v>5822</v>
      </c>
      <c r="D25" s="214" t="s">
        <v>5823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5753</v>
      </c>
      <c r="B26" s="211" t="s">
        <v>5824</v>
      </c>
      <c r="C26" s="212" t="s">
        <v>5825</v>
      </c>
      <c r="D26" s="214" t="s">
        <v>5826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5753</v>
      </c>
      <c r="B27" s="211" t="s">
        <v>5827</v>
      </c>
      <c r="C27" s="212" t="s">
        <v>5828</v>
      </c>
      <c r="D27" s="214" t="s">
        <v>5829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5753</v>
      </c>
      <c r="B28" s="211" t="s">
        <v>5830</v>
      </c>
      <c r="C28" s="212" t="s">
        <v>5831</v>
      </c>
      <c r="D28" s="214" t="s">
        <v>5832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5753</v>
      </c>
      <c r="B29" s="211" t="s">
        <v>5833</v>
      </c>
      <c r="C29" s="212" t="s">
        <v>5834</v>
      </c>
      <c r="D29" s="214" t="s">
        <v>5835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5753</v>
      </c>
      <c r="B30" s="211" t="s">
        <v>5836</v>
      </c>
      <c r="C30" s="212" t="s">
        <v>5837</v>
      </c>
      <c r="D30" s="214" t="s">
        <v>5838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5753</v>
      </c>
      <c r="B31" s="211" t="s">
        <v>5839</v>
      </c>
      <c r="C31" s="212" t="s">
        <v>5840</v>
      </c>
      <c r="D31" s="214" t="s">
        <v>5841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5753</v>
      </c>
      <c r="B32" s="211" t="s">
        <v>5842</v>
      </c>
      <c r="C32" s="212" t="s">
        <v>5843</v>
      </c>
      <c r="D32" s="214" t="s">
        <v>5844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5753</v>
      </c>
      <c r="B33" s="211" t="s">
        <v>5845</v>
      </c>
      <c r="C33" s="212" t="s">
        <v>5846</v>
      </c>
      <c r="D33" s="214" t="s">
        <v>5847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5753</v>
      </c>
      <c r="B34" s="211" t="s">
        <v>5848</v>
      </c>
      <c r="C34" s="212" t="s">
        <v>5849</v>
      </c>
      <c r="D34" s="214" t="s">
        <v>5850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5753</v>
      </c>
      <c r="B35" s="211" t="s">
        <v>5851</v>
      </c>
      <c r="C35" s="212" t="s">
        <v>5852</v>
      </c>
      <c r="D35" s="214" t="s">
        <v>5853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5753</v>
      </c>
      <c r="B36" s="211" t="s">
        <v>5854</v>
      </c>
      <c r="C36" s="212" t="s">
        <v>5855</v>
      </c>
      <c r="D36" s="214" t="s">
        <v>5856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5753</v>
      </c>
      <c r="B37" s="211" t="s">
        <v>5857</v>
      </c>
      <c r="C37" s="212" t="s">
        <v>5858</v>
      </c>
      <c r="D37" s="214" t="s">
        <v>5859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5753</v>
      </c>
      <c r="B38" s="211" t="s">
        <v>5860</v>
      </c>
      <c r="C38" s="212" t="s">
        <v>5861</v>
      </c>
      <c r="D38" s="214" t="s">
        <v>5862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5753</v>
      </c>
      <c r="B39" s="211" t="s">
        <v>5863</v>
      </c>
      <c r="C39" s="212" t="s">
        <v>5864</v>
      </c>
      <c r="D39" s="214" t="s">
        <v>5865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5866</v>
      </c>
      <c r="B40" s="210" t="s">
        <v>5867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5866</v>
      </c>
      <c r="B41" s="211" t="s">
        <v>5868</v>
      </c>
      <c r="C41" s="212" t="s">
        <v>5869</v>
      </c>
      <c r="D41" s="214" t="s">
        <v>5870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5866</v>
      </c>
      <c r="B42" s="211" t="s">
        <v>5871</v>
      </c>
      <c r="C42" s="212" t="s">
        <v>5872</v>
      </c>
      <c r="D42" s="214" t="s">
        <v>5873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5866</v>
      </c>
      <c r="B43" s="211" t="s">
        <v>5874</v>
      </c>
      <c r="C43" s="212" t="s">
        <v>5875</v>
      </c>
      <c r="D43" s="214" t="s">
        <v>5876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5866</v>
      </c>
      <c r="B44" s="211" t="s">
        <v>5877</v>
      </c>
      <c r="C44" s="212" t="s">
        <v>5878</v>
      </c>
      <c r="D44" s="214" t="s">
        <v>5879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5866</v>
      </c>
      <c r="B45" s="211" t="s">
        <v>5880</v>
      </c>
      <c r="C45" s="212" t="s">
        <v>5881</v>
      </c>
      <c r="D45" s="214" t="s">
        <v>5882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5866</v>
      </c>
      <c r="B46" s="211" t="s">
        <v>5883</v>
      </c>
      <c r="C46" s="212" t="s">
        <v>5884</v>
      </c>
      <c r="D46" s="214" t="s">
        <v>5885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5866</v>
      </c>
      <c r="B47" s="211" t="s">
        <v>5886</v>
      </c>
      <c r="C47" s="212" t="s">
        <v>5887</v>
      </c>
      <c r="D47" s="214" t="s">
        <v>5888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5866</v>
      </c>
      <c r="B48" s="211" t="s">
        <v>5889</v>
      </c>
      <c r="C48" s="212" t="s">
        <v>5890</v>
      </c>
      <c r="D48" s="214" t="s">
        <v>5891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5892</v>
      </c>
      <c r="B49" s="210" t="s">
        <v>5893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5892</v>
      </c>
      <c r="B50" s="211" t="s">
        <v>5894</v>
      </c>
      <c r="C50" s="212" t="s">
        <v>5895</v>
      </c>
      <c r="D50" s="214" t="s">
        <v>5896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5892</v>
      </c>
      <c r="B51" s="211" t="s">
        <v>5897</v>
      </c>
      <c r="C51" s="212" t="s">
        <v>5898</v>
      </c>
      <c r="D51" s="214" t="s">
        <v>5899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5892</v>
      </c>
      <c r="B52" s="211" t="s">
        <v>5900</v>
      </c>
      <c r="C52" s="212" t="s">
        <v>5901</v>
      </c>
      <c r="D52" s="214" t="s">
        <v>5902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5892</v>
      </c>
      <c r="B53" s="211" t="s">
        <v>5903</v>
      </c>
      <c r="C53" s="212" t="s">
        <v>5904</v>
      </c>
      <c r="D53" s="214" t="s">
        <v>5905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5892</v>
      </c>
      <c r="B54" s="211" t="s">
        <v>5906</v>
      </c>
      <c r="C54" s="212" t="s">
        <v>5907</v>
      </c>
      <c r="D54" s="214" t="s">
        <v>5908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5892</v>
      </c>
      <c r="B55" s="211" t="s">
        <v>5909</v>
      </c>
      <c r="C55" s="212" t="s">
        <v>5910</v>
      </c>
      <c r="D55" s="214" t="s">
        <v>5911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5892</v>
      </c>
      <c r="B56" s="211" t="s">
        <v>5912</v>
      </c>
      <c r="C56" s="212" t="s">
        <v>5913</v>
      </c>
      <c r="D56" s="214" t="s">
        <v>5914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5892</v>
      </c>
      <c r="B57" s="211" t="s">
        <v>5915</v>
      </c>
      <c r="C57" s="212" t="s">
        <v>5916</v>
      </c>
      <c r="D57" s="214" t="s">
        <v>5917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5892</v>
      </c>
      <c r="B58" s="211" t="s">
        <v>5918</v>
      </c>
      <c r="C58" s="212" t="s">
        <v>5919</v>
      </c>
      <c r="D58" s="214" t="s">
        <v>5920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5892</v>
      </c>
      <c r="B59" s="211" t="s">
        <v>5921</v>
      </c>
      <c r="C59" s="212" t="s">
        <v>5922</v>
      </c>
      <c r="D59" s="214" t="s">
        <v>5923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5892</v>
      </c>
      <c r="B60" s="211" t="s">
        <v>5924</v>
      </c>
      <c r="C60" s="212" t="s">
        <v>5925</v>
      </c>
      <c r="D60" s="214" t="s">
        <v>5926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5892</v>
      </c>
      <c r="B61" s="211" t="s">
        <v>5927</v>
      </c>
      <c r="C61" s="212" t="s">
        <v>5928</v>
      </c>
      <c r="D61" s="214" t="s">
        <v>5929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5892</v>
      </c>
      <c r="B62" s="211" t="s">
        <v>5930</v>
      </c>
      <c r="C62" s="212" t="s">
        <v>5931</v>
      </c>
      <c r="D62" s="214" t="s">
        <v>5932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5892</v>
      </c>
      <c r="B63" s="211" t="s">
        <v>5933</v>
      </c>
      <c r="C63" s="212" t="s">
        <v>5934</v>
      </c>
      <c r="D63" s="214" t="s">
        <v>5935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5936</v>
      </c>
      <c r="B64" s="210" t="s">
        <v>5937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5936</v>
      </c>
      <c r="B65" s="211" t="s">
        <v>5938</v>
      </c>
      <c r="C65" s="212" t="s">
        <v>5939</v>
      </c>
      <c r="D65" s="214" t="s">
        <v>5940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5936</v>
      </c>
      <c r="B66" s="211" t="s">
        <v>5941</v>
      </c>
      <c r="C66" s="212" t="s">
        <v>5942</v>
      </c>
      <c r="D66" s="214" t="s">
        <v>5943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5936</v>
      </c>
      <c r="B67" s="211" t="s">
        <v>5944</v>
      </c>
      <c r="C67" s="212" t="s">
        <v>5945</v>
      </c>
      <c r="D67" s="214" t="s">
        <v>5946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5936</v>
      </c>
      <c r="B68" s="211" t="s">
        <v>5947</v>
      </c>
      <c r="C68" s="212" t="s">
        <v>5948</v>
      </c>
      <c r="D68" s="214" t="s">
        <v>5949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5936</v>
      </c>
      <c r="B69" s="211" t="s">
        <v>5950</v>
      </c>
      <c r="C69" s="212" t="s">
        <v>5951</v>
      </c>
      <c r="D69" s="214" t="s">
        <v>5952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5936</v>
      </c>
      <c r="B70" s="211" t="s">
        <v>5953</v>
      </c>
      <c r="C70" s="212" t="s">
        <v>5954</v>
      </c>
      <c r="D70" s="214" t="s">
        <v>5955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5936</v>
      </c>
      <c r="B71" s="211" t="s">
        <v>5956</v>
      </c>
      <c r="C71" s="212" t="s">
        <v>5957</v>
      </c>
      <c r="D71" s="214" t="s">
        <v>5958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5936</v>
      </c>
      <c r="B72" s="211" t="s">
        <v>5959</v>
      </c>
      <c r="C72" s="212" t="s">
        <v>5960</v>
      </c>
      <c r="D72" s="214" t="s">
        <v>5961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5936</v>
      </c>
      <c r="B73" s="211" t="s">
        <v>5962</v>
      </c>
      <c r="C73" s="212" t="s">
        <v>5963</v>
      </c>
      <c r="D73" s="214" t="s">
        <v>5964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5936</v>
      </c>
      <c r="B74" s="211" t="s">
        <v>5965</v>
      </c>
      <c r="C74" s="212" t="s">
        <v>5966</v>
      </c>
      <c r="D74" s="214" t="s">
        <v>5967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5936</v>
      </c>
      <c r="B75" s="211" t="s">
        <v>5968</v>
      </c>
      <c r="C75" s="212" t="s">
        <v>5969</v>
      </c>
      <c r="D75" s="214" t="s">
        <v>5970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5936</v>
      </c>
      <c r="B76" s="211" t="s">
        <v>5971</v>
      </c>
      <c r="C76" s="212" t="s">
        <v>5972</v>
      </c>
      <c r="D76" s="214" t="s">
        <v>5973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5936</v>
      </c>
      <c r="B77" s="211" t="s">
        <v>5974</v>
      </c>
      <c r="C77" s="212" t="s">
        <v>5975</v>
      </c>
      <c r="D77" s="214" t="s">
        <v>5976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5936</v>
      </c>
      <c r="B78" s="211" t="s">
        <v>5977</v>
      </c>
      <c r="C78" s="212" t="s">
        <v>5978</v>
      </c>
      <c r="D78" s="214" t="s">
        <v>5979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5936</v>
      </c>
      <c r="B79" s="211" t="s">
        <v>5980</v>
      </c>
      <c r="C79" s="212" t="s">
        <v>5981</v>
      </c>
      <c r="D79" s="214" t="s">
        <v>5982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5936</v>
      </c>
      <c r="B80" s="211" t="s">
        <v>5983</v>
      </c>
      <c r="C80" s="212" t="s">
        <v>5984</v>
      </c>
      <c r="D80" s="214" t="s">
        <v>5985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5936</v>
      </c>
      <c r="B81" s="211" t="s">
        <v>5986</v>
      </c>
      <c r="C81" s="212" t="s">
        <v>5987</v>
      </c>
      <c r="D81" s="214" t="s">
        <v>5988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5936</v>
      </c>
      <c r="B82" s="211" t="s">
        <v>5989</v>
      </c>
      <c r="C82" s="212" t="s">
        <v>5990</v>
      </c>
      <c r="D82" s="214" t="s">
        <v>5991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5936</v>
      </c>
      <c r="B83" s="211" t="s">
        <v>5992</v>
      </c>
      <c r="C83" s="212" t="s">
        <v>5993</v>
      </c>
      <c r="D83" s="214" t="s">
        <v>5994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5936</v>
      </c>
      <c r="B84" s="211" t="s">
        <v>5995</v>
      </c>
      <c r="C84" s="212" t="s">
        <v>5996</v>
      </c>
      <c r="D84" s="214" t="s">
        <v>5997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5936</v>
      </c>
      <c r="B85" s="211" t="s">
        <v>5998</v>
      </c>
      <c r="C85" s="212" t="s">
        <v>5999</v>
      </c>
      <c r="D85" s="214" t="s">
        <v>6000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5936</v>
      </c>
      <c r="B86" s="211" t="s">
        <v>6001</v>
      </c>
      <c r="C86" s="212" t="s">
        <v>6002</v>
      </c>
      <c r="D86" s="214" t="s">
        <v>6003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5936</v>
      </c>
      <c r="B87" s="211" t="s">
        <v>6004</v>
      </c>
      <c r="C87" s="212" t="s">
        <v>6005</v>
      </c>
      <c r="D87" s="214" t="s">
        <v>6006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5936</v>
      </c>
      <c r="B88" s="211" t="s">
        <v>6007</v>
      </c>
      <c r="C88" s="212" t="s">
        <v>6008</v>
      </c>
      <c r="D88" s="214" t="s">
        <v>6009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5936</v>
      </c>
      <c r="B89" s="211" t="s">
        <v>6010</v>
      </c>
      <c r="C89" s="212" t="s">
        <v>6011</v>
      </c>
      <c r="D89" s="214" t="s">
        <v>6012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5936</v>
      </c>
      <c r="B90" s="211" t="s">
        <v>6013</v>
      </c>
      <c r="C90" s="212" t="s">
        <v>6014</v>
      </c>
      <c r="D90" s="214" t="s">
        <v>6015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5936</v>
      </c>
      <c r="B91" s="211" t="s">
        <v>6016</v>
      </c>
      <c r="C91" s="212" t="s">
        <v>6017</v>
      </c>
      <c r="D91" s="214" t="s">
        <v>6018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5936</v>
      </c>
      <c r="B92" s="211" t="s">
        <v>6019</v>
      </c>
      <c r="C92" s="212" t="s">
        <v>6020</v>
      </c>
      <c r="D92" s="214" t="s">
        <v>6021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5936</v>
      </c>
      <c r="B93" s="211" t="s">
        <v>6022</v>
      </c>
      <c r="C93" s="212" t="s">
        <v>6023</v>
      </c>
      <c r="D93" s="214" t="s">
        <v>6024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5936</v>
      </c>
      <c r="B94" s="211" t="s">
        <v>6025</v>
      </c>
      <c r="C94" s="212" t="s">
        <v>6026</v>
      </c>
      <c r="D94" s="214" t="s">
        <v>6027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5936</v>
      </c>
      <c r="B95" s="211" t="s">
        <v>6028</v>
      </c>
      <c r="C95" s="212" t="s">
        <v>6029</v>
      </c>
      <c r="D95" s="214" t="s">
        <v>6030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5936</v>
      </c>
      <c r="B96" s="211" t="s">
        <v>6031</v>
      </c>
      <c r="C96" s="212" t="s">
        <v>6032</v>
      </c>
      <c r="D96" s="214" t="s">
        <v>6033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5936</v>
      </c>
      <c r="B97" s="211" t="s">
        <v>6034</v>
      </c>
      <c r="C97" s="212" t="s">
        <v>6035</v>
      </c>
      <c r="D97" s="214" t="s">
        <v>6036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5936</v>
      </c>
      <c r="B98" s="218" t="s">
        <v>6037</v>
      </c>
      <c r="C98" s="219" t="s">
        <v>6038</v>
      </c>
      <c r="D98" s="220" t="s">
        <v>6039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65" t="s">
        <v>3002</v>
      </c>
      <c r="B102" s="265"/>
      <c r="C102" s="265"/>
      <c r="D102" s="26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IFERROR(INDEX('Recommendations'!$I$2:$I$458, MATCH(F2,'Recommendations'!$B$2:$B$458,0))="Implemented", FALSE))</xm:f>
            <x14:dxf>
              <font>
                <color rgb="FF000000"/>
              </font>
              <fill>
                <patternFill>
                  <bgColor rgb="FF3C7D22"/>
                </patternFill>
              </fill>
            </x14:dxf>
          </x14:cfRule>
          <x14:cfRule type="expression" priority="2" id="{00000000-000E-0000-0900-000002000000}">
            <xm:f>AND(F2&lt;&gt;"", IFERROR(INDEX('Recommendations'!$I$2:$I$458, MATCH(F2,'Recommendations'!$B$2:$B$458,0))="Compensated", FALSE))</xm:f>
            <x14:dxf>
              <font>
                <color rgb="FF000000"/>
              </font>
              <fill>
                <patternFill>
                  <bgColor rgb="FFC6E0B4"/>
                </patternFill>
              </fill>
            </x14:dxf>
          </x14:cfRule>
          <x14:cfRule type="expression" priority="3" id="{00000000-000E-0000-0900-000003000000}">
            <xm:f>AND(F2&lt;&gt;"", IFERROR(INDEX('Recommendations'!$I$2:$I$458, MATCH(F2,'Recommendations'!$B$2:$B$458,0))="Testing", FALSE))</xm:f>
            <x14:dxf>
              <font>
                <color rgb="FF000000"/>
              </font>
              <fill>
                <patternFill>
                  <bgColor rgb="FFFFC000"/>
                </patternFill>
              </fill>
            </x14:dxf>
          </x14:cfRule>
          <x14:cfRule type="expression" priority="4" id="{00000000-000E-0000-0900-000004000000}">
            <xm:f>AND(F2&lt;&gt;"", IFERROR(INDEX('Recommendations'!$I$2:$I$458, MATCH(F2,'Recommendations'!$B$2:$B$458,0))="Failed", FALSE))</xm:f>
            <x14:dxf>
              <font>
                <color rgb="FF000000"/>
              </font>
              <fill>
                <patternFill>
                  <bgColor rgb="FFD82891"/>
                </patternFill>
              </fill>
            </x14:dxf>
          </x14:cfRule>
          <x14:cfRule type="expression" priority="5" id="{00000000-000E-0000-0900-000005000000}">
            <xm:f>AND(F2&lt;&gt;"", IFERROR(INDEX('Recommendations'!$I$2:$I$458, MATCH(F2,'Recommendations'!$B$2:$B$458,0))="Risk Accepted", FALSE))</xm:f>
            <x14:dxf>
              <font>
                <color rgb="FF000000"/>
              </font>
              <fill>
                <patternFill>
                  <bgColor rgb="FFD9D9D9"/>
                </patternFill>
              </fill>
            </x14:dxf>
          </x14:cfRule>
          <x14:cfRule type="expression" priority="6" id="{00000000-000E-0000-0900-000006000000}">
            <xm:f>AND(F2&lt;&gt;"", IFERROR(INDEX('Recommendations'!$I$2:$I$458, MATCH(F2,'Recommendations'!$B$2:$B$458,0))="N/A",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62" t="s">
        <v>4867</v>
      </c>
      <c r="B1" s="263" t="s">
        <v>5752</v>
      </c>
      <c r="C1" s="263" t="s">
        <v>1</v>
      </c>
      <c r="D1" s="263" t="s">
        <v>3246</v>
      </c>
      <c r="E1" s="263" t="s">
        <v>6040</v>
      </c>
      <c r="F1" s="263" t="s">
        <v>6041</v>
      </c>
      <c r="G1" s="263" t="s">
        <v>3251</v>
      </c>
      <c r="H1" s="263" t="s">
        <v>3252</v>
      </c>
      <c r="I1" s="263" t="s">
        <v>3253</v>
      </c>
      <c r="J1" s="263" t="s">
        <v>3254</v>
      </c>
      <c r="K1" s="263" t="s">
        <v>3255</v>
      </c>
      <c r="L1" s="263" t="s">
        <v>3256</v>
      </c>
      <c r="M1" s="263" t="s">
        <v>3257</v>
      </c>
      <c r="N1" s="263" t="s">
        <v>3258</v>
      </c>
      <c r="O1" s="263" t="s">
        <v>3259</v>
      </c>
      <c r="P1" s="263" t="s">
        <v>3260</v>
      </c>
      <c r="Q1" s="263" t="s">
        <v>3261</v>
      </c>
      <c r="R1" s="263" t="s">
        <v>3262</v>
      </c>
      <c r="S1" s="263" t="s">
        <v>3263</v>
      </c>
      <c r="T1" s="263" t="s">
        <v>3264</v>
      </c>
      <c r="U1" s="263" t="s">
        <v>3265</v>
      </c>
      <c r="V1" s="263" t="s">
        <v>3266</v>
      </c>
      <c r="W1" s="263" t="s">
        <v>3267</v>
      </c>
      <c r="X1" s="263" t="s">
        <v>3268</v>
      </c>
      <c r="Y1" s="263" t="s">
        <v>3269</v>
      </c>
      <c r="Z1" s="263" t="s">
        <v>3270</v>
      </c>
      <c r="AA1" s="263" t="s">
        <v>3271</v>
      </c>
      <c r="AB1" s="263" t="s">
        <v>3272</v>
      </c>
      <c r="AC1" s="263" t="s">
        <v>3273</v>
      </c>
      <c r="AD1" s="263" t="s">
        <v>3274</v>
      </c>
      <c r="AE1" s="263" t="s">
        <v>3275</v>
      </c>
      <c r="AF1" s="263" t="s">
        <v>3276</v>
      </c>
      <c r="AG1" s="263" t="s">
        <v>3277</v>
      </c>
      <c r="AH1" s="263" t="s">
        <v>3278</v>
      </c>
      <c r="AI1" s="263" t="s">
        <v>3279</v>
      </c>
      <c r="AJ1" s="263" t="s">
        <v>3280</v>
      </c>
      <c r="AK1" s="263" t="s">
        <v>3281</v>
      </c>
      <c r="AL1" s="263" t="s">
        <v>3282</v>
      </c>
      <c r="AM1" s="263" t="s">
        <v>3283</v>
      </c>
      <c r="AN1" s="263" t="s">
        <v>3284</v>
      </c>
      <c r="AO1" s="263" t="s">
        <v>3285</v>
      </c>
      <c r="AP1" s="263" t="s">
        <v>3286</v>
      </c>
      <c r="AQ1" s="263" t="s">
        <v>3287</v>
      </c>
      <c r="AR1" s="263" t="s">
        <v>3288</v>
      </c>
      <c r="AS1" s="263" t="s">
        <v>3289</v>
      </c>
      <c r="AT1" s="263" t="s">
        <v>3290</v>
      </c>
      <c r="AU1" s="264" t="s">
        <v>3291</v>
      </c>
    </row>
    <row r="2" spans="1:47" ht="60" customHeight="1" outlineLevel="1" x14ac:dyDescent="0.35">
      <c r="A2" s="254" t="s">
        <v>6042</v>
      </c>
      <c r="B2" s="232"/>
      <c r="C2" s="232"/>
      <c r="D2" s="236"/>
      <c r="E2" s="232"/>
      <c r="F2" s="240"/>
      <c r="G2" s="243" t="str">
        <f>IF(COUNTIF(H2:AU2,"&lt;&gt;")=0,"",SUMPRODUCT(((Recommendations[ImplStatus]="Implemented")+(Recommendations[ImplStatus]="Compensated"))*ISNUMBER(MATCH(Recommendations[Id],H2:AU2,0)))/COUNTIF(H2:AU2,"&lt;&gt;"))</f>
        <v/>
      </c>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58"/>
    </row>
    <row r="3" spans="1:47" ht="60" customHeight="1" outlineLevel="2" x14ac:dyDescent="0.35">
      <c r="A3" s="255" t="s">
        <v>6042</v>
      </c>
      <c r="B3" s="233" t="s">
        <v>6043</v>
      </c>
      <c r="C3" s="233"/>
      <c r="D3" s="237"/>
      <c r="E3" s="233"/>
      <c r="F3" s="241"/>
      <c r="G3" s="244" t="str">
        <f>IF(COUNTIF(H3:AU3,"&lt;&gt;")=0,"",SUMPRODUCT(((Recommendations[ImplStatus]="Implemented")+(Recommendations[ImplStatus]="Compensated"))*ISNUMBER(MATCH(Recommendations[Id],H3:AU3,0)))/COUNTIF(H3:AU3,"&lt;&gt;"))</f>
        <v/>
      </c>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59"/>
    </row>
    <row r="4" spans="1:47" ht="60" customHeight="1" x14ac:dyDescent="0.35">
      <c r="A4" s="256" t="s">
        <v>6042</v>
      </c>
      <c r="B4" s="234" t="s">
        <v>6043</v>
      </c>
      <c r="C4" s="235" t="s">
        <v>6044</v>
      </c>
      <c r="D4" s="238" t="s">
        <v>6045</v>
      </c>
      <c r="E4" s="239" t="s">
        <v>6046</v>
      </c>
      <c r="F4" s="242" t="s">
        <v>6047</v>
      </c>
      <c r="G4" s="245" t="str">
        <f>IF(COUNTIF(H4:AU4,"&lt;&gt;")=0,"",SUMPRODUCT(((Recommendations[ImplStatus]="Implemented")+(Recommendations[ImplStatus]="Compensated"))*ISNUMBER(MATCH(Recommendations[Id],H4:AU4,0)))/COUNTIF(H4:AU4,"&lt;&gt;"))</f>
        <v/>
      </c>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60"/>
    </row>
    <row r="5" spans="1:47" ht="60" customHeight="1" x14ac:dyDescent="0.35">
      <c r="A5" s="256" t="s">
        <v>6042</v>
      </c>
      <c r="B5" s="234" t="s">
        <v>6043</v>
      </c>
      <c r="C5" s="235" t="s">
        <v>6048</v>
      </c>
      <c r="D5" s="238" t="s">
        <v>6049</v>
      </c>
      <c r="E5" s="239" t="s">
        <v>6046</v>
      </c>
      <c r="F5" s="242" t="s">
        <v>6047</v>
      </c>
      <c r="G5" s="245" t="str">
        <f>IF(COUNTIF(H5:AU5,"&lt;&gt;")=0,"",SUMPRODUCT(((Recommendations[ImplStatus]="Implemented")+(Recommendations[ImplStatus]="Compensated"))*ISNUMBER(MATCH(Recommendations[Id],H5:AU5,0)))/COUNTIF(H5:AU5,"&lt;&gt;"))</f>
        <v/>
      </c>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60"/>
    </row>
    <row r="6" spans="1:47" ht="60" customHeight="1" x14ac:dyDescent="0.35">
      <c r="A6" s="256" t="s">
        <v>6042</v>
      </c>
      <c r="B6" s="234" t="s">
        <v>6043</v>
      </c>
      <c r="C6" s="235" t="s">
        <v>6050</v>
      </c>
      <c r="D6" s="238" t="s">
        <v>6051</v>
      </c>
      <c r="E6" s="239" t="s">
        <v>6046</v>
      </c>
      <c r="F6" s="242" t="s">
        <v>6047</v>
      </c>
      <c r="G6" s="245" t="str">
        <f>IF(COUNTIF(H6:AU6,"&lt;&gt;")=0,"",SUMPRODUCT(((Recommendations[ImplStatus]="Implemented")+(Recommendations[ImplStatus]="Compensated"))*ISNUMBER(MATCH(Recommendations[Id],H6:AU6,0)))/COUNTIF(H6:AU6,"&lt;&gt;"))</f>
        <v/>
      </c>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60"/>
    </row>
    <row r="7" spans="1:47" ht="60" customHeight="1" x14ac:dyDescent="0.35">
      <c r="A7" s="256" t="s">
        <v>6042</v>
      </c>
      <c r="B7" s="234" t="s">
        <v>6043</v>
      </c>
      <c r="C7" s="235" t="s">
        <v>6052</v>
      </c>
      <c r="D7" s="238" t="s">
        <v>6053</v>
      </c>
      <c r="E7" s="239" t="s">
        <v>6046</v>
      </c>
      <c r="F7" s="242" t="s">
        <v>6047</v>
      </c>
      <c r="G7" s="245" t="str">
        <f>IF(COUNTIF(H7:AU7,"&lt;&gt;")=0,"",SUMPRODUCT(((Recommendations[ImplStatus]="Implemented")+(Recommendations[ImplStatus]="Compensated"))*ISNUMBER(MATCH(Recommendations[Id],H7:AU7,0)))/COUNTIF(H7:AU7,"&lt;&gt;"))</f>
        <v/>
      </c>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60"/>
    </row>
    <row r="8" spans="1:47" ht="60" customHeight="1" x14ac:dyDescent="0.35">
      <c r="A8" s="256" t="s">
        <v>6042</v>
      </c>
      <c r="B8" s="234" t="s">
        <v>6043</v>
      </c>
      <c r="C8" s="235" t="s">
        <v>6054</v>
      </c>
      <c r="D8" s="238" t="s">
        <v>6055</v>
      </c>
      <c r="E8" s="239" t="s">
        <v>6046</v>
      </c>
      <c r="F8" s="242" t="s">
        <v>6047</v>
      </c>
      <c r="G8" s="245" t="str">
        <f>IF(COUNTIF(H8:AU8,"&lt;&gt;")=0,"",SUMPRODUCT(((Recommendations[ImplStatus]="Implemented")+(Recommendations[ImplStatus]="Compensated"))*ISNUMBER(MATCH(Recommendations[Id],H8:AU8,0)))/COUNTIF(H8:AU8,"&lt;&gt;"))</f>
        <v/>
      </c>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60"/>
    </row>
    <row r="9" spans="1:47" ht="60" customHeight="1" x14ac:dyDescent="0.35">
      <c r="A9" s="256" t="s">
        <v>6042</v>
      </c>
      <c r="B9" s="234" t="s">
        <v>6043</v>
      </c>
      <c r="C9" s="235" t="s">
        <v>6056</v>
      </c>
      <c r="D9" s="238" t="s">
        <v>6057</v>
      </c>
      <c r="E9" s="239" t="s">
        <v>6046</v>
      </c>
      <c r="F9" s="242" t="s">
        <v>6047</v>
      </c>
      <c r="G9" s="245" t="str">
        <f>IF(COUNTIF(H9:AU9,"&lt;&gt;")=0,"",SUMPRODUCT(((Recommendations[ImplStatus]="Implemented")+(Recommendations[ImplStatus]="Compensated"))*ISNUMBER(MATCH(Recommendations[Id],H9:AU9,0)))/COUNTIF(H9:AU9,"&lt;&gt;"))</f>
        <v/>
      </c>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60"/>
    </row>
    <row r="10" spans="1:47" ht="60" customHeight="1" x14ac:dyDescent="0.35">
      <c r="A10" s="256" t="s">
        <v>6042</v>
      </c>
      <c r="B10" s="234" t="s">
        <v>6043</v>
      </c>
      <c r="C10" s="235" t="s">
        <v>6058</v>
      </c>
      <c r="D10" s="238" t="s">
        <v>6059</v>
      </c>
      <c r="E10" s="239" t="s">
        <v>6046</v>
      </c>
      <c r="F10" s="242" t="s">
        <v>6047</v>
      </c>
      <c r="G10" s="245" t="str">
        <f>IF(COUNTIF(H10:AU10,"&lt;&gt;")=0,"",SUMPRODUCT(((Recommendations[ImplStatus]="Implemented")+(Recommendations[ImplStatus]="Compensated"))*ISNUMBER(MATCH(Recommendations[Id],H10:AU10,0)))/COUNTIF(H10:AU10,"&lt;&gt;"))</f>
        <v/>
      </c>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60"/>
    </row>
    <row r="11" spans="1:47" ht="60" customHeight="1" x14ac:dyDescent="0.35">
      <c r="A11" s="256" t="s">
        <v>6042</v>
      </c>
      <c r="B11" s="234" t="s">
        <v>6043</v>
      </c>
      <c r="C11" s="235" t="s">
        <v>6060</v>
      </c>
      <c r="D11" s="238" t="s">
        <v>6061</v>
      </c>
      <c r="E11" s="239" t="s">
        <v>6046</v>
      </c>
      <c r="F11" s="242" t="s">
        <v>6047</v>
      </c>
      <c r="G11" s="245" t="str">
        <f>IF(COUNTIF(H11:AU11,"&lt;&gt;")=0,"",SUMPRODUCT(((Recommendations[ImplStatus]="Implemented")+(Recommendations[ImplStatus]="Compensated"))*ISNUMBER(MATCH(Recommendations[Id],H11:AU11,0)))/COUNTIF(H11:AU11,"&lt;&gt;"))</f>
        <v/>
      </c>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60"/>
    </row>
    <row r="12" spans="1:47" ht="60" customHeight="1" x14ac:dyDescent="0.35">
      <c r="A12" s="256" t="s">
        <v>6042</v>
      </c>
      <c r="B12" s="234" t="s">
        <v>6043</v>
      </c>
      <c r="C12" s="235" t="s">
        <v>6062</v>
      </c>
      <c r="D12" s="238" t="s">
        <v>6063</v>
      </c>
      <c r="E12" s="239" t="s">
        <v>6046</v>
      </c>
      <c r="F12" s="242" t="s">
        <v>6047</v>
      </c>
      <c r="G12" s="245" t="str">
        <f>IF(COUNTIF(H12:AU12,"&lt;&gt;")=0,"",SUMPRODUCT(((Recommendations[ImplStatus]="Implemented")+(Recommendations[ImplStatus]="Compensated"))*ISNUMBER(MATCH(Recommendations[Id],H12:AU12,0)))/COUNTIF(H12:AU12,"&lt;&gt;"))</f>
        <v/>
      </c>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60"/>
    </row>
    <row r="13" spans="1:47" ht="60" customHeight="1" x14ac:dyDescent="0.35">
      <c r="A13" s="256" t="s">
        <v>6042</v>
      </c>
      <c r="B13" s="234" t="s">
        <v>6043</v>
      </c>
      <c r="C13" s="235" t="s">
        <v>6064</v>
      </c>
      <c r="D13" s="238" t="s">
        <v>6065</v>
      </c>
      <c r="E13" s="239" t="s">
        <v>6046</v>
      </c>
      <c r="F13" s="242" t="s">
        <v>6047</v>
      </c>
      <c r="G13" s="245" t="str">
        <f>IF(COUNTIF(H13:AU13,"&lt;&gt;")=0,"",SUMPRODUCT(((Recommendations[ImplStatus]="Implemented")+(Recommendations[ImplStatus]="Compensated"))*ISNUMBER(MATCH(Recommendations[Id],H13:AU13,0)))/COUNTIF(H13:AU13,"&lt;&gt;"))</f>
        <v/>
      </c>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60"/>
    </row>
    <row r="14" spans="1:47" ht="60" customHeight="1" x14ac:dyDescent="0.35">
      <c r="A14" s="256" t="s">
        <v>6042</v>
      </c>
      <c r="B14" s="234" t="s">
        <v>6043</v>
      </c>
      <c r="C14" s="235" t="s">
        <v>6066</v>
      </c>
      <c r="D14" s="238" t="s">
        <v>6067</v>
      </c>
      <c r="E14" s="239" t="s">
        <v>6046</v>
      </c>
      <c r="F14" s="242" t="s">
        <v>6047</v>
      </c>
      <c r="G14" s="245" t="str">
        <f>IF(COUNTIF(H14:AU14,"&lt;&gt;")=0,"",SUMPRODUCT(((Recommendations[ImplStatus]="Implemented")+(Recommendations[ImplStatus]="Compensated"))*ISNUMBER(MATCH(Recommendations[Id],H14:AU14,0)))/COUNTIF(H14:AU14,"&lt;&gt;"))</f>
        <v/>
      </c>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60"/>
    </row>
    <row r="15" spans="1:47" ht="60" customHeight="1" x14ac:dyDescent="0.35">
      <c r="A15" s="256" t="s">
        <v>6042</v>
      </c>
      <c r="B15" s="234" t="s">
        <v>6043</v>
      </c>
      <c r="C15" s="235" t="s">
        <v>6068</v>
      </c>
      <c r="D15" s="238" t="s">
        <v>6069</v>
      </c>
      <c r="E15" s="239" t="s">
        <v>6046</v>
      </c>
      <c r="F15" s="242" t="s">
        <v>6047</v>
      </c>
      <c r="G15" s="245" t="str">
        <f>IF(COUNTIF(H15:AU15,"&lt;&gt;")=0,"",SUMPRODUCT(((Recommendations[ImplStatus]="Implemented")+(Recommendations[ImplStatus]="Compensated"))*ISNUMBER(MATCH(Recommendations[Id],H15:AU15,0)))/COUNTIF(H15:AU15,"&lt;&gt;"))</f>
        <v/>
      </c>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60"/>
    </row>
    <row r="16" spans="1:47" ht="60" customHeight="1" x14ac:dyDescent="0.35">
      <c r="A16" s="256" t="s">
        <v>6042</v>
      </c>
      <c r="B16" s="234" t="s">
        <v>6043</v>
      </c>
      <c r="C16" s="235" t="s">
        <v>6070</v>
      </c>
      <c r="D16" s="238" t="s">
        <v>6071</v>
      </c>
      <c r="E16" s="239" t="s">
        <v>6046</v>
      </c>
      <c r="F16" s="242" t="s">
        <v>6047</v>
      </c>
      <c r="G16" s="245" t="str">
        <f>IF(COUNTIF(H16:AU16,"&lt;&gt;")=0,"",SUMPRODUCT(((Recommendations[ImplStatus]="Implemented")+(Recommendations[ImplStatus]="Compensated"))*ISNUMBER(MATCH(Recommendations[Id],H16:AU16,0)))/COUNTIF(H16:AU16,"&lt;&gt;"))</f>
        <v/>
      </c>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60"/>
    </row>
    <row r="17" spans="1:47" ht="60" customHeight="1" outlineLevel="2" x14ac:dyDescent="0.35">
      <c r="A17" s="255" t="s">
        <v>6042</v>
      </c>
      <c r="B17" s="233" t="s">
        <v>6072</v>
      </c>
      <c r="C17" s="233"/>
      <c r="D17" s="237"/>
      <c r="E17" s="233"/>
      <c r="F17" s="241"/>
      <c r="G17" s="244" t="str">
        <f>IF(COUNTIF(H17:AU17,"&lt;&gt;")=0,"",SUMPRODUCT(((Recommendations[ImplStatus]="Implemented")+(Recommendations[ImplStatus]="Compensated"))*ISNUMBER(MATCH(Recommendations[Id],H17:AU17,0)))/COUNTIF(H17:AU17,"&lt;&gt;"))</f>
        <v/>
      </c>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59"/>
    </row>
    <row r="18" spans="1:47" ht="60" customHeight="1" x14ac:dyDescent="0.35">
      <c r="A18" s="256" t="s">
        <v>6042</v>
      </c>
      <c r="B18" s="234" t="s">
        <v>6072</v>
      </c>
      <c r="C18" s="235" t="s">
        <v>6073</v>
      </c>
      <c r="D18" s="238" t="s">
        <v>6074</v>
      </c>
      <c r="E18" s="239" t="s">
        <v>6075</v>
      </c>
      <c r="F18" s="242" t="s">
        <v>6076</v>
      </c>
      <c r="G18" s="245" t="str">
        <f>IF(COUNTIF(H18:AU18,"&lt;&gt;")=0,"",SUMPRODUCT(((Recommendations[ImplStatus]="Implemented")+(Recommendations[ImplStatus]="Compensated"))*ISNUMBER(MATCH(Recommendations[Id],H18:AU18,0)))/COUNTIF(H18:AU18,"&lt;&gt;"))</f>
        <v/>
      </c>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60"/>
    </row>
    <row r="19" spans="1:47" ht="60" customHeight="1" x14ac:dyDescent="0.35">
      <c r="A19" s="256" t="s">
        <v>6042</v>
      </c>
      <c r="B19" s="234" t="s">
        <v>6072</v>
      </c>
      <c r="C19" s="235" t="s">
        <v>6077</v>
      </c>
      <c r="D19" s="238" t="s">
        <v>6078</v>
      </c>
      <c r="E19" s="239" t="s">
        <v>6075</v>
      </c>
      <c r="F19" s="242" t="s">
        <v>6076</v>
      </c>
      <c r="G19" s="245" t="str">
        <f>IF(COUNTIF(H19:AU19,"&lt;&gt;")=0,"",SUMPRODUCT(((Recommendations[ImplStatus]="Implemented")+(Recommendations[ImplStatus]="Compensated"))*ISNUMBER(MATCH(Recommendations[Id],H19:AU19,0)))/COUNTIF(H19:AU19,"&lt;&gt;"))</f>
        <v/>
      </c>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60"/>
    </row>
    <row r="20" spans="1:47" ht="60" customHeight="1" x14ac:dyDescent="0.35">
      <c r="A20" s="256" t="s">
        <v>6042</v>
      </c>
      <c r="B20" s="234" t="s">
        <v>6072</v>
      </c>
      <c r="C20" s="235" t="s">
        <v>6079</v>
      </c>
      <c r="D20" s="238" t="s">
        <v>6080</v>
      </c>
      <c r="E20" s="239" t="s">
        <v>6075</v>
      </c>
      <c r="F20" s="242" t="s">
        <v>6076</v>
      </c>
      <c r="G20" s="245" t="str">
        <f>IF(COUNTIF(H20:AU20,"&lt;&gt;")=0,"",SUMPRODUCT(((Recommendations[ImplStatus]="Implemented")+(Recommendations[ImplStatus]="Compensated"))*ISNUMBER(MATCH(Recommendations[Id],H20:AU20,0)))/COUNTIF(H20:AU20,"&lt;&gt;"))</f>
        <v/>
      </c>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60"/>
    </row>
    <row r="21" spans="1:47" ht="60" customHeight="1" x14ac:dyDescent="0.35">
      <c r="A21" s="256" t="s">
        <v>6042</v>
      </c>
      <c r="B21" s="234" t="s">
        <v>6072</v>
      </c>
      <c r="C21" s="235" t="s">
        <v>6081</v>
      </c>
      <c r="D21" s="238" t="s">
        <v>6082</v>
      </c>
      <c r="E21" s="239" t="s">
        <v>6075</v>
      </c>
      <c r="F21" s="242" t="s">
        <v>6076</v>
      </c>
      <c r="G21" s="245" t="str">
        <f>IF(COUNTIF(H21:AU21,"&lt;&gt;")=0,"",SUMPRODUCT(((Recommendations[ImplStatus]="Implemented")+(Recommendations[ImplStatus]="Compensated"))*ISNUMBER(MATCH(Recommendations[Id],H21:AU21,0)))/COUNTIF(H21:AU21,"&lt;&gt;"))</f>
        <v/>
      </c>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60"/>
    </row>
    <row r="22" spans="1:47" ht="60" customHeight="1" x14ac:dyDescent="0.35">
      <c r="A22" s="256" t="s">
        <v>6042</v>
      </c>
      <c r="B22" s="234" t="s">
        <v>6072</v>
      </c>
      <c r="C22" s="235" t="s">
        <v>6083</v>
      </c>
      <c r="D22" s="238" t="s">
        <v>6084</v>
      </c>
      <c r="E22" s="239" t="s">
        <v>6075</v>
      </c>
      <c r="F22" s="242" t="s">
        <v>6076</v>
      </c>
      <c r="G22" s="245" t="str">
        <f>IF(COUNTIF(H22:AU22,"&lt;&gt;")=0,"",SUMPRODUCT(((Recommendations[ImplStatus]="Implemented")+(Recommendations[ImplStatus]="Compensated"))*ISNUMBER(MATCH(Recommendations[Id],H22:AU22,0)))/COUNTIF(H22:AU22,"&lt;&gt;"))</f>
        <v/>
      </c>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60"/>
    </row>
    <row r="23" spans="1:47" ht="60" customHeight="1" x14ac:dyDescent="0.35">
      <c r="A23" s="256" t="s">
        <v>6042</v>
      </c>
      <c r="B23" s="234" t="s">
        <v>6072</v>
      </c>
      <c r="C23" s="235" t="s">
        <v>6085</v>
      </c>
      <c r="D23" s="238" t="s">
        <v>6086</v>
      </c>
      <c r="E23" s="239" t="s">
        <v>6046</v>
      </c>
      <c r="F23" s="242" t="s">
        <v>6047</v>
      </c>
      <c r="G23" s="245" t="str">
        <f>IF(COUNTIF(H23:AU23,"&lt;&gt;")=0,"",SUMPRODUCT(((Recommendations[ImplStatus]="Implemented")+(Recommendations[ImplStatus]="Compensated"))*ISNUMBER(MATCH(Recommendations[Id],H23:AU23,0)))/COUNTIF(H23:AU23,"&lt;&gt;"))</f>
        <v/>
      </c>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60"/>
    </row>
    <row r="24" spans="1:47" ht="60" customHeight="1" x14ac:dyDescent="0.35">
      <c r="A24" s="256" t="s">
        <v>6042</v>
      </c>
      <c r="B24" s="234" t="s">
        <v>6072</v>
      </c>
      <c r="C24" s="235" t="s">
        <v>6087</v>
      </c>
      <c r="D24" s="238" t="s">
        <v>6088</v>
      </c>
      <c r="E24" s="239" t="s">
        <v>6046</v>
      </c>
      <c r="F24" s="242" t="s">
        <v>6047</v>
      </c>
      <c r="G24" s="245" t="str">
        <f>IF(COUNTIF(H24:AU24,"&lt;&gt;")=0,"",SUMPRODUCT(((Recommendations[ImplStatus]="Implemented")+(Recommendations[ImplStatus]="Compensated"))*ISNUMBER(MATCH(Recommendations[Id],H24:AU24,0)))/COUNTIF(H24:AU24,"&lt;&gt;"))</f>
        <v/>
      </c>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60"/>
    </row>
    <row r="25" spans="1:47" ht="60" customHeight="1" x14ac:dyDescent="0.35">
      <c r="A25" s="256" t="s">
        <v>6042</v>
      </c>
      <c r="B25" s="234" t="s">
        <v>6072</v>
      </c>
      <c r="C25" s="235" t="s">
        <v>6089</v>
      </c>
      <c r="D25" s="238" t="s">
        <v>6090</v>
      </c>
      <c r="E25" s="239" t="s">
        <v>6046</v>
      </c>
      <c r="F25" s="242" t="s">
        <v>6091</v>
      </c>
      <c r="G25" s="245" t="str">
        <f>IF(COUNTIF(H25:AU25,"&lt;&gt;")=0,"",SUMPRODUCT(((Recommendations[ImplStatus]="Implemented")+(Recommendations[ImplStatus]="Compensated"))*ISNUMBER(MATCH(Recommendations[Id],H25:AU25,0)))/COUNTIF(H25:AU25,"&lt;&gt;"))</f>
        <v/>
      </c>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60"/>
    </row>
    <row r="26" spans="1:47" ht="60" customHeight="1" x14ac:dyDescent="0.35">
      <c r="A26" s="256" t="s">
        <v>6042</v>
      </c>
      <c r="B26" s="234" t="s">
        <v>6072</v>
      </c>
      <c r="C26" s="235" t="s">
        <v>6092</v>
      </c>
      <c r="D26" s="238" t="s">
        <v>6093</v>
      </c>
      <c r="E26" s="239" t="s">
        <v>6046</v>
      </c>
      <c r="F26" s="242" t="s">
        <v>6091</v>
      </c>
      <c r="G26" s="245" t="str">
        <f>IF(COUNTIF(H26:AU26,"&lt;&gt;")=0,"",SUMPRODUCT(((Recommendations[ImplStatus]="Implemented")+(Recommendations[ImplStatus]="Compensated"))*ISNUMBER(MATCH(Recommendations[Id],H26:AU26,0)))/COUNTIF(H26:AU26,"&lt;&gt;"))</f>
        <v/>
      </c>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60"/>
    </row>
    <row r="27" spans="1:47" ht="60" customHeight="1" x14ac:dyDescent="0.35">
      <c r="A27" s="256" t="s">
        <v>6042</v>
      </c>
      <c r="B27" s="234" t="s">
        <v>6072</v>
      </c>
      <c r="C27" s="235" t="s">
        <v>6094</v>
      </c>
      <c r="D27" s="238" t="s">
        <v>6095</v>
      </c>
      <c r="E27" s="239" t="s">
        <v>6046</v>
      </c>
      <c r="F27" s="242" t="s">
        <v>6091</v>
      </c>
      <c r="G27" s="245" t="str">
        <f>IF(COUNTIF(H27:AU27,"&lt;&gt;")=0,"",SUMPRODUCT(((Recommendations[ImplStatus]="Implemented")+(Recommendations[ImplStatus]="Compensated"))*ISNUMBER(MATCH(Recommendations[Id],H27:AU27,0)))/COUNTIF(H27:AU27,"&lt;&gt;"))</f>
        <v/>
      </c>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60"/>
    </row>
    <row r="28" spans="1:47" ht="60" customHeight="1" x14ac:dyDescent="0.35">
      <c r="A28" s="256" t="s">
        <v>6042</v>
      </c>
      <c r="B28" s="234" t="s">
        <v>6072</v>
      </c>
      <c r="C28" s="235" t="s">
        <v>6096</v>
      </c>
      <c r="D28" s="238" t="s">
        <v>6097</v>
      </c>
      <c r="E28" s="239" t="s">
        <v>6046</v>
      </c>
      <c r="F28" s="242" t="s">
        <v>6091</v>
      </c>
      <c r="G28" s="245" t="str">
        <f>IF(COUNTIF(H28:AU28,"&lt;&gt;")=0,"",SUMPRODUCT(((Recommendations[ImplStatus]="Implemented")+(Recommendations[ImplStatus]="Compensated"))*ISNUMBER(MATCH(Recommendations[Id],H28:AU28,0)))/COUNTIF(H28:AU28,"&lt;&gt;"))</f>
        <v/>
      </c>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60"/>
    </row>
    <row r="29" spans="1:47" ht="60" customHeight="1" x14ac:dyDescent="0.35">
      <c r="A29" s="256" t="s">
        <v>6042</v>
      </c>
      <c r="B29" s="234" t="s">
        <v>6072</v>
      </c>
      <c r="C29" s="235" t="s">
        <v>6098</v>
      </c>
      <c r="D29" s="238" t="s">
        <v>6099</v>
      </c>
      <c r="E29" s="239" t="s">
        <v>6046</v>
      </c>
      <c r="F29" s="242" t="s">
        <v>6091</v>
      </c>
      <c r="G29" s="245" t="str">
        <f>IF(COUNTIF(H29:AU29,"&lt;&gt;")=0,"",SUMPRODUCT(((Recommendations[ImplStatus]="Implemented")+(Recommendations[ImplStatus]="Compensated"))*ISNUMBER(MATCH(Recommendations[Id],H29:AU29,0)))/COUNTIF(H29:AU29,"&lt;&gt;"))</f>
        <v/>
      </c>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60"/>
    </row>
    <row r="30" spans="1:47" ht="60" customHeight="1" x14ac:dyDescent="0.35">
      <c r="A30" s="256" t="s">
        <v>6042</v>
      </c>
      <c r="B30" s="234" t="s">
        <v>6072</v>
      </c>
      <c r="C30" s="235" t="s">
        <v>6100</v>
      </c>
      <c r="D30" s="238" t="s">
        <v>6101</v>
      </c>
      <c r="E30" s="239" t="s">
        <v>6046</v>
      </c>
      <c r="F30" s="242" t="s">
        <v>6091</v>
      </c>
      <c r="G30" s="245" t="str">
        <f>IF(COUNTIF(H30:AU30,"&lt;&gt;")=0,"",SUMPRODUCT(((Recommendations[ImplStatus]="Implemented")+(Recommendations[ImplStatus]="Compensated"))*ISNUMBER(MATCH(Recommendations[Id],H30:AU30,0)))/COUNTIF(H30:AU30,"&lt;&gt;"))</f>
        <v/>
      </c>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60"/>
    </row>
    <row r="31" spans="1:47" ht="60" customHeight="1" x14ac:dyDescent="0.35">
      <c r="A31" s="256" t="s">
        <v>6042</v>
      </c>
      <c r="B31" s="234" t="s">
        <v>6072</v>
      </c>
      <c r="C31" s="235" t="s">
        <v>6102</v>
      </c>
      <c r="D31" s="238" t="s">
        <v>6103</v>
      </c>
      <c r="E31" s="239" t="s">
        <v>6046</v>
      </c>
      <c r="F31" s="242" t="s">
        <v>6091</v>
      </c>
      <c r="G31" s="245" t="str">
        <f>IF(COUNTIF(H31:AU31,"&lt;&gt;")=0,"",SUMPRODUCT(((Recommendations[ImplStatus]="Implemented")+(Recommendations[ImplStatus]="Compensated"))*ISNUMBER(MATCH(Recommendations[Id],H31:AU31,0)))/COUNTIF(H31:AU31,"&lt;&gt;"))</f>
        <v/>
      </c>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60"/>
    </row>
    <row r="32" spans="1:47" ht="60" customHeight="1" x14ac:dyDescent="0.35">
      <c r="A32" s="256" t="s">
        <v>6042</v>
      </c>
      <c r="B32" s="234" t="s">
        <v>6072</v>
      </c>
      <c r="C32" s="235" t="s">
        <v>6104</v>
      </c>
      <c r="D32" s="238" t="s">
        <v>6105</v>
      </c>
      <c r="E32" s="239" t="s">
        <v>6046</v>
      </c>
      <c r="F32" s="242" t="s">
        <v>6091</v>
      </c>
      <c r="G32" s="245" t="str">
        <f>IF(COUNTIF(H32:AU32,"&lt;&gt;")=0,"",SUMPRODUCT(((Recommendations[ImplStatus]="Implemented")+(Recommendations[ImplStatus]="Compensated"))*ISNUMBER(MATCH(Recommendations[Id],H32:AU32,0)))/COUNTIF(H32:AU32,"&lt;&gt;"))</f>
        <v/>
      </c>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60"/>
    </row>
    <row r="33" spans="1:47" ht="60" customHeight="1" x14ac:dyDescent="0.35">
      <c r="A33" s="256" t="s">
        <v>6042</v>
      </c>
      <c r="B33" s="234" t="s">
        <v>6072</v>
      </c>
      <c r="C33" s="235" t="s">
        <v>6106</v>
      </c>
      <c r="D33" s="238" t="s">
        <v>6107</v>
      </c>
      <c r="E33" s="239" t="s">
        <v>6075</v>
      </c>
      <c r="F33" s="242" t="s">
        <v>6076</v>
      </c>
      <c r="G33" s="245" t="str">
        <f>IF(COUNTIF(H33:AU33,"&lt;&gt;")=0,"",SUMPRODUCT(((Recommendations[ImplStatus]="Implemented")+(Recommendations[ImplStatus]="Compensated"))*ISNUMBER(MATCH(Recommendations[Id],H33:AU33,0)))/COUNTIF(H33:AU33,"&lt;&gt;"))</f>
        <v/>
      </c>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60"/>
    </row>
    <row r="34" spans="1:47" ht="60" customHeight="1" x14ac:dyDescent="0.35">
      <c r="A34" s="256" t="s">
        <v>6042</v>
      </c>
      <c r="B34" s="234" t="s">
        <v>6072</v>
      </c>
      <c r="C34" s="235" t="s">
        <v>6108</v>
      </c>
      <c r="D34" s="238" t="s">
        <v>6109</v>
      </c>
      <c r="E34" s="239" t="s">
        <v>6046</v>
      </c>
      <c r="F34" s="242" t="s">
        <v>6091</v>
      </c>
      <c r="G34" s="245" t="str">
        <f>IF(COUNTIF(H34:AU34,"&lt;&gt;")=0,"",SUMPRODUCT(((Recommendations[ImplStatus]="Implemented")+(Recommendations[ImplStatus]="Compensated"))*ISNUMBER(MATCH(Recommendations[Id],H34:AU34,0)))/COUNTIF(H34:AU34,"&lt;&gt;"))</f>
        <v/>
      </c>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60"/>
    </row>
    <row r="35" spans="1:47" ht="60" customHeight="1" outlineLevel="2" x14ac:dyDescent="0.35">
      <c r="A35" s="255" t="s">
        <v>6042</v>
      </c>
      <c r="B35" s="233" t="s">
        <v>6110</v>
      </c>
      <c r="C35" s="233"/>
      <c r="D35" s="237"/>
      <c r="E35" s="233"/>
      <c r="F35" s="241"/>
      <c r="G35" s="244" t="str">
        <f>IF(COUNTIF(H35:AU35,"&lt;&gt;")=0,"",SUMPRODUCT(((Recommendations[ImplStatus]="Implemented")+(Recommendations[ImplStatus]="Compensated"))*ISNUMBER(MATCH(Recommendations[Id],H35:AU35,0)))/COUNTIF(H35:AU35,"&lt;&gt;"))</f>
        <v/>
      </c>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59"/>
    </row>
    <row r="36" spans="1:47" ht="60" customHeight="1" x14ac:dyDescent="0.35">
      <c r="A36" s="256" t="s">
        <v>6042</v>
      </c>
      <c r="B36" s="234" t="s">
        <v>6110</v>
      </c>
      <c r="C36" s="235" t="s">
        <v>6111</v>
      </c>
      <c r="D36" s="238" t="s">
        <v>6112</v>
      </c>
      <c r="E36" s="239" t="s">
        <v>6046</v>
      </c>
      <c r="F36" s="242" t="s">
        <v>6091</v>
      </c>
      <c r="G36" s="245" t="str">
        <f>IF(COUNTIF(H36:AU36,"&lt;&gt;")=0,"",SUMPRODUCT(((Recommendations[ImplStatus]="Implemented")+(Recommendations[ImplStatus]="Compensated"))*ISNUMBER(MATCH(Recommendations[Id],H36:AU36,0)))/COUNTIF(H36:AU36,"&lt;&gt;"))</f>
        <v/>
      </c>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60"/>
    </row>
    <row r="37" spans="1:47" ht="60" customHeight="1" x14ac:dyDescent="0.35">
      <c r="A37" s="256" t="s">
        <v>6042</v>
      </c>
      <c r="B37" s="234" t="s">
        <v>6110</v>
      </c>
      <c r="C37" s="235" t="s">
        <v>6113</v>
      </c>
      <c r="D37" s="238" t="s">
        <v>6114</v>
      </c>
      <c r="E37" s="239" t="s">
        <v>6046</v>
      </c>
      <c r="F37" s="242" t="s">
        <v>6115</v>
      </c>
      <c r="G37" s="245" t="str">
        <f>IF(COUNTIF(H37:AU37,"&lt;&gt;")=0,"",SUMPRODUCT(((Recommendations[ImplStatus]="Implemented")+(Recommendations[ImplStatus]="Compensated"))*ISNUMBER(MATCH(Recommendations[Id],H37:AU37,0)))/COUNTIF(H37:AU37,"&lt;&gt;"))</f>
        <v/>
      </c>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60"/>
    </row>
    <row r="38" spans="1:47" ht="60" customHeight="1" x14ac:dyDescent="0.35">
      <c r="A38" s="256" t="s">
        <v>6042</v>
      </c>
      <c r="B38" s="234" t="s">
        <v>6110</v>
      </c>
      <c r="C38" s="235" t="s">
        <v>6116</v>
      </c>
      <c r="D38" s="238" t="s">
        <v>6117</v>
      </c>
      <c r="E38" s="239" t="s">
        <v>6046</v>
      </c>
      <c r="F38" s="242" t="s">
        <v>6115</v>
      </c>
      <c r="G38" s="245" t="str">
        <f>IF(COUNTIF(H38:AU38,"&lt;&gt;")=0,"",SUMPRODUCT(((Recommendations[ImplStatus]="Implemented")+(Recommendations[ImplStatus]="Compensated"))*ISNUMBER(MATCH(Recommendations[Id],H38:AU38,0)))/COUNTIF(H38:AU38,"&lt;&gt;"))</f>
        <v/>
      </c>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60"/>
    </row>
    <row r="39" spans="1:47" ht="60" customHeight="1" x14ac:dyDescent="0.35">
      <c r="A39" s="256" t="s">
        <v>6042</v>
      </c>
      <c r="B39" s="234" t="s">
        <v>6110</v>
      </c>
      <c r="C39" s="235" t="s">
        <v>6118</v>
      </c>
      <c r="D39" s="238" t="s">
        <v>6119</v>
      </c>
      <c r="E39" s="239" t="s">
        <v>6046</v>
      </c>
      <c r="F39" s="242" t="s">
        <v>6115</v>
      </c>
      <c r="G39" s="245" t="str">
        <f>IF(COUNTIF(H39:AU39,"&lt;&gt;")=0,"",SUMPRODUCT(((Recommendations[ImplStatus]="Implemented")+(Recommendations[ImplStatus]="Compensated"))*ISNUMBER(MATCH(Recommendations[Id],H39:AU39,0)))/COUNTIF(H39:AU39,"&lt;&gt;"))</f>
        <v/>
      </c>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60"/>
    </row>
    <row r="40" spans="1:47" ht="60" customHeight="1" x14ac:dyDescent="0.35">
      <c r="A40" s="256" t="s">
        <v>6042</v>
      </c>
      <c r="B40" s="234" t="s">
        <v>6110</v>
      </c>
      <c r="C40" s="235" t="s">
        <v>6120</v>
      </c>
      <c r="D40" s="238" t="s">
        <v>6121</v>
      </c>
      <c r="E40" s="239" t="s">
        <v>6046</v>
      </c>
      <c r="F40" s="242" t="s">
        <v>6115</v>
      </c>
      <c r="G40" s="245" t="str">
        <f>IF(COUNTIF(H40:AU40,"&lt;&gt;")=0,"",SUMPRODUCT(((Recommendations[ImplStatus]="Implemented")+(Recommendations[ImplStatus]="Compensated"))*ISNUMBER(MATCH(Recommendations[Id],H40:AU40,0)))/COUNTIF(H40:AU40,"&lt;&gt;"))</f>
        <v/>
      </c>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60"/>
    </row>
    <row r="41" spans="1:47" ht="60" customHeight="1" x14ac:dyDescent="0.35">
      <c r="A41" s="256" t="s">
        <v>6042</v>
      </c>
      <c r="B41" s="234" t="s">
        <v>6110</v>
      </c>
      <c r="C41" s="235" t="s">
        <v>6122</v>
      </c>
      <c r="D41" s="238" t="s">
        <v>6123</v>
      </c>
      <c r="E41" s="239" t="s">
        <v>6046</v>
      </c>
      <c r="F41" s="242" t="s">
        <v>6115</v>
      </c>
      <c r="G41" s="245" t="str">
        <f>IF(COUNTIF(H41:AU41,"&lt;&gt;")=0,"",SUMPRODUCT(((Recommendations[ImplStatus]="Implemented")+(Recommendations[ImplStatus]="Compensated"))*ISNUMBER(MATCH(Recommendations[Id],H41:AU41,0)))/COUNTIF(H41:AU41,"&lt;&gt;"))</f>
        <v/>
      </c>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60"/>
    </row>
    <row r="42" spans="1:47" ht="60" customHeight="1" x14ac:dyDescent="0.35">
      <c r="A42" s="256" t="s">
        <v>6042</v>
      </c>
      <c r="B42" s="234" t="s">
        <v>6110</v>
      </c>
      <c r="C42" s="235" t="s">
        <v>6124</v>
      </c>
      <c r="D42" s="238" t="s">
        <v>6125</v>
      </c>
      <c r="E42" s="239" t="s">
        <v>6046</v>
      </c>
      <c r="F42" s="242" t="s">
        <v>6115</v>
      </c>
      <c r="G42" s="245" t="str">
        <f>IF(COUNTIF(H42:AU42,"&lt;&gt;")=0,"",SUMPRODUCT(((Recommendations[ImplStatus]="Implemented")+(Recommendations[ImplStatus]="Compensated"))*ISNUMBER(MATCH(Recommendations[Id],H42:AU42,0)))/COUNTIF(H42:AU42,"&lt;&gt;"))</f>
        <v/>
      </c>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60"/>
    </row>
    <row r="43" spans="1:47" ht="60" customHeight="1" x14ac:dyDescent="0.35">
      <c r="A43" s="256" t="s">
        <v>6042</v>
      </c>
      <c r="B43" s="234" t="s">
        <v>6110</v>
      </c>
      <c r="C43" s="235" t="s">
        <v>6126</v>
      </c>
      <c r="D43" s="238" t="s">
        <v>6127</v>
      </c>
      <c r="E43" s="239" t="s">
        <v>6046</v>
      </c>
      <c r="F43" s="242" t="s">
        <v>6115</v>
      </c>
      <c r="G43" s="245" t="str">
        <f>IF(COUNTIF(H43:AU43,"&lt;&gt;")=0,"",SUMPRODUCT(((Recommendations[ImplStatus]="Implemented")+(Recommendations[ImplStatus]="Compensated"))*ISNUMBER(MATCH(Recommendations[Id],H43:AU43,0)))/COUNTIF(H43:AU43,"&lt;&gt;"))</f>
        <v/>
      </c>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60"/>
    </row>
    <row r="44" spans="1:47" ht="60" customHeight="1" x14ac:dyDescent="0.35">
      <c r="A44" s="256" t="s">
        <v>6042</v>
      </c>
      <c r="B44" s="234" t="s">
        <v>6110</v>
      </c>
      <c r="C44" s="235" t="s">
        <v>6128</v>
      </c>
      <c r="D44" s="238" t="s">
        <v>6129</v>
      </c>
      <c r="E44" s="239" t="s">
        <v>6046</v>
      </c>
      <c r="F44" s="242" t="s">
        <v>6115</v>
      </c>
      <c r="G44" s="245" t="str">
        <f>IF(COUNTIF(H44:AU44,"&lt;&gt;")=0,"",SUMPRODUCT(((Recommendations[ImplStatus]="Implemented")+(Recommendations[ImplStatus]="Compensated"))*ISNUMBER(MATCH(Recommendations[Id],H44:AU44,0)))/COUNTIF(H44:AU44,"&lt;&gt;"))</f>
        <v/>
      </c>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60"/>
    </row>
    <row r="45" spans="1:47" ht="60" customHeight="1" x14ac:dyDescent="0.35">
      <c r="A45" s="256" t="s">
        <v>6042</v>
      </c>
      <c r="B45" s="234" t="s">
        <v>6110</v>
      </c>
      <c r="C45" s="235" t="s">
        <v>6130</v>
      </c>
      <c r="D45" s="238" t="s">
        <v>6131</v>
      </c>
      <c r="E45" s="239" t="s">
        <v>6046</v>
      </c>
      <c r="F45" s="242" t="s">
        <v>6115</v>
      </c>
      <c r="G45" s="245" t="str">
        <f>IF(COUNTIF(H45:AU45,"&lt;&gt;")=0,"",SUMPRODUCT(((Recommendations[ImplStatus]="Implemented")+(Recommendations[ImplStatus]="Compensated"))*ISNUMBER(MATCH(Recommendations[Id],H45:AU45,0)))/COUNTIF(H45:AU45,"&lt;&gt;"))</f>
        <v/>
      </c>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60"/>
    </row>
    <row r="46" spans="1:47" ht="60" customHeight="1" x14ac:dyDescent="0.35">
      <c r="A46" s="256" t="s">
        <v>6042</v>
      </c>
      <c r="B46" s="234" t="s">
        <v>6110</v>
      </c>
      <c r="C46" s="235" t="s">
        <v>6132</v>
      </c>
      <c r="D46" s="238" t="s">
        <v>6133</v>
      </c>
      <c r="E46" s="239" t="s">
        <v>6046</v>
      </c>
      <c r="F46" s="242" t="s">
        <v>6115</v>
      </c>
      <c r="G46" s="245" t="str">
        <f>IF(COUNTIF(H46:AU46,"&lt;&gt;")=0,"",SUMPRODUCT(((Recommendations[ImplStatus]="Implemented")+(Recommendations[ImplStatus]="Compensated"))*ISNUMBER(MATCH(Recommendations[Id],H46:AU46,0)))/COUNTIF(H46:AU46,"&lt;&gt;"))</f>
        <v/>
      </c>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60"/>
    </row>
    <row r="47" spans="1:47" ht="60" customHeight="1" x14ac:dyDescent="0.35">
      <c r="A47" s="256" t="s">
        <v>6042</v>
      </c>
      <c r="B47" s="234" t="s">
        <v>6110</v>
      </c>
      <c r="C47" s="235" t="s">
        <v>6134</v>
      </c>
      <c r="D47" s="238" t="s">
        <v>6135</v>
      </c>
      <c r="E47" s="239" t="s">
        <v>6046</v>
      </c>
      <c r="F47" s="242" t="s">
        <v>6115</v>
      </c>
      <c r="G47" s="245" t="str">
        <f>IF(COUNTIF(H47:AU47,"&lt;&gt;")=0,"",SUMPRODUCT(((Recommendations[ImplStatus]="Implemented")+(Recommendations[ImplStatus]="Compensated"))*ISNUMBER(MATCH(Recommendations[Id],H47:AU47,0)))/COUNTIF(H47:AU47,"&lt;&gt;"))</f>
        <v/>
      </c>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60"/>
    </row>
    <row r="48" spans="1:47" ht="60" customHeight="1" x14ac:dyDescent="0.35">
      <c r="A48" s="256" t="s">
        <v>6042</v>
      </c>
      <c r="B48" s="234" t="s">
        <v>6110</v>
      </c>
      <c r="C48" s="235" t="s">
        <v>6136</v>
      </c>
      <c r="D48" s="238" t="s">
        <v>6137</v>
      </c>
      <c r="E48" s="239" t="s">
        <v>6046</v>
      </c>
      <c r="F48" s="242" t="s">
        <v>6115</v>
      </c>
      <c r="G48" s="245" t="str">
        <f>IF(COUNTIF(H48:AU48,"&lt;&gt;")=0,"",SUMPRODUCT(((Recommendations[ImplStatus]="Implemented")+(Recommendations[ImplStatus]="Compensated"))*ISNUMBER(MATCH(Recommendations[Id],H48:AU48,0)))/COUNTIF(H48:AU48,"&lt;&gt;"))</f>
        <v/>
      </c>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60"/>
    </row>
    <row r="49" spans="1:47" ht="60" customHeight="1" x14ac:dyDescent="0.35">
      <c r="A49" s="256" t="s">
        <v>6042</v>
      </c>
      <c r="B49" s="234" t="s">
        <v>6110</v>
      </c>
      <c r="C49" s="235" t="s">
        <v>6138</v>
      </c>
      <c r="D49" s="238" t="s">
        <v>6139</v>
      </c>
      <c r="E49" s="239" t="s">
        <v>6046</v>
      </c>
      <c r="F49" s="242" t="s">
        <v>6115</v>
      </c>
      <c r="G49" s="245" t="str">
        <f>IF(COUNTIF(H49:AU49,"&lt;&gt;")=0,"",SUMPRODUCT(((Recommendations[ImplStatus]="Implemented")+(Recommendations[ImplStatus]="Compensated"))*ISNUMBER(MATCH(Recommendations[Id],H49:AU49,0)))/COUNTIF(H49:AU49,"&lt;&gt;"))</f>
        <v/>
      </c>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60"/>
    </row>
    <row r="50" spans="1:47" ht="60" customHeight="1" outlineLevel="2" x14ac:dyDescent="0.35">
      <c r="A50" s="255" t="s">
        <v>6042</v>
      </c>
      <c r="B50" s="233" t="s">
        <v>4991</v>
      </c>
      <c r="C50" s="233"/>
      <c r="D50" s="237"/>
      <c r="E50" s="233"/>
      <c r="F50" s="241"/>
      <c r="G50" s="244" t="str">
        <f>IF(COUNTIF(H50:AU50,"&lt;&gt;")=0,"",SUMPRODUCT(((Recommendations[ImplStatus]="Implemented")+(Recommendations[ImplStatus]="Compensated"))*ISNUMBER(MATCH(Recommendations[Id],H50:AU50,0)))/COUNTIF(H50:AU50,"&lt;&gt;"))</f>
        <v/>
      </c>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59"/>
    </row>
    <row r="51" spans="1:47" ht="60" customHeight="1" x14ac:dyDescent="0.35">
      <c r="A51" s="256" t="s">
        <v>6042</v>
      </c>
      <c r="B51" s="234" t="s">
        <v>4991</v>
      </c>
      <c r="C51" s="235" t="s">
        <v>6140</v>
      </c>
      <c r="D51" s="238" t="s">
        <v>6141</v>
      </c>
      <c r="E51" s="239" t="s">
        <v>6142</v>
      </c>
      <c r="F51" s="242" t="s">
        <v>6143</v>
      </c>
      <c r="G51" s="245" t="str">
        <f>IF(COUNTIF(H51:AU51,"&lt;&gt;")=0,"",SUMPRODUCT(((Recommendations[ImplStatus]="Implemented")+(Recommendations[ImplStatus]="Compensated"))*ISNUMBER(MATCH(Recommendations[Id],H51:AU51,0)))/COUNTIF(H51:AU51,"&lt;&gt;"))</f>
        <v/>
      </c>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60"/>
    </row>
    <row r="52" spans="1:47" ht="60" customHeight="1" x14ac:dyDescent="0.35">
      <c r="A52" s="256" t="s">
        <v>6042</v>
      </c>
      <c r="B52" s="234" t="s">
        <v>4991</v>
      </c>
      <c r="C52" s="235" t="s">
        <v>6144</v>
      </c>
      <c r="D52" s="238" t="s">
        <v>6145</v>
      </c>
      <c r="E52" s="239" t="s">
        <v>6142</v>
      </c>
      <c r="F52" s="242" t="s">
        <v>6143</v>
      </c>
      <c r="G52" s="245" t="str">
        <f>IF(COUNTIF(H52:AU52,"&lt;&gt;")=0,"",SUMPRODUCT(((Recommendations[ImplStatus]="Implemented")+(Recommendations[ImplStatus]="Compensated"))*ISNUMBER(MATCH(Recommendations[Id],H52:AU52,0)))/COUNTIF(H52:AU52,"&lt;&gt;"))</f>
        <v/>
      </c>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60"/>
    </row>
    <row r="53" spans="1:47" ht="60" customHeight="1" x14ac:dyDescent="0.35">
      <c r="A53" s="256" t="s">
        <v>6042</v>
      </c>
      <c r="B53" s="234" t="s">
        <v>4991</v>
      </c>
      <c r="C53" s="235" t="s">
        <v>6146</v>
      </c>
      <c r="D53" s="238" t="s">
        <v>6147</v>
      </c>
      <c r="E53" s="239" t="s">
        <v>6142</v>
      </c>
      <c r="F53" s="242" t="s">
        <v>6143</v>
      </c>
      <c r="G53" s="245" t="str">
        <f>IF(COUNTIF(H53:AU53,"&lt;&gt;")=0,"",SUMPRODUCT(((Recommendations[ImplStatus]="Implemented")+(Recommendations[ImplStatus]="Compensated"))*ISNUMBER(MATCH(Recommendations[Id],H53:AU53,0)))/COUNTIF(H53:AU53,"&lt;&gt;"))</f>
        <v/>
      </c>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60"/>
    </row>
    <row r="54" spans="1:47" ht="60" customHeight="1" x14ac:dyDescent="0.35">
      <c r="A54" s="256" t="s">
        <v>6042</v>
      </c>
      <c r="B54" s="234" t="s">
        <v>4991</v>
      </c>
      <c r="C54" s="235" t="s">
        <v>6148</v>
      </c>
      <c r="D54" s="238" t="s">
        <v>6149</v>
      </c>
      <c r="E54" s="239" t="s">
        <v>6142</v>
      </c>
      <c r="F54" s="242" t="s">
        <v>6143</v>
      </c>
      <c r="G54" s="245" t="str">
        <f>IF(COUNTIF(H54:AU54,"&lt;&gt;")=0,"",SUMPRODUCT(((Recommendations[ImplStatus]="Implemented")+(Recommendations[ImplStatus]="Compensated"))*ISNUMBER(MATCH(Recommendations[Id],H54:AU54,0)))/COUNTIF(H54:AU54,"&lt;&gt;"))</f>
        <v/>
      </c>
      <c r="H54" s="246"/>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60"/>
    </row>
    <row r="55" spans="1:47" ht="60" customHeight="1" x14ac:dyDescent="0.35">
      <c r="A55" s="256" t="s">
        <v>6042</v>
      </c>
      <c r="B55" s="234" t="s">
        <v>4991</v>
      </c>
      <c r="C55" s="235" t="s">
        <v>6150</v>
      </c>
      <c r="D55" s="238" t="s">
        <v>6151</v>
      </c>
      <c r="E55" s="239" t="s">
        <v>6142</v>
      </c>
      <c r="F55" s="242" t="s">
        <v>6143</v>
      </c>
      <c r="G55" s="245" t="str">
        <f>IF(COUNTIF(H55:AU55,"&lt;&gt;")=0,"",SUMPRODUCT(((Recommendations[ImplStatus]="Implemented")+(Recommendations[ImplStatus]="Compensated"))*ISNUMBER(MATCH(Recommendations[Id],H55:AU55,0)))/COUNTIF(H55:AU55,"&lt;&gt;"))</f>
        <v/>
      </c>
      <c r="H55" s="246"/>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60"/>
    </row>
    <row r="56" spans="1:47" ht="60" customHeight="1" x14ac:dyDescent="0.35">
      <c r="A56" s="256" t="s">
        <v>6042</v>
      </c>
      <c r="B56" s="234" t="s">
        <v>4991</v>
      </c>
      <c r="C56" s="235" t="s">
        <v>6152</v>
      </c>
      <c r="D56" s="238" t="s">
        <v>6153</v>
      </c>
      <c r="E56" s="239" t="s">
        <v>6142</v>
      </c>
      <c r="F56" s="242" t="s">
        <v>6143</v>
      </c>
      <c r="G56" s="245" t="str">
        <f>IF(COUNTIF(H56:AU56,"&lt;&gt;")=0,"",SUMPRODUCT(((Recommendations[ImplStatus]="Implemented")+(Recommendations[ImplStatus]="Compensated"))*ISNUMBER(MATCH(Recommendations[Id],H56:AU56,0)))/COUNTIF(H56:AU56,"&lt;&gt;"))</f>
        <v/>
      </c>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60"/>
    </row>
    <row r="57" spans="1:47" ht="60" customHeight="1" x14ac:dyDescent="0.35">
      <c r="A57" s="256" t="s">
        <v>6042</v>
      </c>
      <c r="B57" s="234" t="s">
        <v>4991</v>
      </c>
      <c r="C57" s="235" t="s">
        <v>6154</v>
      </c>
      <c r="D57" s="238" t="s">
        <v>6155</v>
      </c>
      <c r="E57" s="239" t="s">
        <v>6142</v>
      </c>
      <c r="F57" s="242" t="s">
        <v>6143</v>
      </c>
      <c r="G57" s="245" t="str">
        <f>IF(COUNTIF(H57:AU57,"&lt;&gt;")=0,"",SUMPRODUCT(((Recommendations[ImplStatus]="Implemented")+(Recommendations[ImplStatus]="Compensated"))*ISNUMBER(MATCH(Recommendations[Id],H57:AU57,0)))/COUNTIF(H57:AU57,"&lt;&gt;"))</f>
        <v/>
      </c>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60"/>
    </row>
    <row r="58" spans="1:47" ht="60" customHeight="1" x14ac:dyDescent="0.35">
      <c r="A58" s="256" t="s">
        <v>6042</v>
      </c>
      <c r="B58" s="234" t="s">
        <v>4991</v>
      </c>
      <c r="C58" s="235" t="s">
        <v>6156</v>
      </c>
      <c r="D58" s="238" t="s">
        <v>6157</v>
      </c>
      <c r="E58" s="239" t="s">
        <v>6046</v>
      </c>
      <c r="F58" s="242" t="s">
        <v>6143</v>
      </c>
      <c r="G58" s="245" t="str">
        <f>IF(COUNTIF(H58:AU58,"&lt;&gt;")=0,"",SUMPRODUCT(((Recommendations[ImplStatus]="Implemented")+(Recommendations[ImplStatus]="Compensated"))*ISNUMBER(MATCH(Recommendations[Id],H58:AU58,0)))/COUNTIF(H58:AU58,"&lt;&gt;"))</f>
        <v/>
      </c>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60"/>
    </row>
    <row r="59" spans="1:47" ht="60" customHeight="1" x14ac:dyDescent="0.35">
      <c r="A59" s="256" t="s">
        <v>6042</v>
      </c>
      <c r="B59" s="234" t="s">
        <v>4991</v>
      </c>
      <c r="C59" s="235" t="s">
        <v>6158</v>
      </c>
      <c r="D59" s="238" t="s">
        <v>6159</v>
      </c>
      <c r="E59" s="239" t="s">
        <v>6046</v>
      </c>
      <c r="F59" s="242" t="s">
        <v>6143</v>
      </c>
      <c r="G59" s="245" t="str">
        <f>IF(COUNTIF(H59:AU59,"&lt;&gt;")=0,"",SUMPRODUCT(((Recommendations[ImplStatus]="Implemented")+(Recommendations[ImplStatus]="Compensated"))*ISNUMBER(MATCH(Recommendations[Id],H59:AU59,0)))/COUNTIF(H59:AU59,"&lt;&gt;"))</f>
        <v/>
      </c>
      <c r="H59" s="246"/>
      <c r="I59" s="246"/>
      <c r="J59" s="24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60"/>
    </row>
    <row r="60" spans="1:47" ht="60" customHeight="1" outlineLevel="2" x14ac:dyDescent="0.35">
      <c r="A60" s="255" t="s">
        <v>6042</v>
      </c>
      <c r="B60" s="233" t="s">
        <v>6160</v>
      </c>
      <c r="C60" s="233"/>
      <c r="D60" s="237"/>
      <c r="E60" s="233"/>
      <c r="F60" s="241"/>
      <c r="G60" s="244" t="str">
        <f>IF(COUNTIF(H60:AU60,"&lt;&gt;")=0,"",SUMPRODUCT(((Recommendations[ImplStatus]="Implemented")+(Recommendations[ImplStatus]="Compensated"))*ISNUMBER(MATCH(Recommendations[Id],H60:AU60,0)))/COUNTIF(H60:AU60,"&lt;&gt;"))</f>
        <v/>
      </c>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59"/>
    </row>
    <row r="61" spans="1:47" ht="60" customHeight="1" x14ac:dyDescent="0.35">
      <c r="A61" s="256" t="s">
        <v>6042</v>
      </c>
      <c r="B61" s="234" t="s">
        <v>6160</v>
      </c>
      <c r="C61" s="235" t="s">
        <v>6161</v>
      </c>
      <c r="D61" s="238" t="s">
        <v>6162</v>
      </c>
      <c r="E61" s="239" t="s">
        <v>6046</v>
      </c>
      <c r="F61" s="242" t="s">
        <v>6163</v>
      </c>
      <c r="G61" s="245" t="str">
        <f>IF(COUNTIF(H61:AU61,"&lt;&gt;")=0,"",SUMPRODUCT(((Recommendations[ImplStatus]="Implemented")+(Recommendations[ImplStatus]="Compensated"))*ISNUMBER(MATCH(Recommendations[Id],H61:AU61,0)))/COUNTIF(H61:AU61,"&lt;&gt;"))</f>
        <v/>
      </c>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60"/>
    </row>
    <row r="62" spans="1:47" ht="60" customHeight="1" x14ac:dyDescent="0.35">
      <c r="A62" s="256" t="s">
        <v>6042</v>
      </c>
      <c r="B62" s="234" t="s">
        <v>6160</v>
      </c>
      <c r="C62" s="235" t="s">
        <v>6164</v>
      </c>
      <c r="D62" s="238" t="s">
        <v>6165</v>
      </c>
      <c r="E62" s="239" t="s">
        <v>6046</v>
      </c>
      <c r="F62" s="242" t="s">
        <v>6163</v>
      </c>
      <c r="G62" s="245" t="str">
        <f>IF(COUNTIF(H62:AU62,"&lt;&gt;")=0,"",SUMPRODUCT(((Recommendations[ImplStatus]="Implemented")+(Recommendations[ImplStatus]="Compensated"))*ISNUMBER(MATCH(Recommendations[Id],H62:AU62,0)))/COUNTIF(H62:AU62,"&lt;&gt;"))</f>
        <v/>
      </c>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60"/>
    </row>
    <row r="63" spans="1:47" ht="60" customHeight="1" x14ac:dyDescent="0.35">
      <c r="A63" s="256" t="s">
        <v>6042</v>
      </c>
      <c r="B63" s="234" t="s">
        <v>6160</v>
      </c>
      <c r="C63" s="235" t="s">
        <v>6166</v>
      </c>
      <c r="D63" s="238" t="s">
        <v>6167</v>
      </c>
      <c r="E63" s="239" t="s">
        <v>6046</v>
      </c>
      <c r="F63" s="242" t="s">
        <v>6163</v>
      </c>
      <c r="G63" s="245" t="str">
        <f>IF(COUNTIF(H63:AU63,"&lt;&gt;")=0,"",SUMPRODUCT(((Recommendations[ImplStatus]="Implemented")+(Recommendations[ImplStatus]="Compensated"))*ISNUMBER(MATCH(Recommendations[Id],H63:AU63,0)))/COUNTIF(H63:AU63,"&lt;&gt;"))</f>
        <v/>
      </c>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60"/>
    </row>
    <row r="64" spans="1:47" ht="60" customHeight="1" x14ac:dyDescent="0.35">
      <c r="A64" s="256" t="s">
        <v>6042</v>
      </c>
      <c r="B64" s="234" t="s">
        <v>6160</v>
      </c>
      <c r="C64" s="235" t="s">
        <v>6168</v>
      </c>
      <c r="D64" s="238" t="s">
        <v>6169</v>
      </c>
      <c r="E64" s="239" t="s">
        <v>6046</v>
      </c>
      <c r="F64" s="242" t="s">
        <v>6163</v>
      </c>
      <c r="G64" s="245" t="str">
        <f>IF(COUNTIF(H64:AU64,"&lt;&gt;")=0,"",SUMPRODUCT(((Recommendations[ImplStatus]="Implemented")+(Recommendations[ImplStatus]="Compensated"))*ISNUMBER(MATCH(Recommendations[Id],H64:AU64,0)))/COUNTIF(H64:AU64,"&lt;&gt;"))</f>
        <v/>
      </c>
      <c r="H64" s="246"/>
      <c r="I64" s="246"/>
      <c r="J64" s="246"/>
      <c r="K64" s="246"/>
      <c r="L64" s="246"/>
      <c r="M64" s="246"/>
      <c r="N64" s="246"/>
      <c r="O64" s="246"/>
      <c r="P64" s="246"/>
      <c r="Q64" s="246"/>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60"/>
    </row>
    <row r="65" spans="1:47" ht="60" customHeight="1" x14ac:dyDescent="0.35">
      <c r="A65" s="256" t="s">
        <v>6042</v>
      </c>
      <c r="B65" s="234" t="s">
        <v>6160</v>
      </c>
      <c r="C65" s="235" t="s">
        <v>6170</v>
      </c>
      <c r="D65" s="238" t="s">
        <v>6171</v>
      </c>
      <c r="E65" s="239" t="s">
        <v>6046</v>
      </c>
      <c r="F65" s="242" t="s">
        <v>6163</v>
      </c>
      <c r="G65" s="245" t="str">
        <f>IF(COUNTIF(H65:AU65,"&lt;&gt;")=0,"",SUMPRODUCT(((Recommendations[ImplStatus]="Implemented")+(Recommendations[ImplStatus]="Compensated"))*ISNUMBER(MATCH(Recommendations[Id],H65:AU65,0)))/COUNTIF(H65:AU65,"&lt;&gt;"))</f>
        <v/>
      </c>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60"/>
    </row>
    <row r="66" spans="1:47" ht="60" customHeight="1" x14ac:dyDescent="0.35">
      <c r="A66" s="256" t="s">
        <v>6042</v>
      </c>
      <c r="B66" s="234" t="s">
        <v>6160</v>
      </c>
      <c r="C66" s="235" t="s">
        <v>6172</v>
      </c>
      <c r="D66" s="238" t="s">
        <v>6173</v>
      </c>
      <c r="E66" s="239" t="s">
        <v>6046</v>
      </c>
      <c r="F66" s="242" t="s">
        <v>6163</v>
      </c>
      <c r="G66" s="245" t="str">
        <f>IF(COUNTIF(H66:AU66,"&lt;&gt;")=0,"",SUMPRODUCT(((Recommendations[ImplStatus]="Implemented")+(Recommendations[ImplStatus]="Compensated"))*ISNUMBER(MATCH(Recommendations[Id],H66:AU66,0)))/COUNTIF(H66:AU66,"&lt;&gt;"))</f>
        <v/>
      </c>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60"/>
    </row>
    <row r="67" spans="1:47" ht="60" customHeight="1" x14ac:dyDescent="0.35">
      <c r="A67" s="256" t="s">
        <v>6042</v>
      </c>
      <c r="B67" s="234" t="s">
        <v>6160</v>
      </c>
      <c r="C67" s="235" t="s">
        <v>6174</v>
      </c>
      <c r="D67" s="238" t="s">
        <v>6175</v>
      </c>
      <c r="E67" s="239" t="s">
        <v>6046</v>
      </c>
      <c r="F67" s="242" t="s">
        <v>6163</v>
      </c>
      <c r="G67" s="245" t="str">
        <f>IF(COUNTIF(H67:AU67,"&lt;&gt;")=0,"",SUMPRODUCT(((Recommendations[ImplStatus]="Implemented")+(Recommendations[ImplStatus]="Compensated"))*ISNUMBER(MATCH(Recommendations[Id],H67:AU67,0)))/COUNTIF(H67:AU67,"&lt;&gt;"))</f>
        <v/>
      </c>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60"/>
    </row>
    <row r="68" spans="1:47" ht="60" customHeight="1" x14ac:dyDescent="0.35">
      <c r="A68" s="256" t="s">
        <v>6042</v>
      </c>
      <c r="B68" s="234" t="s">
        <v>6160</v>
      </c>
      <c r="C68" s="235" t="s">
        <v>6176</v>
      </c>
      <c r="D68" s="238" t="s">
        <v>6177</v>
      </c>
      <c r="E68" s="239" t="s">
        <v>6046</v>
      </c>
      <c r="F68" s="242" t="s">
        <v>6178</v>
      </c>
      <c r="G68" s="245" t="str">
        <f>IF(COUNTIF(H68:AU68,"&lt;&gt;")=0,"",SUMPRODUCT(((Recommendations[ImplStatus]="Implemented")+(Recommendations[ImplStatus]="Compensated"))*ISNUMBER(MATCH(Recommendations[Id],H68:AU68,0)))/COUNTIF(H68:AU68,"&lt;&gt;"))</f>
        <v/>
      </c>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c r="AQ68" s="246"/>
      <c r="AR68" s="246"/>
      <c r="AS68" s="246"/>
      <c r="AT68" s="246"/>
      <c r="AU68" s="260"/>
    </row>
    <row r="69" spans="1:47" ht="60" customHeight="1" x14ac:dyDescent="0.35">
      <c r="A69" s="256" t="s">
        <v>6042</v>
      </c>
      <c r="B69" s="234" t="s">
        <v>6160</v>
      </c>
      <c r="C69" s="235" t="s">
        <v>6179</v>
      </c>
      <c r="D69" s="238" t="s">
        <v>6180</v>
      </c>
      <c r="E69" s="239" t="s">
        <v>6046</v>
      </c>
      <c r="F69" s="242" t="s">
        <v>6178</v>
      </c>
      <c r="G69" s="245" t="str">
        <f>IF(COUNTIF(H69:AU69,"&lt;&gt;")=0,"",SUMPRODUCT(((Recommendations[ImplStatus]="Implemented")+(Recommendations[ImplStatus]="Compensated"))*ISNUMBER(MATCH(Recommendations[Id],H69:AU69,0)))/COUNTIF(H69:AU69,"&lt;&gt;"))</f>
        <v/>
      </c>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60"/>
    </row>
    <row r="70" spans="1:47" ht="60" customHeight="1" x14ac:dyDescent="0.35">
      <c r="A70" s="256" t="s">
        <v>6042</v>
      </c>
      <c r="B70" s="234" t="s">
        <v>6160</v>
      </c>
      <c r="C70" s="235" t="s">
        <v>6181</v>
      </c>
      <c r="D70" s="238" t="s">
        <v>6182</v>
      </c>
      <c r="E70" s="239" t="s">
        <v>6046</v>
      </c>
      <c r="F70" s="242" t="s">
        <v>6178</v>
      </c>
      <c r="G70" s="245" t="str">
        <f>IF(COUNTIF(H70:AU70,"&lt;&gt;")=0,"",SUMPRODUCT(((Recommendations[ImplStatus]="Implemented")+(Recommendations[ImplStatus]="Compensated"))*ISNUMBER(MATCH(Recommendations[Id],H70:AU70,0)))/COUNTIF(H70:AU70,"&lt;&gt;"))</f>
        <v/>
      </c>
      <c r="H70" s="246"/>
      <c r="I70" s="246"/>
      <c r="J70" s="246"/>
      <c r="K70" s="246"/>
      <c r="L70" s="246"/>
      <c r="M70" s="246"/>
      <c r="N70" s="246"/>
      <c r="O70" s="246"/>
      <c r="P70" s="246"/>
      <c r="Q70" s="246"/>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60"/>
    </row>
    <row r="71" spans="1:47" ht="60" customHeight="1" x14ac:dyDescent="0.35">
      <c r="A71" s="256" t="s">
        <v>6042</v>
      </c>
      <c r="B71" s="234" t="s">
        <v>6160</v>
      </c>
      <c r="C71" s="235" t="s">
        <v>6183</v>
      </c>
      <c r="D71" s="238" t="s">
        <v>6184</v>
      </c>
      <c r="E71" s="239" t="s">
        <v>6046</v>
      </c>
      <c r="F71" s="242" t="s">
        <v>6185</v>
      </c>
      <c r="G71" s="245" t="str">
        <f>IF(COUNTIF(H71:AU71,"&lt;&gt;")=0,"",SUMPRODUCT(((Recommendations[ImplStatus]="Implemented")+(Recommendations[ImplStatus]="Compensated"))*ISNUMBER(MATCH(Recommendations[Id],H71:AU71,0)))/COUNTIF(H71:AU71,"&lt;&gt;"))</f>
        <v/>
      </c>
      <c r="H71" s="246"/>
      <c r="I71" s="246"/>
      <c r="J71" s="246"/>
      <c r="K71" s="246"/>
      <c r="L71" s="246"/>
      <c r="M71" s="246"/>
      <c r="N71" s="246"/>
      <c r="O71" s="246"/>
      <c r="P71" s="246"/>
      <c r="Q71" s="246"/>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60"/>
    </row>
    <row r="72" spans="1:47" ht="60" customHeight="1" x14ac:dyDescent="0.35">
      <c r="A72" s="256" t="s">
        <v>6042</v>
      </c>
      <c r="B72" s="234" t="s">
        <v>6160</v>
      </c>
      <c r="C72" s="235" t="s">
        <v>6186</v>
      </c>
      <c r="D72" s="238" t="s">
        <v>6187</v>
      </c>
      <c r="E72" s="239" t="s">
        <v>6046</v>
      </c>
      <c r="F72" s="242" t="s">
        <v>6163</v>
      </c>
      <c r="G72" s="245" t="str">
        <f>IF(COUNTIF(H72:AU72,"&lt;&gt;")=0,"",SUMPRODUCT(((Recommendations[ImplStatus]="Implemented")+(Recommendations[ImplStatus]="Compensated"))*ISNUMBER(MATCH(Recommendations[Id],H72:AU72,0)))/COUNTIF(H72:AU72,"&lt;&gt;"))</f>
        <v/>
      </c>
      <c r="H72" s="246"/>
      <c r="I72" s="246"/>
      <c r="J72" s="246"/>
      <c r="K72" s="246"/>
      <c r="L72" s="246"/>
      <c r="M72" s="246"/>
      <c r="N72" s="246"/>
      <c r="O72" s="246"/>
      <c r="P72" s="246"/>
      <c r="Q72" s="246"/>
      <c r="R72" s="246"/>
      <c r="S72" s="246"/>
      <c r="T72" s="246"/>
      <c r="U72" s="246"/>
      <c r="V72" s="246"/>
      <c r="W72" s="246"/>
      <c r="X72" s="246"/>
      <c r="Y72" s="246"/>
      <c r="Z72" s="246"/>
      <c r="AA72" s="246"/>
      <c r="AB72" s="246"/>
      <c r="AC72" s="246"/>
      <c r="AD72" s="246"/>
      <c r="AE72" s="246"/>
      <c r="AF72" s="246"/>
      <c r="AG72" s="246"/>
      <c r="AH72" s="246"/>
      <c r="AI72" s="246"/>
      <c r="AJ72" s="246"/>
      <c r="AK72" s="246"/>
      <c r="AL72" s="246"/>
      <c r="AM72" s="246"/>
      <c r="AN72" s="246"/>
      <c r="AO72" s="246"/>
      <c r="AP72" s="246"/>
      <c r="AQ72" s="246"/>
      <c r="AR72" s="246"/>
      <c r="AS72" s="246"/>
      <c r="AT72" s="246"/>
      <c r="AU72" s="260"/>
    </row>
    <row r="73" spans="1:47" ht="60" customHeight="1" x14ac:dyDescent="0.35">
      <c r="A73" s="256" t="s">
        <v>6042</v>
      </c>
      <c r="B73" s="234" t="s">
        <v>6160</v>
      </c>
      <c r="C73" s="235" t="s">
        <v>6188</v>
      </c>
      <c r="D73" s="238" t="s">
        <v>6189</v>
      </c>
      <c r="E73" s="239" t="s">
        <v>6190</v>
      </c>
      <c r="F73" s="242" t="s">
        <v>6163</v>
      </c>
      <c r="G73" s="245" t="str">
        <f>IF(COUNTIF(H73:AU73,"&lt;&gt;")=0,"",SUMPRODUCT(((Recommendations[ImplStatus]="Implemented")+(Recommendations[ImplStatus]="Compensated"))*ISNUMBER(MATCH(Recommendations[Id],H73:AU73,0)))/COUNTIF(H73:AU73,"&lt;&gt;"))</f>
        <v/>
      </c>
      <c r="H73" s="246"/>
      <c r="I73" s="246"/>
      <c r="J73" s="246"/>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46"/>
      <c r="AP73" s="246"/>
      <c r="AQ73" s="246"/>
      <c r="AR73" s="246"/>
      <c r="AS73" s="246"/>
      <c r="AT73" s="246"/>
      <c r="AU73" s="260"/>
    </row>
    <row r="74" spans="1:47" ht="60" customHeight="1" outlineLevel="2" x14ac:dyDescent="0.35">
      <c r="A74" s="255" t="s">
        <v>6042</v>
      </c>
      <c r="B74" s="233" t="s">
        <v>6191</v>
      </c>
      <c r="C74" s="233"/>
      <c r="D74" s="237"/>
      <c r="E74" s="233"/>
      <c r="F74" s="241"/>
      <c r="G74" s="244" t="str">
        <f>IF(COUNTIF(H74:AU74,"&lt;&gt;")=0,"",SUMPRODUCT(((Recommendations[ImplStatus]="Implemented")+(Recommendations[ImplStatus]="Compensated"))*ISNUMBER(MATCH(Recommendations[Id],H74:AU74,0)))/COUNTIF(H74:AU74,"&lt;&gt;"))</f>
        <v/>
      </c>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59"/>
    </row>
    <row r="75" spans="1:47" ht="60" customHeight="1" x14ac:dyDescent="0.35">
      <c r="A75" s="256" t="s">
        <v>6042</v>
      </c>
      <c r="B75" s="234" t="s">
        <v>6191</v>
      </c>
      <c r="C75" s="235" t="s">
        <v>6192</v>
      </c>
      <c r="D75" s="238" t="s">
        <v>6193</v>
      </c>
      <c r="E75" s="239" t="s">
        <v>6190</v>
      </c>
      <c r="F75" s="242" t="s">
        <v>6194</v>
      </c>
      <c r="G75" s="245" t="str">
        <f>IF(COUNTIF(H75:AU75,"&lt;&gt;")=0,"",SUMPRODUCT(((Recommendations[ImplStatus]="Implemented")+(Recommendations[ImplStatus]="Compensated"))*ISNUMBER(MATCH(Recommendations[Id],H75:AU75,0)))/COUNTIF(H75:AU75,"&lt;&gt;"))</f>
        <v/>
      </c>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60"/>
    </row>
    <row r="76" spans="1:47" ht="60" customHeight="1" x14ac:dyDescent="0.35">
      <c r="A76" s="256" t="s">
        <v>6042</v>
      </c>
      <c r="B76" s="234" t="s">
        <v>6191</v>
      </c>
      <c r="C76" s="235" t="s">
        <v>6195</v>
      </c>
      <c r="D76" s="238" t="s">
        <v>6196</v>
      </c>
      <c r="E76" s="239" t="s">
        <v>6190</v>
      </c>
      <c r="F76" s="242" t="s">
        <v>6194</v>
      </c>
      <c r="G76" s="245" t="str">
        <f>IF(COUNTIF(H76:AU76,"&lt;&gt;")=0,"",SUMPRODUCT(((Recommendations[ImplStatus]="Implemented")+(Recommendations[ImplStatus]="Compensated"))*ISNUMBER(MATCH(Recommendations[Id],H76:AU76,0)))/COUNTIF(H76:AU76,"&lt;&gt;"))</f>
        <v/>
      </c>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60"/>
    </row>
    <row r="77" spans="1:47" ht="60" customHeight="1" x14ac:dyDescent="0.35">
      <c r="A77" s="256" t="s">
        <v>6042</v>
      </c>
      <c r="B77" s="234" t="s">
        <v>6191</v>
      </c>
      <c r="C77" s="235" t="s">
        <v>6197</v>
      </c>
      <c r="D77" s="238" t="s">
        <v>6198</v>
      </c>
      <c r="E77" s="239" t="s">
        <v>6190</v>
      </c>
      <c r="F77" s="242" t="s">
        <v>6194</v>
      </c>
      <c r="G77" s="245" t="str">
        <f>IF(COUNTIF(H77:AU77,"&lt;&gt;")=0,"",SUMPRODUCT(((Recommendations[ImplStatus]="Implemented")+(Recommendations[ImplStatus]="Compensated"))*ISNUMBER(MATCH(Recommendations[Id],H77:AU77,0)))/COUNTIF(H77:AU77,"&lt;&gt;"))</f>
        <v/>
      </c>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60"/>
    </row>
    <row r="78" spans="1:47" ht="60" customHeight="1" x14ac:dyDescent="0.35">
      <c r="A78" s="256" t="s">
        <v>6042</v>
      </c>
      <c r="B78" s="234" t="s">
        <v>6191</v>
      </c>
      <c r="C78" s="235" t="s">
        <v>6199</v>
      </c>
      <c r="D78" s="238" t="s">
        <v>6200</v>
      </c>
      <c r="E78" s="239" t="s">
        <v>6190</v>
      </c>
      <c r="F78" s="242" t="s">
        <v>6194</v>
      </c>
      <c r="G78" s="245" t="str">
        <f>IF(COUNTIF(H78:AU78,"&lt;&gt;")=0,"",SUMPRODUCT(((Recommendations[ImplStatus]="Implemented")+(Recommendations[ImplStatus]="Compensated"))*ISNUMBER(MATCH(Recommendations[Id],H78:AU78,0)))/COUNTIF(H78:AU78,"&lt;&gt;"))</f>
        <v/>
      </c>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60"/>
    </row>
    <row r="79" spans="1:47" ht="60" customHeight="1" x14ac:dyDescent="0.35">
      <c r="A79" s="256" t="s">
        <v>6042</v>
      </c>
      <c r="B79" s="234" t="s">
        <v>6191</v>
      </c>
      <c r="C79" s="235" t="s">
        <v>6201</v>
      </c>
      <c r="D79" s="238" t="s">
        <v>6202</v>
      </c>
      <c r="E79" s="239" t="s">
        <v>6190</v>
      </c>
      <c r="F79" s="242" t="s">
        <v>6194</v>
      </c>
      <c r="G79" s="245" t="str">
        <f>IF(COUNTIF(H79:AU79,"&lt;&gt;")=0,"",SUMPRODUCT(((Recommendations[ImplStatus]="Implemented")+(Recommendations[ImplStatus]="Compensated"))*ISNUMBER(MATCH(Recommendations[Id],H79:AU79,0)))/COUNTIF(H79:AU79,"&lt;&gt;"))</f>
        <v/>
      </c>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60"/>
    </row>
    <row r="80" spans="1:47" ht="60" customHeight="1" x14ac:dyDescent="0.35">
      <c r="A80" s="256" t="s">
        <v>6042</v>
      </c>
      <c r="B80" s="234" t="s">
        <v>6191</v>
      </c>
      <c r="C80" s="235" t="s">
        <v>6203</v>
      </c>
      <c r="D80" s="238" t="s">
        <v>6204</v>
      </c>
      <c r="E80" s="239" t="s">
        <v>6190</v>
      </c>
      <c r="F80" s="242" t="s">
        <v>6194</v>
      </c>
      <c r="G80" s="245" t="str">
        <f>IF(COUNTIF(H80:AU80,"&lt;&gt;")=0,"",SUMPRODUCT(((Recommendations[ImplStatus]="Implemented")+(Recommendations[ImplStatus]="Compensated"))*ISNUMBER(MATCH(Recommendations[Id],H80:AU80,0)))/COUNTIF(H80:AU80,"&lt;&gt;"))</f>
        <v/>
      </c>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60"/>
    </row>
    <row r="81" spans="1:47" ht="60" customHeight="1" x14ac:dyDescent="0.35">
      <c r="A81" s="256" t="s">
        <v>6042</v>
      </c>
      <c r="B81" s="234" t="s">
        <v>6191</v>
      </c>
      <c r="C81" s="235" t="s">
        <v>6205</v>
      </c>
      <c r="D81" s="238" t="s">
        <v>6206</v>
      </c>
      <c r="E81" s="239" t="s">
        <v>6190</v>
      </c>
      <c r="F81" s="242" t="s">
        <v>6194</v>
      </c>
      <c r="G81" s="245" t="str">
        <f>IF(COUNTIF(H81:AU81,"&lt;&gt;")=0,"",SUMPRODUCT(((Recommendations[ImplStatus]="Implemented")+(Recommendations[ImplStatus]="Compensated"))*ISNUMBER(MATCH(Recommendations[Id],H81:AU81,0)))/COUNTIF(H81:AU81,"&lt;&gt;"))</f>
        <v/>
      </c>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60"/>
    </row>
    <row r="82" spans="1:47" ht="60" customHeight="1" x14ac:dyDescent="0.35">
      <c r="A82" s="256" t="s">
        <v>6042</v>
      </c>
      <c r="B82" s="234" t="s">
        <v>6191</v>
      </c>
      <c r="C82" s="235" t="s">
        <v>6207</v>
      </c>
      <c r="D82" s="238" t="s">
        <v>6208</v>
      </c>
      <c r="E82" s="239" t="s">
        <v>6190</v>
      </c>
      <c r="F82" s="242" t="s">
        <v>6194</v>
      </c>
      <c r="G82" s="245" t="str">
        <f>IF(COUNTIF(H82:AU82,"&lt;&gt;")=0,"",SUMPRODUCT(((Recommendations[ImplStatus]="Implemented")+(Recommendations[ImplStatus]="Compensated"))*ISNUMBER(MATCH(Recommendations[Id],H82:AU82,0)))/COUNTIF(H82:AU82,"&lt;&gt;"))</f>
        <v/>
      </c>
      <c r="H82" s="246"/>
      <c r="I82" s="246"/>
      <c r="J82" s="246"/>
      <c r="K82" s="246"/>
      <c r="L82" s="246"/>
      <c r="M82" s="246"/>
      <c r="N82" s="246"/>
      <c r="O82" s="246"/>
      <c r="P82" s="246"/>
      <c r="Q82" s="246"/>
      <c r="R82" s="246"/>
      <c r="S82" s="246"/>
      <c r="T82" s="246"/>
      <c r="U82" s="246"/>
      <c r="V82" s="246"/>
      <c r="W82" s="246"/>
      <c r="X82" s="246"/>
      <c r="Y82" s="246"/>
      <c r="Z82" s="246"/>
      <c r="AA82" s="246"/>
      <c r="AB82" s="246"/>
      <c r="AC82" s="246"/>
      <c r="AD82" s="246"/>
      <c r="AE82" s="246"/>
      <c r="AF82" s="246"/>
      <c r="AG82" s="246"/>
      <c r="AH82" s="246"/>
      <c r="AI82" s="246"/>
      <c r="AJ82" s="246"/>
      <c r="AK82" s="246"/>
      <c r="AL82" s="246"/>
      <c r="AM82" s="246"/>
      <c r="AN82" s="246"/>
      <c r="AO82" s="246"/>
      <c r="AP82" s="246"/>
      <c r="AQ82" s="246"/>
      <c r="AR82" s="246"/>
      <c r="AS82" s="246"/>
      <c r="AT82" s="246"/>
      <c r="AU82" s="260"/>
    </row>
    <row r="83" spans="1:47" ht="60" customHeight="1" x14ac:dyDescent="0.35">
      <c r="A83" s="256" t="s">
        <v>6042</v>
      </c>
      <c r="B83" s="234" t="s">
        <v>6191</v>
      </c>
      <c r="C83" s="235" t="s">
        <v>6209</v>
      </c>
      <c r="D83" s="238" t="s">
        <v>6210</v>
      </c>
      <c r="E83" s="239" t="s">
        <v>6190</v>
      </c>
      <c r="F83" s="242" t="s">
        <v>6194</v>
      </c>
      <c r="G83" s="245" t="str">
        <f>IF(COUNTIF(H83:AU83,"&lt;&gt;")=0,"",SUMPRODUCT(((Recommendations[ImplStatus]="Implemented")+(Recommendations[ImplStatus]="Compensated"))*ISNUMBER(MATCH(Recommendations[Id],H83:AU83,0)))/COUNTIF(H83:AU83,"&lt;&gt;"))</f>
        <v/>
      </c>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c r="AN83" s="246"/>
      <c r="AO83" s="246"/>
      <c r="AP83" s="246"/>
      <c r="AQ83" s="246"/>
      <c r="AR83" s="246"/>
      <c r="AS83" s="246"/>
      <c r="AT83" s="246"/>
      <c r="AU83" s="260"/>
    </row>
    <row r="84" spans="1:47" ht="60" customHeight="1" x14ac:dyDescent="0.35">
      <c r="A84" s="256" t="s">
        <v>6042</v>
      </c>
      <c r="B84" s="234" t="s">
        <v>6191</v>
      </c>
      <c r="C84" s="235" t="s">
        <v>6211</v>
      </c>
      <c r="D84" s="238" t="s">
        <v>6212</v>
      </c>
      <c r="E84" s="239" t="s">
        <v>6190</v>
      </c>
      <c r="F84" s="242" t="s">
        <v>6194</v>
      </c>
      <c r="G84" s="245" t="str">
        <f>IF(COUNTIF(H84:AU84,"&lt;&gt;")=0,"",SUMPRODUCT(((Recommendations[ImplStatus]="Implemented")+(Recommendations[ImplStatus]="Compensated"))*ISNUMBER(MATCH(Recommendations[Id],H84:AU84,0)))/COUNTIF(H84:AU84,"&lt;&gt;"))</f>
        <v/>
      </c>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c r="AE84" s="246"/>
      <c r="AF84" s="246"/>
      <c r="AG84" s="246"/>
      <c r="AH84" s="246"/>
      <c r="AI84" s="246"/>
      <c r="AJ84" s="246"/>
      <c r="AK84" s="246"/>
      <c r="AL84" s="246"/>
      <c r="AM84" s="246"/>
      <c r="AN84" s="246"/>
      <c r="AO84" s="246"/>
      <c r="AP84" s="246"/>
      <c r="AQ84" s="246"/>
      <c r="AR84" s="246"/>
      <c r="AS84" s="246"/>
      <c r="AT84" s="246"/>
      <c r="AU84" s="260"/>
    </row>
    <row r="85" spans="1:47" ht="60" customHeight="1" x14ac:dyDescent="0.35">
      <c r="A85" s="256" t="s">
        <v>6042</v>
      </c>
      <c r="B85" s="234" t="s">
        <v>6191</v>
      </c>
      <c r="C85" s="235" t="s">
        <v>6213</v>
      </c>
      <c r="D85" s="238" t="s">
        <v>6214</v>
      </c>
      <c r="E85" s="239" t="s">
        <v>6190</v>
      </c>
      <c r="F85" s="242" t="s">
        <v>6194</v>
      </c>
      <c r="G85" s="245" t="str">
        <f>IF(COUNTIF(H85:AU85,"&lt;&gt;")=0,"",SUMPRODUCT(((Recommendations[ImplStatus]="Implemented")+(Recommendations[ImplStatus]="Compensated"))*ISNUMBER(MATCH(Recommendations[Id],H85:AU85,0)))/COUNTIF(H85:AU85,"&lt;&gt;"))</f>
        <v/>
      </c>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c r="AO85" s="246"/>
      <c r="AP85" s="246"/>
      <c r="AQ85" s="246"/>
      <c r="AR85" s="246"/>
      <c r="AS85" s="246"/>
      <c r="AT85" s="246"/>
      <c r="AU85" s="260"/>
    </row>
    <row r="86" spans="1:47" ht="60" customHeight="1" x14ac:dyDescent="0.35">
      <c r="A86" s="256" t="s">
        <v>6042</v>
      </c>
      <c r="B86" s="234" t="s">
        <v>6191</v>
      </c>
      <c r="C86" s="235" t="s">
        <v>6215</v>
      </c>
      <c r="D86" s="238" t="s">
        <v>6216</v>
      </c>
      <c r="E86" s="239" t="s">
        <v>6190</v>
      </c>
      <c r="F86" s="242" t="s">
        <v>6194</v>
      </c>
      <c r="G86" s="245" t="str">
        <f>IF(COUNTIF(H86:AU86,"&lt;&gt;")=0,"",SUMPRODUCT(((Recommendations[ImplStatus]="Implemented")+(Recommendations[ImplStatus]="Compensated"))*ISNUMBER(MATCH(Recommendations[Id],H86:AU86,0)))/COUNTIF(H86:AU86,"&lt;&gt;"))</f>
        <v/>
      </c>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60"/>
    </row>
    <row r="87" spans="1:47" ht="60" customHeight="1" x14ac:dyDescent="0.35">
      <c r="A87" s="256" t="s">
        <v>6042</v>
      </c>
      <c r="B87" s="234" t="s">
        <v>6191</v>
      </c>
      <c r="C87" s="235" t="s">
        <v>6217</v>
      </c>
      <c r="D87" s="238" t="s">
        <v>6218</v>
      </c>
      <c r="E87" s="239" t="s">
        <v>6190</v>
      </c>
      <c r="F87" s="242" t="s">
        <v>6194</v>
      </c>
      <c r="G87" s="245" t="str">
        <f>IF(COUNTIF(H87:AU87,"&lt;&gt;")=0,"",SUMPRODUCT(((Recommendations[ImplStatus]="Implemented")+(Recommendations[ImplStatus]="Compensated"))*ISNUMBER(MATCH(Recommendations[Id],H87:AU87,0)))/COUNTIF(H87:AU87,"&lt;&gt;"))</f>
        <v/>
      </c>
      <c r="H87" s="246"/>
      <c r="I87" s="246"/>
      <c r="J87" s="246"/>
      <c r="K87" s="246"/>
      <c r="L87" s="246"/>
      <c r="M87" s="246"/>
      <c r="N87" s="246"/>
      <c r="O87" s="246"/>
      <c r="P87" s="246"/>
      <c r="Q87" s="246"/>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60"/>
    </row>
    <row r="88" spans="1:47" ht="60" customHeight="1" x14ac:dyDescent="0.35">
      <c r="A88" s="256" t="s">
        <v>6042</v>
      </c>
      <c r="B88" s="234" t="s">
        <v>6191</v>
      </c>
      <c r="C88" s="235" t="s">
        <v>6219</v>
      </c>
      <c r="D88" s="238" t="s">
        <v>6220</v>
      </c>
      <c r="E88" s="239" t="s">
        <v>6190</v>
      </c>
      <c r="F88" s="242" t="s">
        <v>6178</v>
      </c>
      <c r="G88" s="245" t="str">
        <f>IF(COUNTIF(H88:AU88,"&lt;&gt;")=0,"",SUMPRODUCT(((Recommendations[ImplStatus]="Implemented")+(Recommendations[ImplStatus]="Compensated"))*ISNUMBER(MATCH(Recommendations[Id],H88:AU88,0)))/COUNTIF(H88:AU88,"&lt;&gt;"))</f>
        <v/>
      </c>
      <c r="H88" s="246"/>
      <c r="I88" s="246"/>
      <c r="J88" s="246"/>
      <c r="K88" s="246"/>
      <c r="L88" s="246"/>
      <c r="M88" s="246"/>
      <c r="N88" s="246"/>
      <c r="O88" s="246"/>
      <c r="P88" s="246"/>
      <c r="Q88" s="246"/>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60"/>
    </row>
    <row r="89" spans="1:47" ht="60" customHeight="1" x14ac:dyDescent="0.35">
      <c r="A89" s="256" t="s">
        <v>6042</v>
      </c>
      <c r="B89" s="234" t="s">
        <v>6191</v>
      </c>
      <c r="C89" s="235" t="s">
        <v>6221</v>
      </c>
      <c r="D89" s="238" t="s">
        <v>6222</v>
      </c>
      <c r="E89" s="239" t="s">
        <v>6190</v>
      </c>
      <c r="F89" s="242" t="s">
        <v>6178</v>
      </c>
      <c r="G89" s="245" t="str">
        <f>IF(COUNTIF(H89:AU89,"&lt;&gt;")=0,"",SUMPRODUCT(((Recommendations[ImplStatus]="Implemented")+(Recommendations[ImplStatus]="Compensated"))*ISNUMBER(MATCH(Recommendations[Id],H89:AU89,0)))/COUNTIF(H89:AU89,"&lt;&gt;"))</f>
        <v/>
      </c>
      <c r="H89" s="246"/>
      <c r="I89" s="246"/>
      <c r="J89" s="246"/>
      <c r="K89" s="246"/>
      <c r="L89" s="246"/>
      <c r="M89" s="246"/>
      <c r="N89" s="246"/>
      <c r="O89" s="246"/>
      <c r="P89" s="246"/>
      <c r="Q89" s="246"/>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60"/>
    </row>
    <row r="90" spans="1:47" ht="60" customHeight="1" x14ac:dyDescent="0.35">
      <c r="A90" s="256" t="s">
        <v>6042</v>
      </c>
      <c r="B90" s="234" t="s">
        <v>6191</v>
      </c>
      <c r="C90" s="235" t="s">
        <v>6223</v>
      </c>
      <c r="D90" s="238" t="s">
        <v>6224</v>
      </c>
      <c r="E90" s="239" t="s">
        <v>6190</v>
      </c>
      <c r="F90" s="242" t="s">
        <v>6178</v>
      </c>
      <c r="G90" s="245" t="str">
        <f>IF(COUNTIF(H90:AU90,"&lt;&gt;")=0,"",SUMPRODUCT(((Recommendations[ImplStatus]="Implemented")+(Recommendations[ImplStatus]="Compensated"))*ISNUMBER(MATCH(Recommendations[Id],H90:AU90,0)))/COUNTIF(H90:AU90,"&lt;&gt;"))</f>
        <v/>
      </c>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60"/>
    </row>
    <row r="91" spans="1:47" ht="60" customHeight="1" outlineLevel="2" x14ac:dyDescent="0.35">
      <c r="A91" s="255" t="s">
        <v>6042</v>
      </c>
      <c r="B91" s="233" t="s">
        <v>6225</v>
      </c>
      <c r="C91" s="233"/>
      <c r="D91" s="237"/>
      <c r="E91" s="233"/>
      <c r="F91" s="241"/>
      <c r="G91" s="244" t="str">
        <f>IF(COUNTIF(H91:AU91,"&lt;&gt;")=0,"",SUMPRODUCT(((Recommendations[ImplStatus]="Implemented")+(Recommendations[ImplStatus]="Compensated"))*ISNUMBER(MATCH(Recommendations[Id],H91:AU91,0)))/COUNTIF(H91:AU91,"&lt;&gt;"))</f>
        <v/>
      </c>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59"/>
    </row>
    <row r="92" spans="1:47" ht="60" customHeight="1" x14ac:dyDescent="0.35">
      <c r="A92" s="256" t="s">
        <v>6042</v>
      </c>
      <c r="B92" s="234" t="s">
        <v>6225</v>
      </c>
      <c r="C92" s="235" t="s">
        <v>6226</v>
      </c>
      <c r="D92" s="238" t="s">
        <v>6227</v>
      </c>
      <c r="E92" s="239" t="s">
        <v>6046</v>
      </c>
      <c r="F92" s="242" t="s">
        <v>6178</v>
      </c>
      <c r="G92" s="245" t="str">
        <f>IF(COUNTIF(H92:AU92,"&lt;&gt;")=0,"",SUMPRODUCT(((Recommendations[ImplStatus]="Implemented")+(Recommendations[ImplStatus]="Compensated"))*ISNUMBER(MATCH(Recommendations[Id],H92:AU92,0)))/COUNTIF(H92:AU92,"&lt;&gt;"))</f>
        <v/>
      </c>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60"/>
    </row>
    <row r="93" spans="1:47" ht="60" customHeight="1" x14ac:dyDescent="0.35">
      <c r="A93" s="256" t="s">
        <v>6042</v>
      </c>
      <c r="B93" s="234" t="s">
        <v>6225</v>
      </c>
      <c r="C93" s="235" t="s">
        <v>6228</v>
      </c>
      <c r="D93" s="238" t="s">
        <v>6229</v>
      </c>
      <c r="E93" s="239" t="s">
        <v>6046</v>
      </c>
      <c r="F93" s="242" t="s">
        <v>6178</v>
      </c>
      <c r="G93" s="245" t="str">
        <f>IF(COUNTIF(H93:AU93,"&lt;&gt;")=0,"",SUMPRODUCT(((Recommendations[ImplStatus]="Implemented")+(Recommendations[ImplStatus]="Compensated"))*ISNUMBER(MATCH(Recommendations[Id],H93:AU93,0)))/COUNTIF(H93:AU93,"&lt;&gt;"))</f>
        <v/>
      </c>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60"/>
    </row>
    <row r="94" spans="1:47" ht="60" customHeight="1" x14ac:dyDescent="0.35">
      <c r="A94" s="256" t="s">
        <v>6042</v>
      </c>
      <c r="B94" s="234" t="s">
        <v>6225</v>
      </c>
      <c r="C94" s="235" t="s">
        <v>6230</v>
      </c>
      <c r="D94" s="238" t="s">
        <v>6231</v>
      </c>
      <c r="E94" s="239" t="s">
        <v>6046</v>
      </c>
      <c r="F94" s="242" t="s">
        <v>6178</v>
      </c>
      <c r="G94" s="245" t="str">
        <f>IF(COUNTIF(H94:AU94,"&lt;&gt;")=0,"",SUMPRODUCT(((Recommendations[ImplStatus]="Implemented")+(Recommendations[ImplStatus]="Compensated"))*ISNUMBER(MATCH(Recommendations[Id],H94:AU94,0)))/COUNTIF(H94:AU94,"&lt;&gt;"))</f>
        <v/>
      </c>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60"/>
    </row>
    <row r="95" spans="1:47" ht="60" customHeight="1" x14ac:dyDescent="0.35">
      <c r="A95" s="256" t="s">
        <v>6042</v>
      </c>
      <c r="B95" s="234" t="s">
        <v>6225</v>
      </c>
      <c r="C95" s="235" t="s">
        <v>6232</v>
      </c>
      <c r="D95" s="238" t="s">
        <v>6233</v>
      </c>
      <c r="E95" s="239" t="s">
        <v>6046</v>
      </c>
      <c r="F95" s="242" t="s">
        <v>6178</v>
      </c>
      <c r="G95" s="245" t="str">
        <f>IF(COUNTIF(H95:AU95,"&lt;&gt;")=0,"",SUMPRODUCT(((Recommendations[ImplStatus]="Implemented")+(Recommendations[ImplStatus]="Compensated"))*ISNUMBER(MATCH(Recommendations[Id],H95:AU95,0)))/COUNTIF(H95:AU95,"&lt;&gt;"))</f>
        <v/>
      </c>
      <c r="H95" s="246"/>
      <c r="I95" s="246"/>
      <c r="J95" s="246"/>
      <c r="K95" s="246"/>
      <c r="L95" s="246"/>
      <c r="M95" s="246"/>
      <c r="N95" s="246"/>
      <c r="O95" s="246"/>
      <c r="P95" s="246"/>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60"/>
    </row>
    <row r="96" spans="1:47" ht="60" customHeight="1" x14ac:dyDescent="0.35">
      <c r="A96" s="256" t="s">
        <v>6042</v>
      </c>
      <c r="B96" s="234" t="s">
        <v>6225</v>
      </c>
      <c r="C96" s="235" t="s">
        <v>6234</v>
      </c>
      <c r="D96" s="238" t="s">
        <v>6235</v>
      </c>
      <c r="E96" s="239" t="s">
        <v>6046</v>
      </c>
      <c r="F96" s="242" t="s">
        <v>6178</v>
      </c>
      <c r="G96" s="245" t="str">
        <f>IF(COUNTIF(H96:AU96,"&lt;&gt;")=0,"",SUMPRODUCT(((Recommendations[ImplStatus]="Implemented")+(Recommendations[ImplStatus]="Compensated"))*ISNUMBER(MATCH(Recommendations[Id],H96:AU96,0)))/COUNTIF(H96:AU96,"&lt;&gt;"))</f>
        <v/>
      </c>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60"/>
    </row>
    <row r="97" spans="1:47" ht="60" customHeight="1" x14ac:dyDescent="0.35">
      <c r="A97" s="256" t="s">
        <v>6042</v>
      </c>
      <c r="B97" s="234" t="s">
        <v>6225</v>
      </c>
      <c r="C97" s="235" t="s">
        <v>6236</v>
      </c>
      <c r="D97" s="238" t="s">
        <v>6237</v>
      </c>
      <c r="E97" s="239" t="s">
        <v>6046</v>
      </c>
      <c r="F97" s="242" t="s">
        <v>6238</v>
      </c>
      <c r="G97" s="245" t="str">
        <f>IF(COUNTIF(H97:AU97,"&lt;&gt;")=0,"",SUMPRODUCT(((Recommendations[ImplStatus]="Implemented")+(Recommendations[ImplStatus]="Compensated"))*ISNUMBER(MATCH(Recommendations[Id],H97:AU97,0)))/COUNTIF(H97:AU97,"&lt;&gt;"))</f>
        <v/>
      </c>
      <c r="H97" s="246"/>
      <c r="I97" s="246"/>
      <c r="J97" s="24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60"/>
    </row>
    <row r="98" spans="1:47" ht="60" customHeight="1" x14ac:dyDescent="0.35">
      <c r="A98" s="256" t="s">
        <v>6042</v>
      </c>
      <c r="B98" s="234" t="s">
        <v>6225</v>
      </c>
      <c r="C98" s="235" t="s">
        <v>6239</v>
      </c>
      <c r="D98" s="238" t="s">
        <v>6240</v>
      </c>
      <c r="E98" s="239" t="s">
        <v>6046</v>
      </c>
      <c r="F98" s="242" t="s">
        <v>6238</v>
      </c>
      <c r="G98" s="245" t="str">
        <f>IF(COUNTIF(H98:AU98,"&lt;&gt;")=0,"",SUMPRODUCT(((Recommendations[ImplStatus]="Implemented")+(Recommendations[ImplStatus]="Compensated"))*ISNUMBER(MATCH(Recommendations[Id],H98:AU98,0)))/COUNTIF(H98:AU98,"&lt;&gt;"))</f>
        <v/>
      </c>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60"/>
    </row>
    <row r="99" spans="1:47" ht="60" customHeight="1" x14ac:dyDescent="0.35">
      <c r="A99" s="256" t="s">
        <v>6042</v>
      </c>
      <c r="B99" s="234" t="s">
        <v>6225</v>
      </c>
      <c r="C99" s="235" t="s">
        <v>6241</v>
      </c>
      <c r="D99" s="238" t="s">
        <v>6242</v>
      </c>
      <c r="E99" s="239" t="s">
        <v>6046</v>
      </c>
      <c r="F99" s="242" t="s">
        <v>6238</v>
      </c>
      <c r="G99" s="245" t="str">
        <f>IF(COUNTIF(H99:AU99,"&lt;&gt;")=0,"",SUMPRODUCT(((Recommendations[ImplStatus]="Implemented")+(Recommendations[ImplStatus]="Compensated"))*ISNUMBER(MATCH(Recommendations[Id],H99:AU99,0)))/COUNTIF(H99:AU99,"&lt;&gt;"))</f>
        <v/>
      </c>
      <c r="H99" s="246"/>
      <c r="I99" s="246"/>
      <c r="J99" s="24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60"/>
    </row>
    <row r="100" spans="1:47" ht="60" customHeight="1" x14ac:dyDescent="0.35">
      <c r="A100" s="256" t="s">
        <v>6042</v>
      </c>
      <c r="B100" s="234" t="s">
        <v>6225</v>
      </c>
      <c r="C100" s="235" t="s">
        <v>6243</v>
      </c>
      <c r="D100" s="238" t="s">
        <v>6244</v>
      </c>
      <c r="E100" s="239" t="s">
        <v>6046</v>
      </c>
      <c r="F100" s="242" t="s">
        <v>6238</v>
      </c>
      <c r="G100" s="245" t="str">
        <f>IF(COUNTIF(H100:AU100,"&lt;&gt;")=0,"",SUMPRODUCT(((Recommendations[ImplStatus]="Implemented")+(Recommendations[ImplStatus]="Compensated"))*ISNUMBER(MATCH(Recommendations[Id],H100:AU100,0)))/COUNTIF(H100:AU100,"&lt;&gt;"))</f>
        <v/>
      </c>
      <c r="H100" s="246"/>
      <c r="I100" s="246"/>
      <c r="J100" s="246"/>
      <c r="K100" s="246"/>
      <c r="L100" s="246"/>
      <c r="M100" s="246"/>
      <c r="N100" s="246"/>
      <c r="O100" s="246"/>
      <c r="P100" s="246"/>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60"/>
    </row>
    <row r="101" spans="1:47" ht="60" customHeight="1" x14ac:dyDescent="0.35">
      <c r="A101" s="256" t="s">
        <v>6042</v>
      </c>
      <c r="B101" s="234" t="s">
        <v>6225</v>
      </c>
      <c r="C101" s="235" t="s">
        <v>6245</v>
      </c>
      <c r="D101" s="238" t="s">
        <v>6246</v>
      </c>
      <c r="E101" s="239" t="s">
        <v>6046</v>
      </c>
      <c r="F101" s="242" t="s">
        <v>6178</v>
      </c>
      <c r="G101" s="245" t="str">
        <f>IF(COUNTIF(H101:AU101,"&lt;&gt;")=0,"",SUMPRODUCT(((Recommendations[ImplStatus]="Implemented")+(Recommendations[ImplStatus]="Compensated"))*ISNUMBER(MATCH(Recommendations[Id],H101:AU101,0)))/COUNTIF(H101:AU101,"&lt;&gt;"))</f>
        <v/>
      </c>
      <c r="H101" s="246"/>
      <c r="I101" s="246"/>
      <c r="J101" s="246"/>
      <c r="K101" s="246"/>
      <c r="L101" s="246"/>
      <c r="M101" s="246"/>
      <c r="N101" s="246"/>
      <c r="O101" s="246"/>
      <c r="P101" s="246"/>
      <c r="Q101" s="246"/>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60"/>
    </row>
    <row r="102" spans="1:47" ht="60" customHeight="1" x14ac:dyDescent="0.35">
      <c r="A102" s="256" t="s">
        <v>6042</v>
      </c>
      <c r="B102" s="234" t="s">
        <v>6225</v>
      </c>
      <c r="C102" s="235" t="s">
        <v>6247</v>
      </c>
      <c r="D102" s="238" t="s">
        <v>6248</v>
      </c>
      <c r="E102" s="239" t="s">
        <v>6190</v>
      </c>
      <c r="F102" s="242" t="s">
        <v>6178</v>
      </c>
      <c r="G102" s="245" t="str">
        <f>IF(COUNTIF(H102:AU102,"&lt;&gt;")=0,"",SUMPRODUCT(((Recommendations[ImplStatus]="Implemented")+(Recommendations[ImplStatus]="Compensated"))*ISNUMBER(MATCH(Recommendations[Id],H102:AU102,0)))/COUNTIF(H102:AU102,"&lt;&gt;"))</f>
        <v/>
      </c>
      <c r="H102" s="246"/>
      <c r="I102" s="246"/>
      <c r="J102" s="246"/>
      <c r="K102" s="246"/>
      <c r="L102" s="246"/>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60"/>
    </row>
    <row r="103" spans="1:47" ht="60" customHeight="1" x14ac:dyDescent="0.35">
      <c r="A103" s="256" t="s">
        <v>6042</v>
      </c>
      <c r="B103" s="234" t="s">
        <v>6225</v>
      </c>
      <c r="C103" s="235" t="s">
        <v>6249</v>
      </c>
      <c r="D103" s="238" t="s">
        <v>6250</v>
      </c>
      <c r="E103" s="239" t="s">
        <v>6190</v>
      </c>
      <c r="F103" s="242" t="s">
        <v>6178</v>
      </c>
      <c r="G103" s="245" t="str">
        <f>IF(COUNTIF(H103:AU103,"&lt;&gt;")=0,"",SUMPRODUCT(((Recommendations[ImplStatus]="Implemented")+(Recommendations[ImplStatus]="Compensated"))*ISNUMBER(MATCH(Recommendations[Id],H103:AU103,0)))/COUNTIF(H103:AU103,"&lt;&gt;"))</f>
        <v/>
      </c>
      <c r="H103" s="246"/>
      <c r="I103" s="246"/>
      <c r="J103" s="246"/>
      <c r="K103" s="246"/>
      <c r="L103" s="246"/>
      <c r="M103" s="246"/>
      <c r="N103" s="246"/>
      <c r="O103" s="246"/>
      <c r="P103" s="246"/>
      <c r="Q103" s="246"/>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60"/>
    </row>
    <row r="104" spans="1:47" ht="60" customHeight="1" x14ac:dyDescent="0.35">
      <c r="A104" s="256" t="s">
        <v>6042</v>
      </c>
      <c r="B104" s="234" t="s">
        <v>6225</v>
      </c>
      <c r="C104" s="235" t="s">
        <v>6251</v>
      </c>
      <c r="D104" s="238" t="s">
        <v>6252</v>
      </c>
      <c r="E104" s="239" t="s">
        <v>6190</v>
      </c>
      <c r="F104" s="242" t="s">
        <v>6178</v>
      </c>
      <c r="G104" s="245" t="str">
        <f>IF(COUNTIF(H104:AU104,"&lt;&gt;")=0,"",SUMPRODUCT(((Recommendations[ImplStatus]="Implemented")+(Recommendations[ImplStatus]="Compensated"))*ISNUMBER(MATCH(Recommendations[Id],H104:AU104,0)))/COUNTIF(H104:AU104,"&lt;&gt;"))</f>
        <v/>
      </c>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60"/>
    </row>
    <row r="105" spans="1:47" ht="60" customHeight="1" x14ac:dyDescent="0.35">
      <c r="A105" s="256" t="s">
        <v>6042</v>
      </c>
      <c r="B105" s="234" t="s">
        <v>6225</v>
      </c>
      <c r="C105" s="235" t="s">
        <v>6253</v>
      </c>
      <c r="D105" s="238" t="s">
        <v>6254</v>
      </c>
      <c r="E105" s="239" t="s">
        <v>6075</v>
      </c>
      <c r="F105" s="242" t="s">
        <v>6178</v>
      </c>
      <c r="G105" s="245" t="str">
        <f>IF(COUNTIF(H105:AU105,"&lt;&gt;")=0,"",SUMPRODUCT(((Recommendations[ImplStatus]="Implemented")+(Recommendations[ImplStatus]="Compensated"))*ISNUMBER(MATCH(Recommendations[Id],H105:AU105,0)))/COUNTIF(H105:AU105,"&lt;&gt;"))</f>
        <v/>
      </c>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60"/>
    </row>
    <row r="106" spans="1:47" ht="60" customHeight="1" outlineLevel="2" x14ac:dyDescent="0.35">
      <c r="A106" s="255" t="s">
        <v>6042</v>
      </c>
      <c r="B106" s="233" t="s">
        <v>6255</v>
      </c>
      <c r="C106" s="233"/>
      <c r="D106" s="237"/>
      <c r="E106" s="233"/>
      <c r="F106" s="241"/>
      <c r="G106" s="244" t="str">
        <f>IF(COUNTIF(H106:AU106,"&lt;&gt;")=0,"",SUMPRODUCT(((Recommendations[ImplStatus]="Implemented")+(Recommendations[ImplStatus]="Compensated"))*ISNUMBER(MATCH(Recommendations[Id],H106:AU106,0)))/COUNTIF(H106:AU106,"&lt;&gt;"))</f>
        <v/>
      </c>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59"/>
    </row>
    <row r="107" spans="1:47" ht="60" customHeight="1" x14ac:dyDescent="0.35">
      <c r="A107" s="256" t="s">
        <v>6042</v>
      </c>
      <c r="B107" s="234" t="s">
        <v>6255</v>
      </c>
      <c r="C107" s="235" t="s">
        <v>6256</v>
      </c>
      <c r="D107" s="238" t="s">
        <v>6257</v>
      </c>
      <c r="E107" s="239" t="s">
        <v>6190</v>
      </c>
      <c r="F107" s="242" t="s">
        <v>6178</v>
      </c>
      <c r="G107" s="245" t="str">
        <f>IF(COUNTIF(H107:AU107,"&lt;&gt;")=0,"",SUMPRODUCT(((Recommendations[ImplStatus]="Implemented")+(Recommendations[ImplStatus]="Compensated"))*ISNUMBER(MATCH(Recommendations[Id],H107:AU107,0)))/COUNTIF(H107:AU107,"&lt;&gt;"))</f>
        <v/>
      </c>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60"/>
    </row>
    <row r="108" spans="1:47" ht="60" customHeight="1" x14ac:dyDescent="0.35">
      <c r="A108" s="256" t="s">
        <v>6042</v>
      </c>
      <c r="B108" s="234" t="s">
        <v>6255</v>
      </c>
      <c r="C108" s="235" t="s">
        <v>6258</v>
      </c>
      <c r="D108" s="238" t="s">
        <v>6259</v>
      </c>
      <c r="E108" s="239" t="s">
        <v>6190</v>
      </c>
      <c r="F108" s="242" t="s">
        <v>6178</v>
      </c>
      <c r="G108" s="245" t="str">
        <f>IF(COUNTIF(H108:AU108,"&lt;&gt;")=0,"",SUMPRODUCT(((Recommendations[ImplStatus]="Implemented")+(Recommendations[ImplStatus]="Compensated"))*ISNUMBER(MATCH(Recommendations[Id],H108:AU108,0)))/COUNTIF(H108:AU108,"&lt;&gt;"))</f>
        <v/>
      </c>
      <c r="H108" s="246"/>
      <c r="I108" s="246"/>
      <c r="J108" s="246"/>
      <c r="K108" s="246"/>
      <c r="L108" s="246"/>
      <c r="M108" s="246"/>
      <c r="N108" s="246"/>
      <c r="O108" s="246"/>
      <c r="P108" s="246"/>
      <c r="Q108" s="246"/>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60"/>
    </row>
    <row r="109" spans="1:47" ht="60" customHeight="1" x14ac:dyDescent="0.35">
      <c r="A109" s="256" t="s">
        <v>6042</v>
      </c>
      <c r="B109" s="234" t="s">
        <v>6255</v>
      </c>
      <c r="C109" s="235" t="s">
        <v>6260</v>
      </c>
      <c r="D109" s="238" t="s">
        <v>6261</v>
      </c>
      <c r="E109" s="239" t="s">
        <v>6190</v>
      </c>
      <c r="F109" s="242" t="s">
        <v>6178</v>
      </c>
      <c r="G109" s="245" t="str">
        <f>IF(COUNTIF(H109:AU109,"&lt;&gt;")=0,"",SUMPRODUCT(((Recommendations[ImplStatus]="Implemented")+(Recommendations[ImplStatus]="Compensated"))*ISNUMBER(MATCH(Recommendations[Id],H109:AU109,0)))/COUNTIF(H109:AU109,"&lt;&gt;"))</f>
        <v/>
      </c>
      <c r="H109" s="246"/>
      <c r="I109" s="246"/>
      <c r="J109" s="246"/>
      <c r="K109" s="246"/>
      <c r="L109" s="246"/>
      <c r="M109" s="246"/>
      <c r="N109" s="246"/>
      <c r="O109" s="246"/>
      <c r="P109" s="246"/>
      <c r="Q109" s="246"/>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60"/>
    </row>
    <row r="110" spans="1:47" ht="60" customHeight="1" x14ac:dyDescent="0.35">
      <c r="A110" s="256" t="s">
        <v>6042</v>
      </c>
      <c r="B110" s="234" t="s">
        <v>6255</v>
      </c>
      <c r="C110" s="235" t="s">
        <v>6262</v>
      </c>
      <c r="D110" s="238" t="s">
        <v>6263</v>
      </c>
      <c r="E110" s="239" t="s">
        <v>6190</v>
      </c>
      <c r="F110" s="242" t="s">
        <v>6178</v>
      </c>
      <c r="G110" s="245" t="str">
        <f>IF(COUNTIF(H110:AU110,"&lt;&gt;")=0,"",SUMPRODUCT(((Recommendations[ImplStatus]="Implemented")+(Recommendations[ImplStatus]="Compensated"))*ISNUMBER(MATCH(Recommendations[Id],H110:AU110,0)))/COUNTIF(H110:AU110,"&lt;&gt;"))</f>
        <v/>
      </c>
      <c r="H110" s="246"/>
      <c r="I110" s="246"/>
      <c r="J110" s="246"/>
      <c r="K110" s="246"/>
      <c r="L110" s="246"/>
      <c r="M110" s="246"/>
      <c r="N110" s="246"/>
      <c r="O110" s="246"/>
      <c r="P110" s="246"/>
      <c r="Q110" s="246"/>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60"/>
    </row>
    <row r="111" spans="1:47" ht="60" customHeight="1" x14ac:dyDescent="0.35">
      <c r="A111" s="256" t="s">
        <v>6042</v>
      </c>
      <c r="B111" s="234" t="s">
        <v>6255</v>
      </c>
      <c r="C111" s="235" t="s">
        <v>6264</v>
      </c>
      <c r="D111" s="238" t="s">
        <v>6265</v>
      </c>
      <c r="E111" s="239" t="s">
        <v>6190</v>
      </c>
      <c r="F111" s="242" t="s">
        <v>6178</v>
      </c>
      <c r="G111" s="245" t="str">
        <f>IF(COUNTIF(H111:AU111,"&lt;&gt;")=0,"",SUMPRODUCT(((Recommendations[ImplStatus]="Implemented")+(Recommendations[ImplStatus]="Compensated"))*ISNUMBER(MATCH(Recommendations[Id],H111:AU111,0)))/COUNTIF(H111:AU111,"&lt;&gt;"))</f>
        <v/>
      </c>
      <c r="H111" s="246"/>
      <c r="I111" s="246"/>
      <c r="J111" s="246"/>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60"/>
    </row>
    <row r="112" spans="1:47" ht="60" customHeight="1" x14ac:dyDescent="0.35">
      <c r="A112" s="256" t="s">
        <v>6042</v>
      </c>
      <c r="B112" s="234" t="s">
        <v>6255</v>
      </c>
      <c r="C112" s="235" t="s">
        <v>6266</v>
      </c>
      <c r="D112" s="238" t="s">
        <v>6267</v>
      </c>
      <c r="E112" s="239" t="s">
        <v>6190</v>
      </c>
      <c r="F112" s="242" t="s">
        <v>6178</v>
      </c>
      <c r="G112" s="245" t="str">
        <f>IF(COUNTIF(H112:AU112,"&lt;&gt;")=0,"",SUMPRODUCT(((Recommendations[ImplStatus]="Implemented")+(Recommendations[ImplStatus]="Compensated"))*ISNUMBER(MATCH(Recommendations[Id],H112:AU112,0)))/COUNTIF(H112:AU112,"&lt;&gt;"))</f>
        <v/>
      </c>
      <c r="H112" s="246"/>
      <c r="I112" s="246"/>
      <c r="J112" s="246"/>
      <c r="K112" s="246"/>
      <c r="L112" s="246"/>
      <c r="M112" s="246"/>
      <c r="N112" s="246"/>
      <c r="O112" s="246"/>
      <c r="P112" s="246"/>
      <c r="Q112" s="246"/>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60"/>
    </row>
    <row r="113" spans="1:47" ht="60" customHeight="1" x14ac:dyDescent="0.35">
      <c r="A113" s="256" t="s">
        <v>6042</v>
      </c>
      <c r="B113" s="234" t="s">
        <v>6255</v>
      </c>
      <c r="C113" s="235" t="s">
        <v>6268</v>
      </c>
      <c r="D113" s="238" t="s">
        <v>6269</v>
      </c>
      <c r="E113" s="239" t="s">
        <v>6190</v>
      </c>
      <c r="F113" s="242" t="s">
        <v>6178</v>
      </c>
      <c r="G113" s="245" t="str">
        <f>IF(COUNTIF(H113:AU113,"&lt;&gt;")=0,"",SUMPRODUCT(((Recommendations[ImplStatus]="Implemented")+(Recommendations[ImplStatus]="Compensated"))*ISNUMBER(MATCH(Recommendations[Id],H113:AU113,0)))/COUNTIF(H113:AU113,"&lt;&gt;"))</f>
        <v/>
      </c>
      <c r="H113" s="246"/>
      <c r="I113" s="246"/>
      <c r="J113" s="246"/>
      <c r="K113" s="246"/>
      <c r="L113" s="246"/>
      <c r="M113" s="246"/>
      <c r="N113" s="246"/>
      <c r="O113" s="246"/>
      <c r="P113" s="246"/>
      <c r="Q113" s="246"/>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60"/>
    </row>
    <row r="114" spans="1:47" ht="60" customHeight="1" x14ac:dyDescent="0.35">
      <c r="A114" s="256" t="s">
        <v>6042</v>
      </c>
      <c r="B114" s="234" t="s">
        <v>6255</v>
      </c>
      <c r="C114" s="235" t="s">
        <v>6270</v>
      </c>
      <c r="D114" s="238" t="s">
        <v>6271</v>
      </c>
      <c r="E114" s="239" t="s">
        <v>6190</v>
      </c>
      <c r="F114" s="242" t="s">
        <v>6178</v>
      </c>
      <c r="G114" s="245" t="str">
        <f>IF(COUNTIF(H114:AU114,"&lt;&gt;")=0,"",SUMPRODUCT(((Recommendations[ImplStatus]="Implemented")+(Recommendations[ImplStatus]="Compensated"))*ISNUMBER(MATCH(Recommendations[Id],H114:AU114,0)))/COUNTIF(H114:AU114,"&lt;&gt;"))</f>
        <v/>
      </c>
      <c r="H114" s="246"/>
      <c r="I114" s="246"/>
      <c r="J114" s="246"/>
      <c r="K114" s="246"/>
      <c r="L114" s="246"/>
      <c r="M114" s="246"/>
      <c r="N114" s="246"/>
      <c r="O114" s="246"/>
      <c r="P114" s="246"/>
      <c r="Q114" s="246"/>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60"/>
    </row>
    <row r="115" spans="1:47" ht="60" customHeight="1" x14ac:dyDescent="0.35">
      <c r="A115" s="256" t="s">
        <v>6042</v>
      </c>
      <c r="B115" s="234" t="s">
        <v>6255</v>
      </c>
      <c r="C115" s="235" t="s">
        <v>6272</v>
      </c>
      <c r="D115" s="238" t="s">
        <v>6273</v>
      </c>
      <c r="E115" s="239" t="s">
        <v>6190</v>
      </c>
      <c r="F115" s="242" t="s">
        <v>6178</v>
      </c>
      <c r="G115" s="245" t="str">
        <f>IF(COUNTIF(H115:AU115,"&lt;&gt;")=0,"",SUMPRODUCT(((Recommendations[ImplStatus]="Implemented")+(Recommendations[ImplStatus]="Compensated"))*ISNUMBER(MATCH(Recommendations[Id],H115:AU115,0)))/COUNTIF(H115:AU115,"&lt;&gt;"))</f>
        <v/>
      </c>
      <c r="H115" s="246"/>
      <c r="I115" s="246"/>
      <c r="J115" s="246"/>
      <c r="K115" s="246"/>
      <c r="L115" s="246"/>
      <c r="M115" s="246"/>
      <c r="N115" s="246"/>
      <c r="O115" s="246"/>
      <c r="P115" s="246"/>
      <c r="Q115" s="246"/>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60"/>
    </row>
    <row r="116" spans="1:47" ht="60" customHeight="1" x14ac:dyDescent="0.35">
      <c r="A116" s="256" t="s">
        <v>6042</v>
      </c>
      <c r="B116" s="234" t="s">
        <v>6255</v>
      </c>
      <c r="C116" s="235" t="s">
        <v>6274</v>
      </c>
      <c r="D116" s="238" t="s">
        <v>6275</v>
      </c>
      <c r="E116" s="239" t="s">
        <v>6190</v>
      </c>
      <c r="F116" s="242" t="s">
        <v>6178</v>
      </c>
      <c r="G116" s="245" t="str">
        <f>IF(COUNTIF(H116:AU116,"&lt;&gt;")=0,"",SUMPRODUCT(((Recommendations[ImplStatus]="Implemented")+(Recommendations[ImplStatus]="Compensated"))*ISNUMBER(MATCH(Recommendations[Id],H116:AU116,0)))/COUNTIF(H116:AU116,"&lt;&gt;"))</f>
        <v/>
      </c>
      <c r="H116" s="246"/>
      <c r="I116" s="246"/>
      <c r="J116" s="246"/>
      <c r="K116" s="246"/>
      <c r="L116" s="246"/>
      <c r="M116" s="246"/>
      <c r="N116" s="246"/>
      <c r="O116" s="246"/>
      <c r="P116" s="246"/>
      <c r="Q116" s="246"/>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60"/>
    </row>
    <row r="117" spans="1:47" ht="60" customHeight="1" x14ac:dyDescent="0.35">
      <c r="A117" s="256" t="s">
        <v>6042</v>
      </c>
      <c r="B117" s="234" t="s">
        <v>6255</v>
      </c>
      <c r="C117" s="235" t="s">
        <v>6276</v>
      </c>
      <c r="D117" s="238" t="s">
        <v>6277</v>
      </c>
      <c r="E117" s="239" t="s">
        <v>6190</v>
      </c>
      <c r="F117" s="242" t="s">
        <v>6178</v>
      </c>
      <c r="G117" s="245" t="str">
        <f>IF(COUNTIF(H117:AU117,"&lt;&gt;")=0,"",SUMPRODUCT(((Recommendations[ImplStatus]="Implemented")+(Recommendations[ImplStatus]="Compensated"))*ISNUMBER(MATCH(Recommendations[Id],H117:AU117,0)))/COUNTIF(H117:AU117,"&lt;&gt;"))</f>
        <v/>
      </c>
      <c r="H117" s="246"/>
      <c r="I117" s="246"/>
      <c r="J117" s="246"/>
      <c r="K117" s="246"/>
      <c r="L117" s="246"/>
      <c r="M117" s="246"/>
      <c r="N117" s="246"/>
      <c r="O117" s="246"/>
      <c r="P117" s="246"/>
      <c r="Q117" s="246"/>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60"/>
    </row>
    <row r="118" spans="1:47" ht="60" customHeight="1" outlineLevel="1" x14ac:dyDescent="0.35">
      <c r="A118" s="254" t="s">
        <v>6278</v>
      </c>
      <c r="B118" s="232"/>
      <c r="C118" s="232"/>
      <c r="D118" s="236"/>
      <c r="E118" s="232"/>
      <c r="F118" s="240"/>
      <c r="G118" s="243" t="str">
        <f>IF(COUNTIF(H118:AU118,"&lt;&gt;")=0,"",SUMPRODUCT(((Recommendations[ImplStatus]="Implemented")+(Recommendations[ImplStatus]="Compensated"))*ISNUMBER(MATCH(Recommendations[Id],H118:AU118,0)))/COUNTIF(H118:AU118,"&lt;&gt;"))</f>
        <v/>
      </c>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58"/>
    </row>
    <row r="119" spans="1:47" ht="60" customHeight="1" outlineLevel="2" x14ac:dyDescent="0.35">
      <c r="A119" s="255" t="s">
        <v>6278</v>
      </c>
      <c r="B119" s="233" t="s">
        <v>6279</v>
      </c>
      <c r="C119" s="233"/>
      <c r="D119" s="237"/>
      <c r="E119" s="233"/>
      <c r="F119" s="241"/>
      <c r="G119" s="244" t="str">
        <f>IF(COUNTIF(H119:AU119,"&lt;&gt;")=0,"",SUMPRODUCT(((Recommendations[ImplStatus]="Implemented")+(Recommendations[ImplStatus]="Compensated"))*ISNUMBER(MATCH(Recommendations[Id],H119:AU119,0)))/COUNTIF(H119:AU119,"&lt;&gt;"))</f>
        <v/>
      </c>
      <c r="H119" s="241"/>
      <c r="I119" s="241"/>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59"/>
    </row>
    <row r="120" spans="1:47" ht="60" customHeight="1" x14ac:dyDescent="0.35">
      <c r="A120" s="256" t="s">
        <v>6278</v>
      </c>
      <c r="B120" s="234" t="s">
        <v>6279</v>
      </c>
      <c r="C120" s="235" t="s">
        <v>6280</v>
      </c>
      <c r="D120" s="238" t="s">
        <v>6281</v>
      </c>
      <c r="E120" s="239" t="s">
        <v>6046</v>
      </c>
      <c r="F120" s="242" t="s">
        <v>6282</v>
      </c>
      <c r="G120" s="245" t="str">
        <f>IF(COUNTIF(H120:AU120,"&lt;&gt;")=0,"",SUMPRODUCT(((Recommendations[ImplStatus]="Implemented")+(Recommendations[ImplStatus]="Compensated"))*ISNUMBER(MATCH(Recommendations[Id],H120:AU120,0)))/COUNTIF(H120:AU120,"&lt;&gt;"))</f>
        <v/>
      </c>
      <c r="H120" s="246"/>
      <c r="I120" s="246"/>
      <c r="J120" s="246"/>
      <c r="K120" s="246"/>
      <c r="L120" s="246"/>
      <c r="M120" s="246"/>
      <c r="N120" s="246"/>
      <c r="O120" s="246"/>
      <c r="P120" s="246"/>
      <c r="Q120" s="246"/>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60"/>
    </row>
    <row r="121" spans="1:47" ht="60" customHeight="1" x14ac:dyDescent="0.35">
      <c r="A121" s="256" t="s">
        <v>6278</v>
      </c>
      <c r="B121" s="234" t="s">
        <v>6279</v>
      </c>
      <c r="C121" s="235" t="s">
        <v>6283</v>
      </c>
      <c r="D121" s="238" t="s">
        <v>6284</v>
      </c>
      <c r="E121" s="239" t="s">
        <v>6046</v>
      </c>
      <c r="F121" s="242" t="s">
        <v>6282</v>
      </c>
      <c r="G121" s="245" t="str">
        <f>IF(COUNTIF(H121:AU121,"&lt;&gt;")=0,"",SUMPRODUCT(((Recommendations[ImplStatus]="Implemented")+(Recommendations[ImplStatus]="Compensated"))*ISNUMBER(MATCH(Recommendations[Id],H121:AU121,0)))/COUNTIF(H121:AU121,"&lt;&gt;"))</f>
        <v/>
      </c>
      <c r="H121" s="246"/>
      <c r="I121" s="246"/>
      <c r="J121" s="246"/>
      <c r="K121" s="246"/>
      <c r="L121" s="246"/>
      <c r="M121" s="246"/>
      <c r="N121" s="246"/>
      <c r="O121" s="246"/>
      <c r="P121" s="246"/>
      <c r="Q121" s="246"/>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60"/>
    </row>
    <row r="122" spans="1:47" ht="60" customHeight="1" x14ac:dyDescent="0.35">
      <c r="A122" s="256" t="s">
        <v>6278</v>
      </c>
      <c r="B122" s="234" t="s">
        <v>6279</v>
      </c>
      <c r="C122" s="235" t="s">
        <v>6285</v>
      </c>
      <c r="D122" s="238" t="s">
        <v>6286</v>
      </c>
      <c r="E122" s="239" t="s">
        <v>6046</v>
      </c>
      <c r="F122" s="242" t="s">
        <v>6282</v>
      </c>
      <c r="G122" s="245" t="str">
        <f>IF(COUNTIF(H122:AU122,"&lt;&gt;")=0,"",SUMPRODUCT(((Recommendations[ImplStatus]="Implemented")+(Recommendations[ImplStatus]="Compensated"))*ISNUMBER(MATCH(Recommendations[Id],H122:AU122,0)))/COUNTIF(H122:AU122,"&lt;&gt;"))</f>
        <v/>
      </c>
      <c r="H122" s="246"/>
      <c r="I122" s="246"/>
      <c r="J122" s="246"/>
      <c r="K122" s="246"/>
      <c r="L122" s="246"/>
      <c r="M122" s="246"/>
      <c r="N122" s="246"/>
      <c r="O122" s="246"/>
      <c r="P122" s="246"/>
      <c r="Q122" s="246"/>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60"/>
    </row>
    <row r="123" spans="1:47" ht="60" customHeight="1" x14ac:dyDescent="0.35">
      <c r="A123" s="256" t="s">
        <v>6278</v>
      </c>
      <c r="B123" s="234" t="s">
        <v>6279</v>
      </c>
      <c r="C123" s="235" t="s">
        <v>6287</v>
      </c>
      <c r="D123" s="238" t="s">
        <v>6288</v>
      </c>
      <c r="E123" s="239" t="s">
        <v>6046</v>
      </c>
      <c r="F123" s="242" t="s">
        <v>6282</v>
      </c>
      <c r="G123" s="245" t="str">
        <f>IF(COUNTIF(H123:AU123,"&lt;&gt;")=0,"",SUMPRODUCT(((Recommendations[ImplStatus]="Implemented")+(Recommendations[ImplStatus]="Compensated"))*ISNUMBER(MATCH(Recommendations[Id],H123:AU123,0)))/COUNTIF(H123:AU123,"&lt;&gt;"))</f>
        <v/>
      </c>
      <c r="H123" s="246"/>
      <c r="I123" s="246"/>
      <c r="J123" s="246"/>
      <c r="K123" s="246"/>
      <c r="L123" s="246"/>
      <c r="M123" s="246"/>
      <c r="N123" s="246"/>
      <c r="O123" s="246"/>
      <c r="P123" s="246"/>
      <c r="Q123" s="246"/>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60"/>
    </row>
    <row r="124" spans="1:47" ht="60" customHeight="1" x14ac:dyDescent="0.35">
      <c r="A124" s="256" t="s">
        <v>6278</v>
      </c>
      <c r="B124" s="234" t="s">
        <v>6279</v>
      </c>
      <c r="C124" s="235" t="s">
        <v>6289</v>
      </c>
      <c r="D124" s="238" t="s">
        <v>6290</v>
      </c>
      <c r="E124" s="239" t="s">
        <v>6046</v>
      </c>
      <c r="F124" s="242" t="s">
        <v>6282</v>
      </c>
      <c r="G124" s="245" t="str">
        <f>IF(COUNTIF(H124:AU124,"&lt;&gt;")=0,"",SUMPRODUCT(((Recommendations[ImplStatus]="Implemented")+(Recommendations[ImplStatus]="Compensated"))*ISNUMBER(MATCH(Recommendations[Id],H124:AU124,0)))/COUNTIF(H124:AU124,"&lt;&gt;"))</f>
        <v/>
      </c>
      <c r="H124" s="246"/>
      <c r="I124" s="246"/>
      <c r="J124" s="246"/>
      <c r="K124" s="246"/>
      <c r="L124" s="246"/>
      <c r="M124" s="246"/>
      <c r="N124" s="246"/>
      <c r="O124" s="246"/>
      <c r="P124" s="246"/>
      <c r="Q124" s="246"/>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60"/>
    </row>
    <row r="125" spans="1:47" ht="60" customHeight="1" x14ac:dyDescent="0.35">
      <c r="A125" s="256" t="s">
        <v>6278</v>
      </c>
      <c r="B125" s="234" t="s">
        <v>6279</v>
      </c>
      <c r="C125" s="235" t="s">
        <v>6291</v>
      </c>
      <c r="D125" s="238" t="s">
        <v>6292</v>
      </c>
      <c r="E125" s="239" t="s">
        <v>6046</v>
      </c>
      <c r="F125" s="242" t="s">
        <v>6282</v>
      </c>
      <c r="G125" s="245" t="str">
        <f>IF(COUNTIF(H125:AU125,"&lt;&gt;")=0,"",SUMPRODUCT(((Recommendations[ImplStatus]="Implemented")+(Recommendations[ImplStatus]="Compensated"))*ISNUMBER(MATCH(Recommendations[Id],H125:AU125,0)))/COUNTIF(H125:AU125,"&lt;&gt;"))</f>
        <v/>
      </c>
      <c r="H125" s="246"/>
      <c r="I125" s="246"/>
      <c r="J125" s="246"/>
      <c r="K125" s="246"/>
      <c r="L125" s="246"/>
      <c r="M125" s="246"/>
      <c r="N125" s="246"/>
      <c r="O125" s="246"/>
      <c r="P125" s="246"/>
      <c r="Q125" s="246"/>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60"/>
    </row>
    <row r="126" spans="1:47" ht="60" customHeight="1" x14ac:dyDescent="0.35">
      <c r="A126" s="256" t="s">
        <v>6278</v>
      </c>
      <c r="B126" s="234" t="s">
        <v>6279</v>
      </c>
      <c r="C126" s="235" t="s">
        <v>6293</v>
      </c>
      <c r="D126" s="238" t="s">
        <v>6294</v>
      </c>
      <c r="E126" s="239" t="s">
        <v>6046</v>
      </c>
      <c r="F126" s="242" t="s">
        <v>6282</v>
      </c>
      <c r="G126" s="245" t="str">
        <f>IF(COUNTIF(H126:AU126,"&lt;&gt;")=0,"",SUMPRODUCT(((Recommendations[ImplStatus]="Implemented")+(Recommendations[ImplStatus]="Compensated"))*ISNUMBER(MATCH(Recommendations[Id],H126:AU126,0)))/COUNTIF(H126:AU126,"&lt;&gt;"))</f>
        <v/>
      </c>
      <c r="H126" s="246"/>
      <c r="I126" s="246"/>
      <c r="J126" s="246"/>
      <c r="K126" s="246"/>
      <c r="L126" s="246"/>
      <c r="M126" s="246"/>
      <c r="N126" s="246"/>
      <c r="O126" s="246"/>
      <c r="P126" s="246"/>
      <c r="Q126" s="246"/>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60"/>
    </row>
    <row r="127" spans="1:47" ht="60" customHeight="1" x14ac:dyDescent="0.35">
      <c r="A127" s="256" t="s">
        <v>6278</v>
      </c>
      <c r="B127" s="234" t="s">
        <v>6279</v>
      </c>
      <c r="C127" s="235" t="s">
        <v>6295</v>
      </c>
      <c r="D127" s="238" t="s">
        <v>6296</v>
      </c>
      <c r="E127" s="239" t="s">
        <v>6046</v>
      </c>
      <c r="F127" s="242" t="s">
        <v>6282</v>
      </c>
      <c r="G127" s="245" t="str">
        <f>IF(COUNTIF(H127:AU127,"&lt;&gt;")=0,"",SUMPRODUCT(((Recommendations[ImplStatus]="Implemented")+(Recommendations[ImplStatus]="Compensated"))*ISNUMBER(MATCH(Recommendations[Id],H127:AU127,0)))/COUNTIF(H127:AU127,"&lt;&gt;"))</f>
        <v/>
      </c>
      <c r="H127" s="246"/>
      <c r="I127" s="246"/>
      <c r="J127" s="246"/>
      <c r="K127" s="246"/>
      <c r="L127" s="246"/>
      <c r="M127" s="246"/>
      <c r="N127" s="246"/>
      <c r="O127" s="246"/>
      <c r="P127" s="246"/>
      <c r="Q127" s="246"/>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60"/>
    </row>
    <row r="128" spans="1:47" ht="60" customHeight="1" x14ac:dyDescent="0.35">
      <c r="A128" s="256" t="s">
        <v>6278</v>
      </c>
      <c r="B128" s="234" t="s">
        <v>6279</v>
      </c>
      <c r="C128" s="235" t="s">
        <v>6297</v>
      </c>
      <c r="D128" s="238" t="s">
        <v>6298</v>
      </c>
      <c r="E128" s="239" t="s">
        <v>6046</v>
      </c>
      <c r="F128" s="242" t="s">
        <v>6282</v>
      </c>
      <c r="G128" s="245" t="str">
        <f>IF(COUNTIF(H128:AU128,"&lt;&gt;")=0,"",SUMPRODUCT(((Recommendations[ImplStatus]="Implemented")+(Recommendations[ImplStatus]="Compensated"))*ISNUMBER(MATCH(Recommendations[Id],H128:AU128,0)))/COUNTIF(H128:AU128,"&lt;&gt;"))</f>
        <v/>
      </c>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60"/>
    </row>
    <row r="129" spans="1:47" ht="60" customHeight="1" x14ac:dyDescent="0.35">
      <c r="A129" s="256" t="s">
        <v>6278</v>
      </c>
      <c r="B129" s="234" t="s">
        <v>6279</v>
      </c>
      <c r="C129" s="235" t="s">
        <v>6299</v>
      </c>
      <c r="D129" s="238" t="s">
        <v>6300</v>
      </c>
      <c r="E129" s="239" t="s">
        <v>6046</v>
      </c>
      <c r="F129" s="242" t="s">
        <v>6282</v>
      </c>
      <c r="G129" s="245" t="str">
        <f>IF(COUNTIF(H129:AU129,"&lt;&gt;")=0,"",SUMPRODUCT(((Recommendations[ImplStatus]="Implemented")+(Recommendations[ImplStatus]="Compensated"))*ISNUMBER(MATCH(Recommendations[Id],H129:AU129,0)))/COUNTIF(H129:AU129,"&lt;&gt;"))</f>
        <v/>
      </c>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60"/>
    </row>
    <row r="130" spans="1:47" ht="60" customHeight="1" x14ac:dyDescent="0.35">
      <c r="A130" s="256" t="s">
        <v>6278</v>
      </c>
      <c r="B130" s="234" t="s">
        <v>6279</v>
      </c>
      <c r="C130" s="235" t="s">
        <v>6301</v>
      </c>
      <c r="D130" s="238" t="s">
        <v>6302</v>
      </c>
      <c r="E130" s="239" t="s">
        <v>6046</v>
      </c>
      <c r="F130" s="242" t="s">
        <v>6282</v>
      </c>
      <c r="G130" s="245" t="str">
        <f>IF(COUNTIF(H130:AU130,"&lt;&gt;")=0,"",SUMPRODUCT(((Recommendations[ImplStatus]="Implemented")+(Recommendations[ImplStatus]="Compensated"))*ISNUMBER(MATCH(Recommendations[Id],H130:AU130,0)))/COUNTIF(H130:AU130,"&lt;&gt;"))</f>
        <v/>
      </c>
      <c r="H130" s="246"/>
      <c r="I130" s="246"/>
      <c r="J130" s="246"/>
      <c r="K130" s="246"/>
      <c r="L130" s="246"/>
      <c r="M130" s="246"/>
      <c r="N130" s="246"/>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60"/>
    </row>
    <row r="131" spans="1:47" ht="60" customHeight="1" x14ac:dyDescent="0.35">
      <c r="A131" s="256" t="s">
        <v>6278</v>
      </c>
      <c r="B131" s="234" t="s">
        <v>6279</v>
      </c>
      <c r="C131" s="235" t="s">
        <v>6303</v>
      </c>
      <c r="D131" s="238" t="s">
        <v>6304</v>
      </c>
      <c r="E131" s="239" t="s">
        <v>6046</v>
      </c>
      <c r="F131" s="242" t="s">
        <v>6282</v>
      </c>
      <c r="G131" s="245" t="str">
        <f>IF(COUNTIF(H131:AU131,"&lt;&gt;")=0,"",SUMPRODUCT(((Recommendations[ImplStatus]="Implemented")+(Recommendations[ImplStatus]="Compensated"))*ISNUMBER(MATCH(Recommendations[Id],H131:AU131,0)))/COUNTIF(H131:AU131,"&lt;&gt;"))</f>
        <v/>
      </c>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60"/>
    </row>
    <row r="132" spans="1:47" ht="60" customHeight="1" x14ac:dyDescent="0.35">
      <c r="A132" s="256" t="s">
        <v>6278</v>
      </c>
      <c r="B132" s="234" t="s">
        <v>6279</v>
      </c>
      <c r="C132" s="235" t="s">
        <v>6305</v>
      </c>
      <c r="D132" s="238" t="s">
        <v>6306</v>
      </c>
      <c r="E132" s="239" t="s">
        <v>6046</v>
      </c>
      <c r="F132" s="242" t="s">
        <v>6282</v>
      </c>
      <c r="G132" s="245" t="str">
        <f>IF(COUNTIF(H132:AU132,"&lt;&gt;")=0,"",SUMPRODUCT(((Recommendations[ImplStatus]="Implemented")+(Recommendations[ImplStatus]="Compensated"))*ISNUMBER(MATCH(Recommendations[Id],H132:AU132,0)))/COUNTIF(H132:AU132,"&lt;&gt;"))</f>
        <v/>
      </c>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60"/>
    </row>
    <row r="133" spans="1:47" ht="60" customHeight="1" x14ac:dyDescent="0.35">
      <c r="A133" s="256" t="s">
        <v>6278</v>
      </c>
      <c r="B133" s="234" t="s">
        <v>6279</v>
      </c>
      <c r="C133" s="235" t="s">
        <v>6307</v>
      </c>
      <c r="D133" s="238" t="s">
        <v>6308</v>
      </c>
      <c r="E133" s="239" t="s">
        <v>6075</v>
      </c>
      <c r="F133" s="242" t="s">
        <v>6282</v>
      </c>
      <c r="G133" s="245" t="str">
        <f>IF(COUNTIF(H133:AU133,"&lt;&gt;")=0,"",SUMPRODUCT(((Recommendations[ImplStatus]="Implemented")+(Recommendations[ImplStatus]="Compensated"))*ISNUMBER(MATCH(Recommendations[Id],H133:AU133,0)))/COUNTIF(H133:AU133,"&lt;&gt;"))</f>
        <v/>
      </c>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60"/>
    </row>
    <row r="134" spans="1:47" ht="60" customHeight="1" x14ac:dyDescent="0.35">
      <c r="A134" s="256" t="s">
        <v>6278</v>
      </c>
      <c r="B134" s="234" t="s">
        <v>6279</v>
      </c>
      <c r="C134" s="235" t="s">
        <v>6309</v>
      </c>
      <c r="D134" s="238" t="s">
        <v>6310</v>
      </c>
      <c r="E134" s="239" t="s">
        <v>6075</v>
      </c>
      <c r="F134" s="242" t="s">
        <v>6282</v>
      </c>
      <c r="G134" s="245" t="str">
        <f>IF(COUNTIF(H134:AU134,"&lt;&gt;")=0,"",SUMPRODUCT(((Recommendations[ImplStatus]="Implemented")+(Recommendations[ImplStatus]="Compensated"))*ISNUMBER(MATCH(Recommendations[Id],H134:AU134,0)))/COUNTIF(H134:AU134,"&lt;&gt;"))</f>
        <v/>
      </c>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60"/>
    </row>
    <row r="135" spans="1:47" ht="60" customHeight="1" x14ac:dyDescent="0.35">
      <c r="A135" s="256" t="s">
        <v>6278</v>
      </c>
      <c r="B135" s="234" t="s">
        <v>6279</v>
      </c>
      <c r="C135" s="235" t="s">
        <v>6311</v>
      </c>
      <c r="D135" s="238" t="s">
        <v>6312</v>
      </c>
      <c r="E135" s="239" t="s">
        <v>6190</v>
      </c>
      <c r="F135" s="242" t="s">
        <v>6282</v>
      </c>
      <c r="G135" s="245" t="str">
        <f>IF(COUNTIF(H135:AU135,"&lt;&gt;")=0,"",SUMPRODUCT(((Recommendations[ImplStatus]="Implemented")+(Recommendations[ImplStatus]="Compensated"))*ISNUMBER(MATCH(Recommendations[Id],H135:AU135,0)))/COUNTIF(H135:AU135,"&lt;&gt;"))</f>
        <v/>
      </c>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60"/>
    </row>
    <row r="136" spans="1:47" ht="60" customHeight="1" x14ac:dyDescent="0.35">
      <c r="A136" s="256" t="s">
        <v>6278</v>
      </c>
      <c r="B136" s="234" t="s">
        <v>6279</v>
      </c>
      <c r="C136" s="235" t="s">
        <v>6313</v>
      </c>
      <c r="D136" s="238" t="s">
        <v>6314</v>
      </c>
      <c r="E136" s="239" t="s">
        <v>6075</v>
      </c>
      <c r="F136" s="242" t="s">
        <v>6282</v>
      </c>
      <c r="G136" s="245" t="str">
        <f>IF(COUNTIF(H136:AU136,"&lt;&gt;")=0,"",SUMPRODUCT(((Recommendations[ImplStatus]="Implemented")+(Recommendations[ImplStatus]="Compensated"))*ISNUMBER(MATCH(Recommendations[Id],H136:AU136,0)))/COUNTIF(H136:AU136,"&lt;&gt;"))</f>
        <v/>
      </c>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60"/>
    </row>
    <row r="137" spans="1:47" ht="60" customHeight="1" x14ac:dyDescent="0.35">
      <c r="A137" s="256" t="s">
        <v>6278</v>
      </c>
      <c r="B137" s="234" t="s">
        <v>6279</v>
      </c>
      <c r="C137" s="235" t="s">
        <v>6315</v>
      </c>
      <c r="D137" s="238" t="s">
        <v>6316</v>
      </c>
      <c r="E137" s="239" t="s">
        <v>6075</v>
      </c>
      <c r="F137" s="242" t="s">
        <v>6282</v>
      </c>
      <c r="G137" s="245" t="str">
        <f>IF(COUNTIF(H137:AU137,"&lt;&gt;")=0,"",SUMPRODUCT(((Recommendations[ImplStatus]="Implemented")+(Recommendations[ImplStatus]="Compensated"))*ISNUMBER(MATCH(Recommendations[Id],H137:AU137,0)))/COUNTIF(H137:AU137,"&lt;&gt;"))</f>
        <v/>
      </c>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60"/>
    </row>
    <row r="138" spans="1:47" ht="60" customHeight="1" x14ac:dyDescent="0.35">
      <c r="A138" s="256" t="s">
        <v>6278</v>
      </c>
      <c r="B138" s="234" t="s">
        <v>6279</v>
      </c>
      <c r="C138" s="235" t="s">
        <v>6317</v>
      </c>
      <c r="D138" s="238" t="s">
        <v>6318</v>
      </c>
      <c r="E138" s="239" t="s">
        <v>6190</v>
      </c>
      <c r="F138" s="242" t="s">
        <v>6282</v>
      </c>
      <c r="G138" s="245" t="str">
        <f>IF(COUNTIF(H138:AU138,"&lt;&gt;")=0,"",SUMPRODUCT(((Recommendations[ImplStatus]="Implemented")+(Recommendations[ImplStatus]="Compensated"))*ISNUMBER(MATCH(Recommendations[Id],H138:AU138,0)))/COUNTIF(H138:AU138,"&lt;&gt;"))</f>
        <v/>
      </c>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60"/>
    </row>
    <row r="139" spans="1:47" ht="60" customHeight="1" x14ac:dyDescent="0.35">
      <c r="A139" s="256" t="s">
        <v>6278</v>
      </c>
      <c r="B139" s="234" t="s">
        <v>6279</v>
      </c>
      <c r="C139" s="235" t="s">
        <v>6319</v>
      </c>
      <c r="D139" s="238" t="s">
        <v>6320</v>
      </c>
      <c r="E139" s="239" t="s">
        <v>6190</v>
      </c>
      <c r="F139" s="242" t="s">
        <v>6282</v>
      </c>
      <c r="G139" s="245" t="str">
        <f>IF(COUNTIF(H139:AU139,"&lt;&gt;")=0,"",SUMPRODUCT(((Recommendations[ImplStatus]="Implemented")+(Recommendations[ImplStatus]="Compensated"))*ISNUMBER(MATCH(Recommendations[Id],H139:AU139,0)))/COUNTIF(H139:AU139,"&lt;&gt;"))</f>
        <v/>
      </c>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60"/>
    </row>
    <row r="140" spans="1:47" ht="60" customHeight="1" x14ac:dyDescent="0.35">
      <c r="A140" s="256" t="s">
        <v>6278</v>
      </c>
      <c r="B140" s="234" t="s">
        <v>6279</v>
      </c>
      <c r="C140" s="235" t="s">
        <v>6321</v>
      </c>
      <c r="D140" s="238" t="s">
        <v>6322</v>
      </c>
      <c r="E140" s="239" t="s">
        <v>6046</v>
      </c>
      <c r="F140" s="242" t="s">
        <v>6282</v>
      </c>
      <c r="G140" s="245" t="str">
        <f>IF(COUNTIF(H140:AU140,"&lt;&gt;")=0,"",SUMPRODUCT(((Recommendations[ImplStatus]="Implemented")+(Recommendations[ImplStatus]="Compensated"))*ISNUMBER(MATCH(Recommendations[Id],H140:AU140,0)))/COUNTIF(H140:AU140,"&lt;&gt;"))</f>
        <v/>
      </c>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60"/>
    </row>
    <row r="141" spans="1:47" ht="60" customHeight="1" x14ac:dyDescent="0.35">
      <c r="A141" s="256" t="s">
        <v>6278</v>
      </c>
      <c r="B141" s="234" t="s">
        <v>6279</v>
      </c>
      <c r="C141" s="235" t="s">
        <v>6323</v>
      </c>
      <c r="D141" s="238" t="s">
        <v>6324</v>
      </c>
      <c r="E141" s="239" t="s">
        <v>6325</v>
      </c>
      <c r="F141" s="242" t="s">
        <v>6326</v>
      </c>
      <c r="G141" s="245" t="str">
        <f>IF(COUNTIF(H141:AU141,"&lt;&gt;")=0,"",SUMPRODUCT(((Recommendations[ImplStatus]="Implemented")+(Recommendations[ImplStatus]="Compensated"))*ISNUMBER(MATCH(Recommendations[Id],H141:AU141,0)))/COUNTIF(H141:AU141,"&lt;&gt;"))</f>
        <v/>
      </c>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60"/>
    </row>
    <row r="142" spans="1:47" ht="60" customHeight="1" x14ac:dyDescent="0.35">
      <c r="A142" s="256" t="s">
        <v>6278</v>
      </c>
      <c r="B142" s="234" t="s">
        <v>6279</v>
      </c>
      <c r="C142" s="235" t="s">
        <v>6327</v>
      </c>
      <c r="D142" s="238" t="s">
        <v>6328</v>
      </c>
      <c r="E142" s="239" t="s">
        <v>6325</v>
      </c>
      <c r="F142" s="242" t="s">
        <v>6326</v>
      </c>
      <c r="G142" s="245" t="str">
        <f>IF(COUNTIF(H142:AU142,"&lt;&gt;")=0,"",SUMPRODUCT(((Recommendations[ImplStatus]="Implemented")+(Recommendations[ImplStatus]="Compensated"))*ISNUMBER(MATCH(Recommendations[Id],H142:AU142,0)))/COUNTIF(H142:AU142,"&lt;&gt;"))</f>
        <v/>
      </c>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60"/>
    </row>
    <row r="143" spans="1:47" ht="60" customHeight="1" x14ac:dyDescent="0.35">
      <c r="A143" s="256" t="s">
        <v>6278</v>
      </c>
      <c r="B143" s="234" t="s">
        <v>6279</v>
      </c>
      <c r="C143" s="235" t="s">
        <v>6329</v>
      </c>
      <c r="D143" s="238" t="s">
        <v>6330</v>
      </c>
      <c r="E143" s="239" t="s">
        <v>6325</v>
      </c>
      <c r="F143" s="242" t="s">
        <v>6326</v>
      </c>
      <c r="G143" s="245" t="str">
        <f>IF(COUNTIF(H143:AU143,"&lt;&gt;")=0,"",SUMPRODUCT(((Recommendations[ImplStatus]="Implemented")+(Recommendations[ImplStatus]="Compensated"))*ISNUMBER(MATCH(Recommendations[Id],H143:AU143,0)))/COUNTIF(H143:AU143,"&lt;&gt;"))</f>
        <v/>
      </c>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60"/>
    </row>
    <row r="144" spans="1:47" ht="60" customHeight="1" x14ac:dyDescent="0.35">
      <c r="A144" s="256" t="s">
        <v>6278</v>
      </c>
      <c r="B144" s="234" t="s">
        <v>6279</v>
      </c>
      <c r="C144" s="235" t="s">
        <v>6331</v>
      </c>
      <c r="D144" s="238" t="s">
        <v>6332</v>
      </c>
      <c r="E144" s="239" t="s">
        <v>6142</v>
      </c>
      <c r="F144" s="242" t="s">
        <v>6326</v>
      </c>
      <c r="G144" s="245" t="str">
        <f>IF(COUNTIF(H144:AU144,"&lt;&gt;")=0,"",SUMPRODUCT(((Recommendations[ImplStatus]="Implemented")+(Recommendations[ImplStatus]="Compensated"))*ISNUMBER(MATCH(Recommendations[Id],H144:AU144,0)))/COUNTIF(H144:AU144,"&lt;&gt;"))</f>
        <v/>
      </c>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60"/>
    </row>
    <row r="145" spans="1:47" ht="60" customHeight="1" x14ac:dyDescent="0.35">
      <c r="A145" s="256" t="s">
        <v>6278</v>
      </c>
      <c r="B145" s="234" t="s">
        <v>6279</v>
      </c>
      <c r="C145" s="235" t="s">
        <v>6333</v>
      </c>
      <c r="D145" s="238" t="s">
        <v>6334</v>
      </c>
      <c r="E145" s="239" t="s">
        <v>6142</v>
      </c>
      <c r="F145" s="242" t="s">
        <v>6326</v>
      </c>
      <c r="G145" s="245" t="str">
        <f>IF(COUNTIF(H145:AU145,"&lt;&gt;")=0,"",SUMPRODUCT(((Recommendations[ImplStatus]="Implemented")+(Recommendations[ImplStatus]="Compensated"))*ISNUMBER(MATCH(Recommendations[Id],H145:AU145,0)))/COUNTIF(H145:AU145,"&lt;&gt;"))</f>
        <v/>
      </c>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60"/>
    </row>
    <row r="146" spans="1:47" ht="60" customHeight="1" x14ac:dyDescent="0.35">
      <c r="A146" s="256" t="s">
        <v>6278</v>
      </c>
      <c r="B146" s="234" t="s">
        <v>6279</v>
      </c>
      <c r="C146" s="235" t="s">
        <v>6335</v>
      </c>
      <c r="D146" s="238" t="s">
        <v>6336</v>
      </c>
      <c r="E146" s="239" t="s">
        <v>6142</v>
      </c>
      <c r="F146" s="242" t="s">
        <v>6326</v>
      </c>
      <c r="G146" s="245" t="str">
        <f>IF(COUNTIF(H146:AU146,"&lt;&gt;")=0,"",SUMPRODUCT(((Recommendations[ImplStatus]="Implemented")+(Recommendations[ImplStatus]="Compensated"))*ISNUMBER(MATCH(Recommendations[Id],H146:AU146,0)))/COUNTIF(H146:AU146,"&lt;&gt;"))</f>
        <v/>
      </c>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60"/>
    </row>
    <row r="147" spans="1:47" ht="60" customHeight="1" outlineLevel="2" x14ac:dyDescent="0.35">
      <c r="A147" s="255" t="s">
        <v>6278</v>
      </c>
      <c r="B147" s="233" t="s">
        <v>6337</v>
      </c>
      <c r="C147" s="233"/>
      <c r="D147" s="237"/>
      <c r="E147" s="233"/>
      <c r="F147" s="241"/>
      <c r="G147" s="244" t="str">
        <f>IF(COUNTIF(H147:AU147,"&lt;&gt;")=0,"",SUMPRODUCT(((Recommendations[ImplStatus]="Implemented")+(Recommendations[ImplStatus]="Compensated"))*ISNUMBER(MATCH(Recommendations[Id],H147:AU147,0)))/COUNTIF(H147:AU147,"&lt;&gt;"))</f>
        <v/>
      </c>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59"/>
    </row>
    <row r="148" spans="1:47" ht="60" customHeight="1" x14ac:dyDescent="0.35">
      <c r="A148" s="256" t="s">
        <v>6278</v>
      </c>
      <c r="B148" s="234" t="s">
        <v>6337</v>
      </c>
      <c r="C148" s="235" t="s">
        <v>6338</v>
      </c>
      <c r="D148" s="238" t="s">
        <v>6339</v>
      </c>
      <c r="E148" s="239" t="s">
        <v>6075</v>
      </c>
      <c r="F148" s="242" t="s">
        <v>6340</v>
      </c>
      <c r="G148" s="245" t="str">
        <f>IF(COUNTIF(H148:AU148,"&lt;&gt;")=0,"",SUMPRODUCT(((Recommendations[ImplStatus]="Implemented")+(Recommendations[ImplStatus]="Compensated"))*ISNUMBER(MATCH(Recommendations[Id],H148:AU148,0)))/COUNTIF(H148:AU148,"&lt;&gt;"))</f>
        <v/>
      </c>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60"/>
    </row>
    <row r="149" spans="1:47" ht="60" customHeight="1" x14ac:dyDescent="0.35">
      <c r="A149" s="256" t="s">
        <v>6278</v>
      </c>
      <c r="B149" s="234" t="s">
        <v>6337</v>
      </c>
      <c r="C149" s="235" t="s">
        <v>6341</v>
      </c>
      <c r="D149" s="238" t="s">
        <v>6342</v>
      </c>
      <c r="E149" s="239" t="s">
        <v>6075</v>
      </c>
      <c r="F149" s="242" t="s">
        <v>6340</v>
      </c>
      <c r="G149" s="245" t="str">
        <f>IF(COUNTIF(H149:AU149,"&lt;&gt;")=0,"",SUMPRODUCT(((Recommendations[ImplStatus]="Implemented")+(Recommendations[ImplStatus]="Compensated"))*ISNUMBER(MATCH(Recommendations[Id],H149:AU149,0)))/COUNTIF(H149:AU149,"&lt;&gt;"))</f>
        <v/>
      </c>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60"/>
    </row>
    <row r="150" spans="1:47" ht="60" customHeight="1" x14ac:dyDescent="0.35">
      <c r="A150" s="256" t="s">
        <v>6278</v>
      </c>
      <c r="B150" s="234" t="s">
        <v>6337</v>
      </c>
      <c r="C150" s="235" t="s">
        <v>6343</v>
      </c>
      <c r="D150" s="238" t="s">
        <v>6344</v>
      </c>
      <c r="E150" s="239" t="s">
        <v>6075</v>
      </c>
      <c r="F150" s="242" t="s">
        <v>6340</v>
      </c>
      <c r="G150" s="245" t="str">
        <f>IF(COUNTIF(H150:AU150,"&lt;&gt;")=0,"",SUMPRODUCT(((Recommendations[ImplStatus]="Implemented")+(Recommendations[ImplStatus]="Compensated"))*ISNUMBER(MATCH(Recommendations[Id],H150:AU150,0)))/COUNTIF(H150:AU150,"&lt;&gt;"))</f>
        <v/>
      </c>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60"/>
    </row>
    <row r="151" spans="1:47" ht="60" customHeight="1" x14ac:dyDescent="0.35">
      <c r="A151" s="256" t="s">
        <v>6278</v>
      </c>
      <c r="B151" s="234" t="s">
        <v>6337</v>
      </c>
      <c r="C151" s="235" t="s">
        <v>6345</v>
      </c>
      <c r="D151" s="238" t="s">
        <v>6346</v>
      </c>
      <c r="E151" s="239" t="s">
        <v>6075</v>
      </c>
      <c r="F151" s="242" t="s">
        <v>6340</v>
      </c>
      <c r="G151" s="245" t="str">
        <f>IF(COUNTIF(H151:AU151,"&lt;&gt;")=0,"",SUMPRODUCT(((Recommendations[ImplStatus]="Implemented")+(Recommendations[ImplStatus]="Compensated"))*ISNUMBER(MATCH(Recommendations[Id],H151:AU151,0)))/COUNTIF(H151:AU151,"&lt;&gt;"))</f>
        <v/>
      </c>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60"/>
    </row>
    <row r="152" spans="1:47" ht="60" customHeight="1" x14ac:dyDescent="0.35">
      <c r="A152" s="256" t="s">
        <v>6278</v>
      </c>
      <c r="B152" s="234" t="s">
        <v>6337</v>
      </c>
      <c r="C152" s="235" t="s">
        <v>6347</v>
      </c>
      <c r="D152" s="238" t="s">
        <v>6348</v>
      </c>
      <c r="E152" s="239" t="s">
        <v>6075</v>
      </c>
      <c r="F152" s="242" t="s">
        <v>6340</v>
      </c>
      <c r="G152" s="245" t="str">
        <f>IF(COUNTIF(H152:AU152,"&lt;&gt;")=0,"",SUMPRODUCT(((Recommendations[ImplStatus]="Implemented")+(Recommendations[ImplStatus]="Compensated"))*ISNUMBER(MATCH(Recommendations[Id],H152:AU152,0)))/COUNTIF(H152:AU152,"&lt;&gt;"))</f>
        <v/>
      </c>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60"/>
    </row>
    <row r="153" spans="1:47" ht="60" customHeight="1" x14ac:dyDescent="0.35">
      <c r="A153" s="256" t="s">
        <v>6278</v>
      </c>
      <c r="B153" s="234" t="s">
        <v>6337</v>
      </c>
      <c r="C153" s="235" t="s">
        <v>6349</v>
      </c>
      <c r="D153" s="238" t="s">
        <v>6350</v>
      </c>
      <c r="E153" s="239" t="s">
        <v>6075</v>
      </c>
      <c r="F153" s="242" t="s">
        <v>6340</v>
      </c>
      <c r="G153" s="245" t="str">
        <f>IF(COUNTIF(H153:AU153,"&lt;&gt;")=0,"",SUMPRODUCT(((Recommendations[ImplStatus]="Implemented")+(Recommendations[ImplStatus]="Compensated"))*ISNUMBER(MATCH(Recommendations[Id],H153:AU153,0)))/COUNTIF(H153:AU153,"&lt;&gt;"))</f>
        <v/>
      </c>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60"/>
    </row>
    <row r="154" spans="1:47" ht="60" customHeight="1" x14ac:dyDescent="0.35">
      <c r="A154" s="256" t="s">
        <v>6278</v>
      </c>
      <c r="B154" s="234" t="s">
        <v>6337</v>
      </c>
      <c r="C154" s="235" t="s">
        <v>6351</v>
      </c>
      <c r="D154" s="238" t="s">
        <v>6352</v>
      </c>
      <c r="E154" s="239" t="s">
        <v>6075</v>
      </c>
      <c r="F154" s="242" t="s">
        <v>6340</v>
      </c>
      <c r="G154" s="245" t="str">
        <f>IF(COUNTIF(H154:AU154,"&lt;&gt;")=0,"",SUMPRODUCT(((Recommendations[ImplStatus]="Implemented")+(Recommendations[ImplStatus]="Compensated"))*ISNUMBER(MATCH(Recommendations[Id],H154:AU154,0)))/COUNTIF(H154:AU154,"&lt;&gt;"))</f>
        <v/>
      </c>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60"/>
    </row>
    <row r="155" spans="1:47" ht="60" customHeight="1" x14ac:dyDescent="0.35">
      <c r="A155" s="256" t="s">
        <v>6278</v>
      </c>
      <c r="B155" s="234" t="s">
        <v>6337</v>
      </c>
      <c r="C155" s="235" t="s">
        <v>6353</v>
      </c>
      <c r="D155" s="238" t="s">
        <v>6354</v>
      </c>
      <c r="E155" s="239" t="s">
        <v>6075</v>
      </c>
      <c r="F155" s="242" t="s">
        <v>6340</v>
      </c>
      <c r="G155" s="245" t="str">
        <f>IF(COUNTIF(H155:AU155,"&lt;&gt;")=0,"",SUMPRODUCT(((Recommendations[ImplStatus]="Implemented")+(Recommendations[ImplStatus]="Compensated"))*ISNUMBER(MATCH(Recommendations[Id],H155:AU155,0)))/COUNTIF(H155:AU155,"&lt;&gt;"))</f>
        <v/>
      </c>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60"/>
    </row>
    <row r="156" spans="1:47" ht="60" customHeight="1" x14ac:dyDescent="0.35">
      <c r="A156" s="256" t="s">
        <v>6278</v>
      </c>
      <c r="B156" s="234" t="s">
        <v>6337</v>
      </c>
      <c r="C156" s="235" t="s">
        <v>6355</v>
      </c>
      <c r="D156" s="238" t="s">
        <v>6356</v>
      </c>
      <c r="E156" s="239" t="s">
        <v>6075</v>
      </c>
      <c r="F156" s="242" t="s">
        <v>6340</v>
      </c>
      <c r="G156" s="245" t="str">
        <f>IF(COUNTIF(H156:AU156,"&lt;&gt;")=0,"",SUMPRODUCT(((Recommendations[ImplStatus]="Implemented")+(Recommendations[ImplStatus]="Compensated"))*ISNUMBER(MATCH(Recommendations[Id],H156:AU156,0)))/COUNTIF(H156:AU156,"&lt;&gt;"))</f>
        <v/>
      </c>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60"/>
    </row>
    <row r="157" spans="1:47" ht="60" customHeight="1" x14ac:dyDescent="0.35">
      <c r="A157" s="256" t="s">
        <v>6278</v>
      </c>
      <c r="B157" s="234" t="s">
        <v>6337</v>
      </c>
      <c r="C157" s="235" t="s">
        <v>6357</v>
      </c>
      <c r="D157" s="238" t="s">
        <v>6358</v>
      </c>
      <c r="E157" s="239" t="s">
        <v>6075</v>
      </c>
      <c r="F157" s="242" t="s">
        <v>6340</v>
      </c>
      <c r="G157" s="245" t="str">
        <f>IF(COUNTIF(H157:AU157,"&lt;&gt;")=0,"",SUMPRODUCT(((Recommendations[ImplStatus]="Implemented")+(Recommendations[ImplStatus]="Compensated"))*ISNUMBER(MATCH(Recommendations[Id],H157:AU157,0)))/COUNTIF(H157:AU157,"&lt;&gt;"))</f>
        <v/>
      </c>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60"/>
    </row>
    <row r="158" spans="1:47" ht="60" customHeight="1" x14ac:dyDescent="0.35">
      <c r="A158" s="256" t="s">
        <v>6278</v>
      </c>
      <c r="B158" s="234" t="s">
        <v>6337</v>
      </c>
      <c r="C158" s="235" t="s">
        <v>6359</v>
      </c>
      <c r="D158" s="238" t="s">
        <v>6360</v>
      </c>
      <c r="E158" s="239" t="s">
        <v>6075</v>
      </c>
      <c r="F158" s="242" t="s">
        <v>6340</v>
      </c>
      <c r="G158" s="245" t="str">
        <f>IF(COUNTIF(H158:AU158,"&lt;&gt;")=0,"",SUMPRODUCT(((Recommendations[ImplStatus]="Implemented")+(Recommendations[ImplStatus]="Compensated"))*ISNUMBER(MATCH(Recommendations[Id],H158:AU158,0)))/COUNTIF(H158:AU158,"&lt;&gt;"))</f>
        <v/>
      </c>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60"/>
    </row>
    <row r="159" spans="1:47" ht="60" customHeight="1" x14ac:dyDescent="0.35">
      <c r="A159" s="256" t="s">
        <v>6278</v>
      </c>
      <c r="B159" s="234" t="s">
        <v>6337</v>
      </c>
      <c r="C159" s="235" t="s">
        <v>6361</v>
      </c>
      <c r="D159" s="238" t="s">
        <v>6362</v>
      </c>
      <c r="E159" s="239" t="s">
        <v>6075</v>
      </c>
      <c r="F159" s="242" t="s">
        <v>6340</v>
      </c>
      <c r="G159" s="245" t="str">
        <f>IF(COUNTIF(H159:AU159,"&lt;&gt;")=0,"",SUMPRODUCT(((Recommendations[ImplStatus]="Implemented")+(Recommendations[ImplStatus]="Compensated"))*ISNUMBER(MATCH(Recommendations[Id],H159:AU159,0)))/COUNTIF(H159:AU159,"&lt;&gt;"))</f>
        <v/>
      </c>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60"/>
    </row>
    <row r="160" spans="1:47" ht="60" customHeight="1" x14ac:dyDescent="0.35">
      <c r="A160" s="256" t="s">
        <v>6278</v>
      </c>
      <c r="B160" s="234" t="s">
        <v>6337</v>
      </c>
      <c r="C160" s="235" t="s">
        <v>6363</v>
      </c>
      <c r="D160" s="238" t="s">
        <v>6364</v>
      </c>
      <c r="E160" s="239" t="s">
        <v>6075</v>
      </c>
      <c r="F160" s="242" t="s">
        <v>6365</v>
      </c>
      <c r="G160" s="245" t="str">
        <f>IF(COUNTIF(H160:AU160,"&lt;&gt;")=0,"",SUMPRODUCT(((Recommendations[ImplStatus]="Implemented")+(Recommendations[ImplStatus]="Compensated"))*ISNUMBER(MATCH(Recommendations[Id],H160:AU160,0)))/COUNTIF(H160:AU160,"&lt;&gt;"))</f>
        <v/>
      </c>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60"/>
    </row>
    <row r="161" spans="1:47" ht="60" customHeight="1" x14ac:dyDescent="0.35">
      <c r="A161" s="256" t="s">
        <v>6278</v>
      </c>
      <c r="B161" s="234" t="s">
        <v>6337</v>
      </c>
      <c r="C161" s="235" t="s">
        <v>6366</v>
      </c>
      <c r="D161" s="238" t="s">
        <v>6367</v>
      </c>
      <c r="E161" s="239" t="s">
        <v>6075</v>
      </c>
      <c r="F161" s="242" t="s">
        <v>6365</v>
      </c>
      <c r="G161" s="245" t="str">
        <f>IF(COUNTIF(H161:AU161,"&lt;&gt;")=0,"",SUMPRODUCT(((Recommendations[ImplStatus]="Implemented")+(Recommendations[ImplStatus]="Compensated"))*ISNUMBER(MATCH(Recommendations[Id],H161:AU161,0)))/COUNTIF(H161:AU161,"&lt;&gt;"))</f>
        <v/>
      </c>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60"/>
    </row>
    <row r="162" spans="1:47" ht="60" customHeight="1" x14ac:dyDescent="0.35">
      <c r="A162" s="256" t="s">
        <v>6278</v>
      </c>
      <c r="B162" s="234" t="s">
        <v>6337</v>
      </c>
      <c r="C162" s="235" t="s">
        <v>6368</v>
      </c>
      <c r="D162" s="238" t="s">
        <v>6369</v>
      </c>
      <c r="E162" s="239" t="s">
        <v>6075</v>
      </c>
      <c r="F162" s="242" t="s">
        <v>6365</v>
      </c>
      <c r="G162" s="245" t="str">
        <f>IF(COUNTIF(H162:AU162,"&lt;&gt;")=0,"",SUMPRODUCT(((Recommendations[ImplStatus]="Implemented")+(Recommendations[ImplStatus]="Compensated"))*ISNUMBER(MATCH(Recommendations[Id],H162:AU162,0)))/COUNTIF(H162:AU162,"&lt;&gt;"))</f>
        <v/>
      </c>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60"/>
    </row>
    <row r="163" spans="1:47" ht="60" customHeight="1" x14ac:dyDescent="0.35">
      <c r="A163" s="256" t="s">
        <v>6278</v>
      </c>
      <c r="B163" s="234" t="s">
        <v>6337</v>
      </c>
      <c r="C163" s="235" t="s">
        <v>6370</v>
      </c>
      <c r="D163" s="238" t="s">
        <v>6371</v>
      </c>
      <c r="E163" s="239" t="s">
        <v>6075</v>
      </c>
      <c r="F163" s="242" t="s">
        <v>6365</v>
      </c>
      <c r="G163" s="245" t="str">
        <f>IF(COUNTIF(H163:AU163,"&lt;&gt;")=0,"",SUMPRODUCT(((Recommendations[ImplStatus]="Implemented")+(Recommendations[ImplStatus]="Compensated"))*ISNUMBER(MATCH(Recommendations[Id],H163:AU163,0)))/COUNTIF(H163:AU163,"&lt;&gt;"))</f>
        <v/>
      </c>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60"/>
    </row>
    <row r="164" spans="1:47" ht="60" customHeight="1" x14ac:dyDescent="0.35">
      <c r="A164" s="256" t="s">
        <v>6278</v>
      </c>
      <c r="B164" s="234" t="s">
        <v>6337</v>
      </c>
      <c r="C164" s="235" t="s">
        <v>6372</v>
      </c>
      <c r="D164" s="238" t="s">
        <v>6373</v>
      </c>
      <c r="E164" s="239" t="s">
        <v>6075</v>
      </c>
      <c r="F164" s="242" t="s">
        <v>6365</v>
      </c>
      <c r="G164" s="245" t="str">
        <f>IF(COUNTIF(H164:AU164,"&lt;&gt;")=0,"",SUMPRODUCT(((Recommendations[ImplStatus]="Implemented")+(Recommendations[ImplStatus]="Compensated"))*ISNUMBER(MATCH(Recommendations[Id],H164:AU164,0)))/COUNTIF(H164:AU164,"&lt;&gt;"))</f>
        <v/>
      </c>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60"/>
    </row>
    <row r="165" spans="1:47" ht="60" customHeight="1" outlineLevel="2" x14ac:dyDescent="0.35">
      <c r="A165" s="255" t="s">
        <v>6278</v>
      </c>
      <c r="B165" s="233" t="s">
        <v>6374</v>
      </c>
      <c r="C165" s="233"/>
      <c r="D165" s="237"/>
      <c r="E165" s="233"/>
      <c r="F165" s="241"/>
      <c r="G165" s="244" t="str">
        <f>IF(COUNTIF(H165:AU165,"&lt;&gt;")=0,"",SUMPRODUCT(((Recommendations[ImplStatus]="Implemented")+(Recommendations[ImplStatus]="Compensated"))*ISNUMBER(MATCH(Recommendations[Id],H165:AU165,0)))/COUNTIF(H165:AU165,"&lt;&gt;"))</f>
        <v/>
      </c>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59"/>
    </row>
    <row r="166" spans="1:47" ht="60" customHeight="1" x14ac:dyDescent="0.35">
      <c r="A166" s="256" t="s">
        <v>6278</v>
      </c>
      <c r="B166" s="234" t="s">
        <v>6374</v>
      </c>
      <c r="C166" s="235" t="s">
        <v>6375</v>
      </c>
      <c r="D166" s="238" t="s">
        <v>6376</v>
      </c>
      <c r="E166" s="239" t="s">
        <v>6046</v>
      </c>
      <c r="F166" s="242" t="s">
        <v>6377</v>
      </c>
      <c r="G166" s="245" t="str">
        <f>IF(COUNTIF(H166:AU166,"&lt;&gt;")=0,"",SUMPRODUCT(((Recommendations[ImplStatus]="Implemented")+(Recommendations[ImplStatus]="Compensated"))*ISNUMBER(MATCH(Recommendations[Id],H166:AU166,0)))/COUNTIF(H166:AU166,"&lt;&gt;"))</f>
        <v/>
      </c>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60"/>
    </row>
    <row r="167" spans="1:47" ht="60" customHeight="1" x14ac:dyDescent="0.35">
      <c r="A167" s="256" t="s">
        <v>6278</v>
      </c>
      <c r="B167" s="234" t="s">
        <v>6374</v>
      </c>
      <c r="C167" s="235" t="s">
        <v>6378</v>
      </c>
      <c r="D167" s="238" t="s">
        <v>6379</v>
      </c>
      <c r="E167" s="239" t="s">
        <v>6190</v>
      </c>
      <c r="F167" s="242" t="s">
        <v>6377</v>
      </c>
      <c r="G167" s="245" t="str">
        <f>IF(COUNTIF(H167:AU167,"&lt;&gt;")=0,"",SUMPRODUCT(((Recommendations[ImplStatus]="Implemented")+(Recommendations[ImplStatus]="Compensated"))*ISNUMBER(MATCH(Recommendations[Id],H167:AU167,0)))/COUNTIF(H167:AU167,"&lt;&gt;"))</f>
        <v/>
      </c>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60"/>
    </row>
    <row r="168" spans="1:47" ht="60" customHeight="1" x14ac:dyDescent="0.35">
      <c r="A168" s="256" t="s">
        <v>6278</v>
      </c>
      <c r="B168" s="234" t="s">
        <v>6374</v>
      </c>
      <c r="C168" s="235" t="s">
        <v>6380</v>
      </c>
      <c r="D168" s="238" t="s">
        <v>6381</v>
      </c>
      <c r="E168" s="239" t="s">
        <v>6142</v>
      </c>
      <c r="F168" s="242" t="s">
        <v>6377</v>
      </c>
      <c r="G168" s="245" t="str">
        <f>IF(COUNTIF(H168:AU168,"&lt;&gt;")=0,"",SUMPRODUCT(((Recommendations[ImplStatus]="Implemented")+(Recommendations[ImplStatus]="Compensated"))*ISNUMBER(MATCH(Recommendations[Id],H168:AU168,0)))/COUNTIF(H168:AU168,"&lt;&gt;"))</f>
        <v/>
      </c>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60"/>
    </row>
    <row r="169" spans="1:47" ht="60" customHeight="1" x14ac:dyDescent="0.35">
      <c r="A169" s="256" t="s">
        <v>6278</v>
      </c>
      <c r="B169" s="234" t="s">
        <v>6374</v>
      </c>
      <c r="C169" s="235" t="s">
        <v>6382</v>
      </c>
      <c r="D169" s="238" t="s">
        <v>6383</v>
      </c>
      <c r="E169" s="239" t="s">
        <v>6142</v>
      </c>
      <c r="F169" s="242" t="s">
        <v>6377</v>
      </c>
      <c r="G169" s="245" t="str">
        <f>IF(COUNTIF(H169:AU169,"&lt;&gt;")=0,"",SUMPRODUCT(((Recommendations[ImplStatus]="Implemented")+(Recommendations[ImplStatus]="Compensated"))*ISNUMBER(MATCH(Recommendations[Id],H169:AU169,0)))/COUNTIF(H169:AU169,"&lt;&gt;"))</f>
        <v/>
      </c>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60"/>
    </row>
    <row r="170" spans="1:47" ht="60" customHeight="1" x14ac:dyDescent="0.35">
      <c r="A170" s="256" t="s">
        <v>6278</v>
      </c>
      <c r="B170" s="234" t="s">
        <v>6374</v>
      </c>
      <c r="C170" s="235" t="s">
        <v>6384</v>
      </c>
      <c r="D170" s="238" t="s">
        <v>6385</v>
      </c>
      <c r="E170" s="239" t="s">
        <v>6190</v>
      </c>
      <c r="F170" s="242" t="s">
        <v>6377</v>
      </c>
      <c r="G170" s="245" t="str">
        <f>IF(COUNTIF(H170:AU170,"&lt;&gt;")=0,"",SUMPRODUCT(((Recommendations[ImplStatus]="Implemented")+(Recommendations[ImplStatus]="Compensated"))*ISNUMBER(MATCH(Recommendations[Id],H170:AU170,0)))/COUNTIF(H170:AU170,"&lt;&gt;"))</f>
        <v/>
      </c>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60"/>
    </row>
    <row r="171" spans="1:47" ht="60" customHeight="1" x14ac:dyDescent="0.35">
      <c r="A171" s="256" t="s">
        <v>6278</v>
      </c>
      <c r="B171" s="234" t="s">
        <v>6374</v>
      </c>
      <c r="C171" s="235" t="s">
        <v>6386</v>
      </c>
      <c r="D171" s="238" t="s">
        <v>6387</v>
      </c>
      <c r="E171" s="239" t="s">
        <v>6075</v>
      </c>
      <c r="F171" s="242" t="s">
        <v>6377</v>
      </c>
      <c r="G171" s="245" t="str">
        <f>IF(COUNTIF(H171:AU171,"&lt;&gt;")=0,"",SUMPRODUCT(((Recommendations[ImplStatus]="Implemented")+(Recommendations[ImplStatus]="Compensated"))*ISNUMBER(MATCH(Recommendations[Id],H171:AU171,0)))/COUNTIF(H171:AU171,"&lt;&gt;"))</f>
        <v/>
      </c>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60"/>
    </row>
    <row r="172" spans="1:47" ht="60" customHeight="1" x14ac:dyDescent="0.35">
      <c r="A172" s="256" t="s">
        <v>6278</v>
      </c>
      <c r="B172" s="234" t="s">
        <v>6374</v>
      </c>
      <c r="C172" s="235" t="s">
        <v>6388</v>
      </c>
      <c r="D172" s="238" t="s">
        <v>6389</v>
      </c>
      <c r="E172" s="239" t="s">
        <v>6142</v>
      </c>
      <c r="F172" s="242" t="s">
        <v>6377</v>
      </c>
      <c r="G172" s="245" t="str">
        <f>IF(COUNTIF(H172:AU172,"&lt;&gt;")=0,"",SUMPRODUCT(((Recommendations[ImplStatus]="Implemented")+(Recommendations[ImplStatus]="Compensated"))*ISNUMBER(MATCH(Recommendations[Id],H172:AU172,0)))/COUNTIF(H172:AU172,"&lt;&gt;"))</f>
        <v/>
      </c>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60"/>
    </row>
    <row r="173" spans="1:47" ht="60" customHeight="1" x14ac:dyDescent="0.35">
      <c r="A173" s="256" t="s">
        <v>6278</v>
      </c>
      <c r="B173" s="234" t="s">
        <v>6374</v>
      </c>
      <c r="C173" s="235" t="s">
        <v>6390</v>
      </c>
      <c r="D173" s="238" t="s">
        <v>6391</v>
      </c>
      <c r="E173" s="239" t="s">
        <v>6075</v>
      </c>
      <c r="F173" s="242" t="s">
        <v>6377</v>
      </c>
      <c r="G173" s="245" t="str">
        <f>IF(COUNTIF(H173:AU173,"&lt;&gt;")=0,"",SUMPRODUCT(((Recommendations[ImplStatus]="Implemented")+(Recommendations[ImplStatus]="Compensated"))*ISNUMBER(MATCH(Recommendations[Id],H173:AU173,0)))/COUNTIF(H173:AU173,"&lt;&gt;"))</f>
        <v/>
      </c>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60"/>
    </row>
    <row r="174" spans="1:47" ht="60" customHeight="1" x14ac:dyDescent="0.35">
      <c r="A174" s="256" t="s">
        <v>6278</v>
      </c>
      <c r="B174" s="234" t="s">
        <v>6374</v>
      </c>
      <c r="C174" s="235" t="s">
        <v>6392</v>
      </c>
      <c r="D174" s="238" t="s">
        <v>6393</v>
      </c>
      <c r="E174" s="239" t="s">
        <v>6142</v>
      </c>
      <c r="F174" s="242" t="s">
        <v>6377</v>
      </c>
      <c r="G174" s="245" t="str">
        <f>IF(COUNTIF(H174:AU174,"&lt;&gt;")=0,"",SUMPRODUCT(((Recommendations[ImplStatus]="Implemented")+(Recommendations[ImplStatus]="Compensated"))*ISNUMBER(MATCH(Recommendations[Id],H174:AU174,0)))/COUNTIF(H174:AU174,"&lt;&gt;"))</f>
        <v/>
      </c>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60"/>
    </row>
    <row r="175" spans="1:47" ht="60" customHeight="1" x14ac:dyDescent="0.35">
      <c r="A175" s="256" t="s">
        <v>6278</v>
      </c>
      <c r="B175" s="234" t="s">
        <v>6374</v>
      </c>
      <c r="C175" s="235" t="s">
        <v>6394</v>
      </c>
      <c r="D175" s="238" t="s">
        <v>6395</v>
      </c>
      <c r="E175" s="239" t="s">
        <v>6075</v>
      </c>
      <c r="F175" s="242" t="s">
        <v>6377</v>
      </c>
      <c r="G175" s="245" t="str">
        <f>IF(COUNTIF(H175:AU175,"&lt;&gt;")=0,"",SUMPRODUCT(((Recommendations[ImplStatus]="Implemented")+(Recommendations[ImplStatus]="Compensated"))*ISNUMBER(MATCH(Recommendations[Id],H175:AU175,0)))/COUNTIF(H175:AU175,"&lt;&gt;"))</f>
        <v/>
      </c>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60"/>
    </row>
    <row r="176" spans="1:47" ht="60" customHeight="1" x14ac:dyDescent="0.35">
      <c r="A176" s="256" t="s">
        <v>6278</v>
      </c>
      <c r="B176" s="234" t="s">
        <v>6374</v>
      </c>
      <c r="C176" s="235" t="s">
        <v>6396</v>
      </c>
      <c r="D176" s="238" t="s">
        <v>6397</v>
      </c>
      <c r="E176" s="239" t="s">
        <v>6046</v>
      </c>
      <c r="F176" s="242" t="s">
        <v>6377</v>
      </c>
      <c r="G176" s="245" t="str">
        <f>IF(COUNTIF(H176:AU176,"&lt;&gt;")=0,"",SUMPRODUCT(((Recommendations[ImplStatus]="Implemented")+(Recommendations[ImplStatus]="Compensated"))*ISNUMBER(MATCH(Recommendations[Id],H176:AU176,0)))/COUNTIF(H176:AU176,"&lt;&gt;"))</f>
        <v/>
      </c>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60"/>
    </row>
    <row r="177" spans="1:47" ht="60" customHeight="1" x14ac:dyDescent="0.35">
      <c r="A177" s="256" t="s">
        <v>6278</v>
      </c>
      <c r="B177" s="234" t="s">
        <v>6374</v>
      </c>
      <c r="C177" s="235" t="s">
        <v>6398</v>
      </c>
      <c r="D177" s="238" t="s">
        <v>6399</v>
      </c>
      <c r="E177" s="239" t="s">
        <v>6046</v>
      </c>
      <c r="F177" s="242" t="s">
        <v>6377</v>
      </c>
      <c r="G177" s="245" t="str">
        <f>IF(COUNTIF(H177:AU177,"&lt;&gt;")=0,"",SUMPRODUCT(((Recommendations[ImplStatus]="Implemented")+(Recommendations[ImplStatus]="Compensated"))*ISNUMBER(MATCH(Recommendations[Id],H177:AU177,0)))/COUNTIF(H177:AU177,"&lt;&gt;"))</f>
        <v/>
      </c>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60"/>
    </row>
    <row r="178" spans="1:47" ht="60" customHeight="1" x14ac:dyDescent="0.35">
      <c r="A178" s="256" t="s">
        <v>6278</v>
      </c>
      <c r="B178" s="234" t="s">
        <v>6374</v>
      </c>
      <c r="C178" s="235" t="s">
        <v>6400</v>
      </c>
      <c r="D178" s="238" t="s">
        <v>6401</v>
      </c>
      <c r="E178" s="239" t="s">
        <v>6075</v>
      </c>
      <c r="F178" s="242" t="s">
        <v>6377</v>
      </c>
      <c r="G178" s="245" t="str">
        <f>IF(COUNTIF(H178:AU178,"&lt;&gt;")=0,"",SUMPRODUCT(((Recommendations[ImplStatus]="Implemented")+(Recommendations[ImplStatus]="Compensated"))*ISNUMBER(MATCH(Recommendations[Id],H178:AU178,0)))/COUNTIF(H178:AU178,"&lt;&gt;"))</f>
        <v/>
      </c>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60"/>
    </row>
    <row r="179" spans="1:47" ht="60" customHeight="1" x14ac:dyDescent="0.35">
      <c r="A179" s="256" t="s">
        <v>6278</v>
      </c>
      <c r="B179" s="234" t="s">
        <v>6374</v>
      </c>
      <c r="C179" s="235" t="s">
        <v>6402</v>
      </c>
      <c r="D179" s="238" t="s">
        <v>6403</v>
      </c>
      <c r="E179" s="239" t="s">
        <v>6190</v>
      </c>
      <c r="F179" s="242" t="s">
        <v>6377</v>
      </c>
      <c r="G179" s="245" t="str">
        <f>IF(COUNTIF(H179:AU179,"&lt;&gt;")=0,"",SUMPRODUCT(((Recommendations[ImplStatus]="Implemented")+(Recommendations[ImplStatus]="Compensated"))*ISNUMBER(MATCH(Recommendations[Id],H179:AU179,0)))/COUNTIF(H179:AU179,"&lt;&gt;"))</f>
        <v/>
      </c>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60"/>
    </row>
    <row r="180" spans="1:47" ht="60" customHeight="1" x14ac:dyDescent="0.35">
      <c r="A180" s="256" t="s">
        <v>6278</v>
      </c>
      <c r="B180" s="234" t="s">
        <v>6374</v>
      </c>
      <c r="C180" s="235" t="s">
        <v>6404</v>
      </c>
      <c r="D180" s="238" t="s">
        <v>6405</v>
      </c>
      <c r="E180" s="239" t="s">
        <v>6190</v>
      </c>
      <c r="F180" s="242" t="s">
        <v>6377</v>
      </c>
      <c r="G180" s="245" t="str">
        <f>IF(COUNTIF(H180:AU180,"&lt;&gt;")=0,"",SUMPRODUCT(((Recommendations[ImplStatus]="Implemented")+(Recommendations[ImplStatus]="Compensated"))*ISNUMBER(MATCH(Recommendations[Id],H180:AU180,0)))/COUNTIF(H180:AU180,"&lt;&gt;"))</f>
        <v/>
      </c>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60"/>
    </row>
    <row r="181" spans="1:47" ht="60" customHeight="1" outlineLevel="2" x14ac:dyDescent="0.35">
      <c r="A181" s="255" t="s">
        <v>6278</v>
      </c>
      <c r="B181" s="233" t="s">
        <v>6406</v>
      </c>
      <c r="C181" s="233"/>
      <c r="D181" s="237"/>
      <c r="E181" s="233"/>
      <c r="F181" s="241"/>
      <c r="G181" s="244" t="str">
        <f>IF(COUNTIF(H181:AU181,"&lt;&gt;")=0,"",SUMPRODUCT(((Recommendations[ImplStatus]="Implemented")+(Recommendations[ImplStatus]="Compensated"))*ISNUMBER(MATCH(Recommendations[Id],H181:AU181,0)))/COUNTIF(H181:AU181,"&lt;&gt;"))</f>
        <v/>
      </c>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59"/>
    </row>
    <row r="182" spans="1:47" ht="60" customHeight="1" x14ac:dyDescent="0.35">
      <c r="A182" s="256" t="s">
        <v>6278</v>
      </c>
      <c r="B182" s="234" t="s">
        <v>6406</v>
      </c>
      <c r="C182" s="235" t="s">
        <v>6407</v>
      </c>
      <c r="D182" s="238" t="s">
        <v>6408</v>
      </c>
      <c r="E182" s="239" t="s">
        <v>6046</v>
      </c>
      <c r="F182" s="242" t="s">
        <v>6409</v>
      </c>
      <c r="G182" s="245" t="str">
        <f>IF(COUNTIF(H182:AU182,"&lt;&gt;")=0,"",SUMPRODUCT(((Recommendations[ImplStatus]="Implemented")+(Recommendations[ImplStatus]="Compensated"))*ISNUMBER(MATCH(Recommendations[Id],H182:AU182,0)))/COUNTIF(H182:AU182,"&lt;&gt;"))</f>
        <v/>
      </c>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60"/>
    </row>
    <row r="183" spans="1:47" ht="60" customHeight="1" x14ac:dyDescent="0.35">
      <c r="A183" s="256" t="s">
        <v>6278</v>
      </c>
      <c r="B183" s="234" t="s">
        <v>6406</v>
      </c>
      <c r="C183" s="235" t="s">
        <v>6410</v>
      </c>
      <c r="D183" s="238" t="s">
        <v>6411</v>
      </c>
      <c r="E183" s="239" t="s">
        <v>6046</v>
      </c>
      <c r="F183" s="242" t="s">
        <v>6409</v>
      </c>
      <c r="G183" s="245" t="str">
        <f>IF(COUNTIF(H183:AU183,"&lt;&gt;")=0,"",SUMPRODUCT(((Recommendations[ImplStatus]="Implemented")+(Recommendations[ImplStatus]="Compensated"))*ISNUMBER(MATCH(Recommendations[Id],H183:AU183,0)))/COUNTIF(H183:AU183,"&lt;&gt;"))</f>
        <v/>
      </c>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60"/>
    </row>
    <row r="184" spans="1:47" ht="60" customHeight="1" x14ac:dyDescent="0.35">
      <c r="A184" s="256" t="s">
        <v>6278</v>
      </c>
      <c r="B184" s="234" t="s">
        <v>6406</v>
      </c>
      <c r="C184" s="235" t="s">
        <v>6412</v>
      </c>
      <c r="D184" s="238" t="s">
        <v>6413</v>
      </c>
      <c r="E184" s="239" t="s">
        <v>6046</v>
      </c>
      <c r="F184" s="242" t="s">
        <v>6409</v>
      </c>
      <c r="G184" s="245" t="str">
        <f>IF(COUNTIF(H184:AU184,"&lt;&gt;")=0,"",SUMPRODUCT(((Recommendations[ImplStatus]="Implemented")+(Recommendations[ImplStatus]="Compensated"))*ISNUMBER(MATCH(Recommendations[Id],H184:AU184,0)))/COUNTIF(H184:AU184,"&lt;&gt;"))</f>
        <v/>
      </c>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60"/>
    </row>
    <row r="185" spans="1:47" ht="60" customHeight="1" x14ac:dyDescent="0.35">
      <c r="A185" s="256" t="s">
        <v>6278</v>
      </c>
      <c r="B185" s="234" t="s">
        <v>6406</v>
      </c>
      <c r="C185" s="235" t="s">
        <v>6414</v>
      </c>
      <c r="D185" s="238" t="s">
        <v>6415</v>
      </c>
      <c r="E185" s="239" t="s">
        <v>6046</v>
      </c>
      <c r="F185" s="242" t="s">
        <v>6409</v>
      </c>
      <c r="G185" s="245" t="str">
        <f>IF(COUNTIF(H185:AU185,"&lt;&gt;")=0,"",SUMPRODUCT(((Recommendations[ImplStatus]="Implemented")+(Recommendations[ImplStatus]="Compensated"))*ISNUMBER(MATCH(Recommendations[Id],H185:AU185,0)))/COUNTIF(H185:AU185,"&lt;&gt;"))</f>
        <v/>
      </c>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60"/>
    </row>
    <row r="186" spans="1:47" ht="60" customHeight="1" x14ac:dyDescent="0.35">
      <c r="A186" s="256" t="s">
        <v>6278</v>
      </c>
      <c r="B186" s="234" t="s">
        <v>6406</v>
      </c>
      <c r="C186" s="235" t="s">
        <v>6416</v>
      </c>
      <c r="D186" s="238" t="s">
        <v>6417</v>
      </c>
      <c r="E186" s="239" t="s">
        <v>6046</v>
      </c>
      <c r="F186" s="242" t="s">
        <v>6409</v>
      </c>
      <c r="G186" s="245" t="str">
        <f>IF(COUNTIF(H186:AU186,"&lt;&gt;")=0,"",SUMPRODUCT(((Recommendations[ImplStatus]="Implemented")+(Recommendations[ImplStatus]="Compensated"))*ISNUMBER(MATCH(Recommendations[Id],H186:AU186,0)))/COUNTIF(H186:AU186,"&lt;&gt;"))</f>
        <v/>
      </c>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60"/>
    </row>
    <row r="187" spans="1:47" ht="60" customHeight="1" x14ac:dyDescent="0.35">
      <c r="A187" s="256" t="s">
        <v>6278</v>
      </c>
      <c r="B187" s="234" t="s">
        <v>6406</v>
      </c>
      <c r="C187" s="235" t="s">
        <v>6418</v>
      </c>
      <c r="D187" s="238" t="s">
        <v>6419</v>
      </c>
      <c r="E187" s="239" t="s">
        <v>6075</v>
      </c>
      <c r="F187" s="242" t="s">
        <v>6409</v>
      </c>
      <c r="G187" s="245" t="str">
        <f>IF(COUNTIF(H187:AU187,"&lt;&gt;")=0,"",SUMPRODUCT(((Recommendations[ImplStatus]="Implemented")+(Recommendations[ImplStatus]="Compensated"))*ISNUMBER(MATCH(Recommendations[Id],H187:AU187,0)))/COUNTIF(H187:AU187,"&lt;&gt;"))</f>
        <v/>
      </c>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60"/>
    </row>
    <row r="188" spans="1:47" ht="60" customHeight="1" x14ac:dyDescent="0.35">
      <c r="A188" s="256" t="s">
        <v>6278</v>
      </c>
      <c r="B188" s="234" t="s">
        <v>6406</v>
      </c>
      <c r="C188" s="235" t="s">
        <v>6420</v>
      </c>
      <c r="D188" s="238" t="s">
        <v>6421</v>
      </c>
      <c r="E188" s="239" t="s">
        <v>6075</v>
      </c>
      <c r="F188" s="242" t="s">
        <v>6409</v>
      </c>
      <c r="G188" s="245" t="str">
        <f>IF(COUNTIF(H188:AU188,"&lt;&gt;")=0,"",SUMPRODUCT(((Recommendations[ImplStatus]="Implemented")+(Recommendations[ImplStatus]="Compensated"))*ISNUMBER(MATCH(Recommendations[Id],H188:AU188,0)))/COUNTIF(H188:AU188,"&lt;&gt;"))</f>
        <v/>
      </c>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60"/>
    </row>
    <row r="189" spans="1:47" ht="60" customHeight="1" x14ac:dyDescent="0.35">
      <c r="A189" s="256" t="s">
        <v>6278</v>
      </c>
      <c r="B189" s="234" t="s">
        <v>6406</v>
      </c>
      <c r="C189" s="235" t="s">
        <v>6422</v>
      </c>
      <c r="D189" s="238" t="s">
        <v>6423</v>
      </c>
      <c r="E189" s="239" t="s">
        <v>6075</v>
      </c>
      <c r="F189" s="242" t="s">
        <v>6409</v>
      </c>
      <c r="G189" s="245" t="str">
        <f>IF(COUNTIF(H189:AU189,"&lt;&gt;")=0,"",SUMPRODUCT(((Recommendations[ImplStatus]="Implemented")+(Recommendations[ImplStatus]="Compensated"))*ISNUMBER(MATCH(Recommendations[Id],H189:AU189,0)))/COUNTIF(H189:AU189,"&lt;&gt;"))</f>
        <v/>
      </c>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60"/>
    </row>
    <row r="190" spans="1:47" ht="60" customHeight="1" x14ac:dyDescent="0.35">
      <c r="A190" s="256" t="s">
        <v>6278</v>
      </c>
      <c r="B190" s="234" t="s">
        <v>6406</v>
      </c>
      <c r="C190" s="235" t="s">
        <v>6424</v>
      </c>
      <c r="D190" s="238" t="s">
        <v>6425</v>
      </c>
      <c r="E190" s="239" t="s">
        <v>6075</v>
      </c>
      <c r="F190" s="242" t="s">
        <v>6409</v>
      </c>
      <c r="G190" s="245" t="str">
        <f>IF(COUNTIF(H190:AU190,"&lt;&gt;")=0,"",SUMPRODUCT(((Recommendations[ImplStatus]="Implemented")+(Recommendations[ImplStatus]="Compensated"))*ISNUMBER(MATCH(Recommendations[Id],H190:AU190,0)))/COUNTIF(H190:AU190,"&lt;&gt;"))</f>
        <v/>
      </c>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60"/>
    </row>
    <row r="191" spans="1:47" ht="60" customHeight="1" x14ac:dyDescent="0.35">
      <c r="A191" s="256" t="s">
        <v>6278</v>
      </c>
      <c r="B191" s="234" t="s">
        <v>6406</v>
      </c>
      <c r="C191" s="235" t="s">
        <v>6426</v>
      </c>
      <c r="D191" s="238" t="s">
        <v>6427</v>
      </c>
      <c r="E191" s="239" t="s">
        <v>6046</v>
      </c>
      <c r="F191" s="242" t="s">
        <v>6409</v>
      </c>
      <c r="G191" s="245" t="str">
        <f>IF(COUNTIF(H191:AU191,"&lt;&gt;")=0,"",SUMPRODUCT(((Recommendations[ImplStatus]="Implemented")+(Recommendations[ImplStatus]="Compensated"))*ISNUMBER(MATCH(Recommendations[Id],H191:AU191,0)))/COUNTIF(H191:AU191,"&lt;&gt;"))</f>
        <v/>
      </c>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60"/>
    </row>
    <row r="192" spans="1:47" ht="60" customHeight="1" x14ac:dyDescent="0.35">
      <c r="A192" s="256" t="s">
        <v>6278</v>
      </c>
      <c r="B192" s="234" t="s">
        <v>6406</v>
      </c>
      <c r="C192" s="235" t="s">
        <v>6428</v>
      </c>
      <c r="D192" s="238" t="s">
        <v>6429</v>
      </c>
      <c r="E192" s="239" t="s">
        <v>6046</v>
      </c>
      <c r="F192" s="242" t="s">
        <v>6409</v>
      </c>
      <c r="G192" s="245" t="str">
        <f>IF(COUNTIF(H192:AU192,"&lt;&gt;")=0,"",SUMPRODUCT(((Recommendations[ImplStatus]="Implemented")+(Recommendations[ImplStatus]="Compensated"))*ISNUMBER(MATCH(Recommendations[Id],H192:AU192,0)))/COUNTIF(H192:AU192,"&lt;&gt;"))</f>
        <v/>
      </c>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60"/>
    </row>
    <row r="193" spans="1:47" ht="60" customHeight="1" x14ac:dyDescent="0.35">
      <c r="A193" s="256" t="s">
        <v>6278</v>
      </c>
      <c r="B193" s="234" t="s">
        <v>6406</v>
      </c>
      <c r="C193" s="235" t="s">
        <v>6430</v>
      </c>
      <c r="D193" s="238" t="s">
        <v>6431</v>
      </c>
      <c r="E193" s="239" t="s">
        <v>6046</v>
      </c>
      <c r="F193" s="242" t="s">
        <v>6409</v>
      </c>
      <c r="G193" s="245" t="str">
        <f>IF(COUNTIF(H193:AU193,"&lt;&gt;")=0,"",SUMPRODUCT(((Recommendations[ImplStatus]="Implemented")+(Recommendations[ImplStatus]="Compensated"))*ISNUMBER(MATCH(Recommendations[Id],H193:AU193,0)))/COUNTIF(H193:AU193,"&lt;&gt;"))</f>
        <v/>
      </c>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60"/>
    </row>
    <row r="194" spans="1:47" ht="60" customHeight="1" x14ac:dyDescent="0.35">
      <c r="A194" s="256" t="s">
        <v>6278</v>
      </c>
      <c r="B194" s="234" t="s">
        <v>6406</v>
      </c>
      <c r="C194" s="235" t="s">
        <v>6432</v>
      </c>
      <c r="D194" s="238" t="s">
        <v>6433</v>
      </c>
      <c r="E194" s="239" t="s">
        <v>6046</v>
      </c>
      <c r="F194" s="242" t="s">
        <v>6409</v>
      </c>
      <c r="G194" s="245" t="str">
        <f>IF(COUNTIF(H194:AU194,"&lt;&gt;")=0,"",SUMPRODUCT(((Recommendations[ImplStatus]="Implemented")+(Recommendations[ImplStatus]="Compensated"))*ISNUMBER(MATCH(Recommendations[Id],H194:AU194,0)))/COUNTIF(H194:AU194,"&lt;&gt;"))</f>
        <v/>
      </c>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60"/>
    </row>
    <row r="195" spans="1:47" ht="60" customHeight="1" x14ac:dyDescent="0.35">
      <c r="A195" s="256" t="s">
        <v>6278</v>
      </c>
      <c r="B195" s="234" t="s">
        <v>6406</v>
      </c>
      <c r="C195" s="235" t="s">
        <v>6434</v>
      </c>
      <c r="D195" s="238" t="s">
        <v>6435</v>
      </c>
      <c r="E195" s="239" t="s">
        <v>6046</v>
      </c>
      <c r="F195" s="242" t="s">
        <v>6409</v>
      </c>
      <c r="G195" s="245" t="str">
        <f>IF(COUNTIF(H195:AU195,"&lt;&gt;")=0,"",SUMPRODUCT(((Recommendations[ImplStatus]="Implemented")+(Recommendations[ImplStatus]="Compensated"))*ISNUMBER(MATCH(Recommendations[Id],H195:AU195,0)))/COUNTIF(H195:AU195,"&lt;&gt;"))</f>
        <v/>
      </c>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60"/>
    </row>
    <row r="196" spans="1:47" ht="60" customHeight="1" x14ac:dyDescent="0.35">
      <c r="A196" s="256" t="s">
        <v>6278</v>
      </c>
      <c r="B196" s="234" t="s">
        <v>6406</v>
      </c>
      <c r="C196" s="235" t="s">
        <v>6436</v>
      </c>
      <c r="D196" s="238" t="s">
        <v>6437</v>
      </c>
      <c r="E196" s="239" t="s">
        <v>6046</v>
      </c>
      <c r="F196" s="242" t="s">
        <v>6438</v>
      </c>
      <c r="G196" s="245" t="str">
        <f>IF(COUNTIF(H196:AU196,"&lt;&gt;")=0,"",SUMPRODUCT(((Recommendations[ImplStatus]="Implemented")+(Recommendations[ImplStatus]="Compensated"))*ISNUMBER(MATCH(Recommendations[Id],H196:AU196,0)))/COUNTIF(H196:AU196,"&lt;&gt;"))</f>
        <v/>
      </c>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60"/>
    </row>
    <row r="197" spans="1:47" ht="60" customHeight="1" x14ac:dyDescent="0.35">
      <c r="A197" s="256" t="s">
        <v>6278</v>
      </c>
      <c r="B197" s="234" t="s">
        <v>6406</v>
      </c>
      <c r="C197" s="235" t="s">
        <v>6439</v>
      </c>
      <c r="D197" s="238" t="s">
        <v>6440</v>
      </c>
      <c r="E197" s="239" t="s">
        <v>6046</v>
      </c>
      <c r="F197" s="242" t="s">
        <v>6438</v>
      </c>
      <c r="G197" s="245" t="str">
        <f>IF(COUNTIF(H197:AU197,"&lt;&gt;")=0,"",SUMPRODUCT(((Recommendations[ImplStatus]="Implemented")+(Recommendations[ImplStatus]="Compensated"))*ISNUMBER(MATCH(Recommendations[Id],H197:AU197,0)))/COUNTIF(H197:AU197,"&lt;&gt;"))</f>
        <v/>
      </c>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60"/>
    </row>
    <row r="198" spans="1:47" ht="60" customHeight="1" x14ac:dyDescent="0.35">
      <c r="A198" s="256" t="s">
        <v>6278</v>
      </c>
      <c r="B198" s="234" t="s">
        <v>6406</v>
      </c>
      <c r="C198" s="235" t="s">
        <v>6441</v>
      </c>
      <c r="D198" s="238" t="s">
        <v>6442</v>
      </c>
      <c r="E198" s="239" t="s">
        <v>6046</v>
      </c>
      <c r="F198" s="242" t="s">
        <v>6438</v>
      </c>
      <c r="G198" s="245" t="str">
        <f>IF(COUNTIF(H198:AU198,"&lt;&gt;")=0,"",SUMPRODUCT(((Recommendations[ImplStatus]="Implemented")+(Recommendations[ImplStatus]="Compensated"))*ISNUMBER(MATCH(Recommendations[Id],H198:AU198,0)))/COUNTIF(H198:AU198,"&lt;&gt;"))</f>
        <v/>
      </c>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60"/>
    </row>
    <row r="199" spans="1:47" ht="60" customHeight="1" x14ac:dyDescent="0.35">
      <c r="A199" s="256" t="s">
        <v>6278</v>
      </c>
      <c r="B199" s="234" t="s">
        <v>6406</v>
      </c>
      <c r="C199" s="235" t="s">
        <v>6443</v>
      </c>
      <c r="D199" s="238" t="s">
        <v>6444</v>
      </c>
      <c r="E199" s="239" t="s">
        <v>6046</v>
      </c>
      <c r="F199" s="242" t="s">
        <v>6438</v>
      </c>
      <c r="G199" s="245" t="str">
        <f>IF(COUNTIF(H199:AU199,"&lt;&gt;")=0,"",SUMPRODUCT(((Recommendations[ImplStatus]="Implemented")+(Recommendations[ImplStatus]="Compensated"))*ISNUMBER(MATCH(Recommendations[Id],H199:AU199,0)))/COUNTIF(H199:AU199,"&lt;&gt;"))</f>
        <v/>
      </c>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60"/>
    </row>
    <row r="200" spans="1:47" ht="60" customHeight="1" outlineLevel="1" x14ac:dyDescent="0.35">
      <c r="A200" s="254" t="s">
        <v>6445</v>
      </c>
      <c r="B200" s="232"/>
      <c r="C200" s="232"/>
      <c r="D200" s="236"/>
      <c r="E200" s="232"/>
      <c r="F200" s="240"/>
      <c r="G200" s="243" t="str">
        <f>IF(COUNTIF(H200:AU200,"&lt;&gt;")=0,"",SUMPRODUCT(((Recommendations[ImplStatus]="Implemented")+(Recommendations[ImplStatus]="Compensated"))*ISNUMBER(MATCH(Recommendations[Id],H200:AU200,0)))/COUNTIF(H200:AU200,"&lt;&gt;"))</f>
        <v/>
      </c>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58"/>
    </row>
    <row r="201" spans="1:47" ht="60" customHeight="1" outlineLevel="2" x14ac:dyDescent="0.35">
      <c r="A201" s="255" t="s">
        <v>6445</v>
      </c>
      <c r="B201" s="233" t="s">
        <v>6446</v>
      </c>
      <c r="C201" s="233"/>
      <c r="D201" s="237"/>
      <c r="E201" s="233"/>
      <c r="F201" s="241"/>
      <c r="G201" s="244" t="str">
        <f>IF(COUNTIF(H201:AU201,"&lt;&gt;")=0,"",SUMPRODUCT(((Recommendations[ImplStatus]="Implemented")+(Recommendations[ImplStatus]="Compensated"))*ISNUMBER(MATCH(Recommendations[Id],H201:AU201,0)))/COUNTIF(H201:AU201,"&lt;&gt;"))</f>
        <v/>
      </c>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59"/>
    </row>
    <row r="202" spans="1:47" ht="60" customHeight="1" x14ac:dyDescent="0.35">
      <c r="A202" s="256" t="s">
        <v>6445</v>
      </c>
      <c r="B202" s="234" t="s">
        <v>6446</v>
      </c>
      <c r="C202" s="235" t="s">
        <v>6447</v>
      </c>
      <c r="D202" s="238" t="s">
        <v>6448</v>
      </c>
      <c r="E202" s="239" t="s">
        <v>6325</v>
      </c>
      <c r="F202" s="242" t="s">
        <v>6449</v>
      </c>
      <c r="G202" s="245">
        <f>IF(COUNTIF(H202:AU202,"&lt;&gt;")=0,"",SUMPRODUCT(((Recommendations[ImplStatus]="Implemented")+(Recommendations[ImplStatus]="Compensated"))*ISNUMBER(MATCH(Recommendations[Id],H202:AU202,0)))/COUNTIF(H202:AU202,"&lt;&gt;"))</f>
        <v>0</v>
      </c>
      <c r="H202" s="246" t="s">
        <v>67</v>
      </c>
      <c r="I202" s="246" t="s">
        <v>137</v>
      </c>
      <c r="J202" s="246" t="s">
        <v>632</v>
      </c>
      <c r="K202" s="246" t="s">
        <v>926</v>
      </c>
      <c r="L202" s="246" t="s">
        <v>933</v>
      </c>
      <c r="M202" s="246" t="s">
        <v>939</v>
      </c>
      <c r="N202" s="246" t="s">
        <v>945</v>
      </c>
      <c r="O202" s="246" t="s">
        <v>1404</v>
      </c>
      <c r="P202" s="246" t="s">
        <v>1410</v>
      </c>
      <c r="Q202" s="246" t="s">
        <v>1424</v>
      </c>
      <c r="R202" s="246" t="s">
        <v>1430</v>
      </c>
      <c r="S202" s="246" t="s">
        <v>1436</v>
      </c>
      <c r="T202" s="246" t="s">
        <v>1442</v>
      </c>
      <c r="U202" s="246" t="s">
        <v>1449</v>
      </c>
      <c r="V202" s="246" t="s">
        <v>1454</v>
      </c>
      <c r="W202" s="246" t="s">
        <v>1459</v>
      </c>
      <c r="X202" s="246" t="s">
        <v>1464</v>
      </c>
      <c r="Y202" s="246" t="s">
        <v>1469</v>
      </c>
      <c r="Z202" s="246" t="s">
        <v>1475</v>
      </c>
      <c r="AA202" s="246" t="s">
        <v>1479</v>
      </c>
      <c r="AB202" s="246" t="s">
        <v>1484</v>
      </c>
      <c r="AC202" s="246" t="s">
        <v>1488</v>
      </c>
      <c r="AD202" s="246" t="s">
        <v>1494</v>
      </c>
      <c r="AE202" s="246" t="s">
        <v>1500</v>
      </c>
      <c r="AF202" s="246" t="s">
        <v>1505</v>
      </c>
      <c r="AG202" s="246" t="s">
        <v>1511</v>
      </c>
      <c r="AH202" s="246" t="s">
        <v>1517</v>
      </c>
      <c r="AI202" s="246" t="s">
        <v>1522</v>
      </c>
      <c r="AJ202" s="246" t="s">
        <v>1528</v>
      </c>
      <c r="AK202" s="246" t="s">
        <v>1535</v>
      </c>
      <c r="AL202" s="246" t="s">
        <v>1549</v>
      </c>
      <c r="AM202" s="246" t="s">
        <v>1569</v>
      </c>
      <c r="AN202" s="246" t="s">
        <v>1583</v>
      </c>
      <c r="AO202" s="246" t="s">
        <v>1590</v>
      </c>
      <c r="AP202" s="246" t="s">
        <v>1606</v>
      </c>
      <c r="AQ202" s="246" t="s">
        <v>1613</v>
      </c>
      <c r="AR202" s="246" t="s">
        <v>1619</v>
      </c>
      <c r="AS202" s="246" t="s">
        <v>1625</v>
      </c>
      <c r="AT202" s="246" t="s">
        <v>2109</v>
      </c>
      <c r="AU202" s="260" t="s">
        <v>2253</v>
      </c>
    </row>
    <row r="203" spans="1:47" ht="60" customHeight="1" x14ac:dyDescent="0.35">
      <c r="A203" s="256" t="s">
        <v>6445</v>
      </c>
      <c r="B203" s="234" t="s">
        <v>6446</v>
      </c>
      <c r="C203" s="235" t="s">
        <v>6450</v>
      </c>
      <c r="D203" s="238" t="s">
        <v>6451</v>
      </c>
      <c r="E203" s="239" t="s">
        <v>6325</v>
      </c>
      <c r="F203" s="242" t="s">
        <v>6449</v>
      </c>
      <c r="G203" s="245" t="str">
        <f>IF(COUNTIF(H203:AU203,"&lt;&gt;")=0,"",SUMPRODUCT(((Recommendations[ImplStatus]="Implemented")+(Recommendations[ImplStatus]="Compensated"))*ISNUMBER(MATCH(Recommendations[Id],H203:AU203,0)))/COUNTIF(H203:AU203,"&lt;&gt;"))</f>
        <v/>
      </c>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60"/>
    </row>
    <row r="204" spans="1:47" ht="60" customHeight="1" x14ac:dyDescent="0.35">
      <c r="A204" s="256" t="s">
        <v>6445</v>
      </c>
      <c r="B204" s="234" t="s">
        <v>6446</v>
      </c>
      <c r="C204" s="235" t="s">
        <v>6452</v>
      </c>
      <c r="D204" s="238" t="s">
        <v>6453</v>
      </c>
      <c r="E204" s="239" t="s">
        <v>6325</v>
      </c>
      <c r="F204" s="242" t="s">
        <v>6449</v>
      </c>
      <c r="G204" s="245" t="str">
        <f>IF(COUNTIF(H204:AU204,"&lt;&gt;")=0,"",SUMPRODUCT(((Recommendations[ImplStatus]="Implemented")+(Recommendations[ImplStatus]="Compensated"))*ISNUMBER(MATCH(Recommendations[Id],H204:AU204,0)))/COUNTIF(H204:AU204,"&lt;&gt;"))</f>
        <v/>
      </c>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60"/>
    </row>
    <row r="205" spans="1:47" ht="60" customHeight="1" x14ac:dyDescent="0.35">
      <c r="A205" s="256" t="s">
        <v>6445</v>
      </c>
      <c r="B205" s="234" t="s">
        <v>6446</v>
      </c>
      <c r="C205" s="235" t="s">
        <v>6454</v>
      </c>
      <c r="D205" s="238" t="s">
        <v>6455</v>
      </c>
      <c r="E205" s="239" t="s">
        <v>6325</v>
      </c>
      <c r="F205" s="242" t="s">
        <v>6449</v>
      </c>
      <c r="G205" s="245">
        <f>IF(COUNTIF(H205:AU205,"&lt;&gt;")=0,"",SUMPRODUCT(((Recommendations[ImplStatus]="Implemented")+(Recommendations[ImplStatus]="Compensated"))*ISNUMBER(MATCH(Recommendations[Id],H205:AU205,0)))/COUNTIF(H205:AU205,"&lt;&gt;"))</f>
        <v>0</v>
      </c>
      <c r="H205" s="246" t="s">
        <v>379</v>
      </c>
      <c r="I205" s="246" t="s">
        <v>1563</v>
      </c>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60"/>
    </row>
    <row r="206" spans="1:47" ht="60" customHeight="1" x14ac:dyDescent="0.35">
      <c r="A206" s="256" t="s">
        <v>6445</v>
      </c>
      <c r="B206" s="234" t="s">
        <v>6446</v>
      </c>
      <c r="C206" s="235" t="s">
        <v>6456</v>
      </c>
      <c r="D206" s="238" t="s">
        <v>6457</v>
      </c>
      <c r="E206" s="239" t="s">
        <v>6325</v>
      </c>
      <c r="F206" s="242" t="s">
        <v>6449</v>
      </c>
      <c r="G206" s="245">
        <f>IF(COUNTIF(H206:AU206,"&lt;&gt;")=0,"",SUMPRODUCT(((Recommendations[ImplStatus]="Implemented")+(Recommendations[ImplStatus]="Compensated"))*ISNUMBER(MATCH(Recommendations[Id],H206:AU206,0)))/COUNTIF(H206:AU206,"&lt;&gt;"))</f>
        <v>0</v>
      </c>
      <c r="H206" s="246" t="s">
        <v>638</v>
      </c>
      <c r="I206" s="246" t="s">
        <v>1417</v>
      </c>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60"/>
    </row>
    <row r="207" spans="1:47" ht="60" customHeight="1" x14ac:dyDescent="0.35">
      <c r="A207" s="256" t="s">
        <v>6445</v>
      </c>
      <c r="B207" s="234" t="s">
        <v>6446</v>
      </c>
      <c r="C207" s="235" t="s">
        <v>6458</v>
      </c>
      <c r="D207" s="238" t="s">
        <v>6459</v>
      </c>
      <c r="E207" s="239" t="s">
        <v>6190</v>
      </c>
      <c r="F207" s="242" t="s">
        <v>6449</v>
      </c>
      <c r="G207" s="245" t="str">
        <f>IF(COUNTIF(H207:AU207,"&lt;&gt;")=0,"",SUMPRODUCT(((Recommendations[ImplStatus]="Implemented")+(Recommendations[ImplStatus]="Compensated"))*ISNUMBER(MATCH(Recommendations[Id],H207:AU207,0)))/COUNTIF(H207:AU207,"&lt;&gt;"))</f>
        <v/>
      </c>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60"/>
    </row>
    <row r="208" spans="1:47" ht="60" customHeight="1" x14ac:dyDescent="0.35">
      <c r="A208" s="256" t="s">
        <v>6445</v>
      </c>
      <c r="B208" s="234" t="s">
        <v>6446</v>
      </c>
      <c r="C208" s="235" t="s">
        <v>6460</v>
      </c>
      <c r="D208" s="238" t="s">
        <v>6461</v>
      </c>
      <c r="E208" s="239" t="s">
        <v>6190</v>
      </c>
      <c r="F208" s="242" t="s">
        <v>6449</v>
      </c>
      <c r="G208" s="245">
        <f>IF(COUNTIF(H208:AU208,"&lt;&gt;")=0,"",SUMPRODUCT(((Recommendations[ImplStatus]="Implemented")+(Recommendations[ImplStatus]="Compensated"))*ISNUMBER(MATCH(Recommendations[Id],H208:AU208,0)))/COUNTIF(H208:AU208,"&lt;&gt;"))</f>
        <v>0</v>
      </c>
      <c r="H208" s="246" t="s">
        <v>1542</v>
      </c>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60"/>
    </row>
    <row r="209" spans="1:47" ht="60" customHeight="1" x14ac:dyDescent="0.35">
      <c r="A209" s="256" t="s">
        <v>6445</v>
      </c>
      <c r="B209" s="234" t="s">
        <v>6446</v>
      </c>
      <c r="C209" s="235" t="s">
        <v>6462</v>
      </c>
      <c r="D209" s="238" t="s">
        <v>6463</v>
      </c>
      <c r="E209" s="239" t="s">
        <v>6325</v>
      </c>
      <c r="F209" s="242" t="s">
        <v>6449</v>
      </c>
      <c r="G209" s="245" t="str">
        <f>IF(COUNTIF(H209:AU209,"&lt;&gt;")=0,"",SUMPRODUCT(((Recommendations[ImplStatus]="Implemented")+(Recommendations[ImplStatus]="Compensated"))*ISNUMBER(MATCH(Recommendations[Id],H209:AU209,0)))/COUNTIF(H209:AU209,"&lt;&gt;"))</f>
        <v/>
      </c>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60"/>
    </row>
    <row r="210" spans="1:47" ht="60" customHeight="1" x14ac:dyDescent="0.35">
      <c r="A210" s="256" t="s">
        <v>6445</v>
      </c>
      <c r="B210" s="234" t="s">
        <v>6446</v>
      </c>
      <c r="C210" s="235" t="s">
        <v>6464</v>
      </c>
      <c r="D210" s="238" t="s">
        <v>6465</v>
      </c>
      <c r="E210" s="239" t="s">
        <v>6075</v>
      </c>
      <c r="F210" s="242" t="s">
        <v>6466</v>
      </c>
      <c r="G210" s="245">
        <f>IF(COUNTIF(H210:AU210,"&lt;&gt;")=0,"",SUMPRODUCT(((Recommendations[ImplStatus]="Implemented")+(Recommendations[ImplStatus]="Compensated"))*ISNUMBER(MATCH(Recommendations[Id],H210:AU210,0)))/COUNTIF(H210:AU210,"&lt;&gt;"))</f>
        <v>0</v>
      </c>
      <c r="H210" s="246" t="s">
        <v>1736</v>
      </c>
      <c r="I210" s="246" t="s">
        <v>1748</v>
      </c>
      <c r="J210" s="246" t="s">
        <v>1783</v>
      </c>
      <c r="K210" s="246" t="s">
        <v>1792</v>
      </c>
      <c r="L210" s="246" t="s">
        <v>1815</v>
      </c>
      <c r="M210" s="246" t="s">
        <v>1819</v>
      </c>
      <c r="N210" s="246" t="s">
        <v>1826</v>
      </c>
      <c r="O210" s="246" t="s">
        <v>1837</v>
      </c>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60"/>
    </row>
    <row r="211" spans="1:47" ht="60" customHeight="1" x14ac:dyDescent="0.35">
      <c r="A211" s="256" t="s">
        <v>6445</v>
      </c>
      <c r="B211" s="234" t="s">
        <v>6446</v>
      </c>
      <c r="C211" s="235" t="s">
        <v>6467</v>
      </c>
      <c r="D211" s="238" t="s">
        <v>6468</v>
      </c>
      <c r="E211" s="239" t="s">
        <v>6075</v>
      </c>
      <c r="F211" s="242" t="s">
        <v>6466</v>
      </c>
      <c r="G211" s="245">
        <f>IF(COUNTIF(H211:AU211,"&lt;&gt;")=0,"",SUMPRODUCT(((Recommendations[ImplStatus]="Implemented")+(Recommendations[ImplStatus]="Compensated"))*ISNUMBER(MATCH(Recommendations[Id],H211:AU211,0)))/COUNTIF(H211:AU211,"&lt;&gt;"))</f>
        <v>0</v>
      </c>
      <c r="H211" s="246" t="s">
        <v>1742</v>
      </c>
      <c r="I211" s="246" t="s">
        <v>1788</v>
      </c>
      <c r="J211" s="246" t="s">
        <v>1833</v>
      </c>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60"/>
    </row>
    <row r="212" spans="1:47" ht="60" customHeight="1" x14ac:dyDescent="0.35">
      <c r="A212" s="256" t="s">
        <v>6445</v>
      </c>
      <c r="B212" s="234" t="s">
        <v>6446</v>
      </c>
      <c r="C212" s="235" t="s">
        <v>6469</v>
      </c>
      <c r="D212" s="238" t="s">
        <v>6470</v>
      </c>
      <c r="E212" s="239" t="s">
        <v>6142</v>
      </c>
      <c r="F212" s="242" t="s">
        <v>6471</v>
      </c>
      <c r="G212" s="245">
        <f>IF(COUNTIF(H212:AU212,"&lt;&gt;")=0,"",SUMPRODUCT(((Recommendations[ImplStatus]="Implemented")+(Recommendations[ImplStatus]="Compensated"))*ISNUMBER(MATCH(Recommendations[Id],H212:AU212,0)))/COUNTIF(H212:AU212,"&lt;&gt;"))</f>
        <v>0</v>
      </c>
      <c r="H212" s="246" t="s">
        <v>668</v>
      </c>
      <c r="I212" s="246" t="s">
        <v>675</v>
      </c>
      <c r="J212" s="246" t="s">
        <v>682</v>
      </c>
      <c r="K212" s="246" t="s">
        <v>688</v>
      </c>
      <c r="L212" s="246" t="s">
        <v>694</v>
      </c>
      <c r="M212" s="246" t="s">
        <v>701</v>
      </c>
      <c r="N212" s="246" t="s">
        <v>707</v>
      </c>
      <c r="O212" s="246" t="s">
        <v>714</v>
      </c>
      <c r="P212" s="246" t="s">
        <v>720</v>
      </c>
      <c r="Q212" s="246" t="s">
        <v>726</v>
      </c>
      <c r="R212" s="246" t="s">
        <v>732</v>
      </c>
      <c r="S212" s="246" t="s">
        <v>738</v>
      </c>
      <c r="T212" s="246" t="s">
        <v>744</v>
      </c>
      <c r="U212" s="246" t="s">
        <v>751</v>
      </c>
      <c r="V212" s="246" t="s">
        <v>758</v>
      </c>
      <c r="W212" s="246" t="s">
        <v>765</v>
      </c>
      <c r="X212" s="246" t="s">
        <v>770</v>
      </c>
      <c r="Y212" s="246" t="s">
        <v>777</v>
      </c>
      <c r="Z212" s="246" t="s">
        <v>784</v>
      </c>
      <c r="AA212" s="246" t="s">
        <v>791</v>
      </c>
      <c r="AB212" s="246" t="s">
        <v>798</v>
      </c>
      <c r="AC212" s="246" t="s">
        <v>805</v>
      </c>
      <c r="AD212" s="246" t="s">
        <v>827</v>
      </c>
      <c r="AE212" s="246" t="s">
        <v>834</v>
      </c>
      <c r="AF212" s="246" t="s">
        <v>1364</v>
      </c>
      <c r="AG212" s="246" t="s">
        <v>1370</v>
      </c>
      <c r="AH212" s="246" t="s">
        <v>1377</v>
      </c>
      <c r="AI212" s="246"/>
      <c r="AJ212" s="246"/>
      <c r="AK212" s="246"/>
      <c r="AL212" s="246"/>
      <c r="AM212" s="246"/>
      <c r="AN212" s="246"/>
      <c r="AO212" s="246"/>
      <c r="AP212" s="246"/>
      <c r="AQ212" s="246"/>
      <c r="AR212" s="246"/>
      <c r="AS212" s="246"/>
      <c r="AT212" s="246"/>
      <c r="AU212" s="260"/>
    </row>
    <row r="213" spans="1:47" ht="60" customHeight="1" x14ac:dyDescent="0.35">
      <c r="A213" s="256" t="s">
        <v>6445</v>
      </c>
      <c r="B213" s="234" t="s">
        <v>6446</v>
      </c>
      <c r="C213" s="235" t="s">
        <v>6472</v>
      </c>
      <c r="D213" s="238" t="s">
        <v>6473</v>
      </c>
      <c r="E213" s="239" t="s">
        <v>6075</v>
      </c>
      <c r="F213" s="242" t="s">
        <v>6474</v>
      </c>
      <c r="G213" s="245" t="str">
        <f>IF(COUNTIF(H213:AU213,"&lt;&gt;")=0,"",SUMPRODUCT(((Recommendations[ImplStatus]="Implemented")+(Recommendations[ImplStatus]="Compensated"))*ISNUMBER(MATCH(Recommendations[Id],H213:AU213,0)))/COUNTIF(H213:AU213,"&lt;&gt;"))</f>
        <v/>
      </c>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60"/>
    </row>
    <row r="214" spans="1:47" ht="60" customHeight="1" x14ac:dyDescent="0.35">
      <c r="A214" s="256" t="s">
        <v>6445</v>
      </c>
      <c r="B214" s="234" t="s">
        <v>6446</v>
      </c>
      <c r="C214" s="235" t="s">
        <v>6475</v>
      </c>
      <c r="D214" s="238" t="s">
        <v>6476</v>
      </c>
      <c r="E214" s="239" t="s">
        <v>6142</v>
      </c>
      <c r="F214" s="242" t="s">
        <v>6477</v>
      </c>
      <c r="G214" s="245" t="str">
        <f>IF(COUNTIF(H214:AU214,"&lt;&gt;")=0,"",SUMPRODUCT(((Recommendations[ImplStatus]="Implemented")+(Recommendations[ImplStatus]="Compensated"))*ISNUMBER(MATCH(Recommendations[Id],H214:AU214,0)))/COUNTIF(H214:AU214,"&lt;&gt;"))</f>
        <v/>
      </c>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60"/>
    </row>
    <row r="215" spans="1:47" ht="60" customHeight="1" x14ac:dyDescent="0.35">
      <c r="A215" s="256" t="s">
        <v>6445</v>
      </c>
      <c r="B215" s="234" t="s">
        <v>6446</v>
      </c>
      <c r="C215" s="235" t="s">
        <v>6478</v>
      </c>
      <c r="D215" s="238" t="s">
        <v>6479</v>
      </c>
      <c r="E215" s="239" t="s">
        <v>6046</v>
      </c>
      <c r="F215" s="242" t="s">
        <v>6477</v>
      </c>
      <c r="G215" s="245" t="str">
        <f>IF(COUNTIF(H215:AU215,"&lt;&gt;")=0,"",SUMPRODUCT(((Recommendations[ImplStatus]="Implemented")+(Recommendations[ImplStatus]="Compensated"))*ISNUMBER(MATCH(Recommendations[Id],H215:AU215,0)))/COUNTIF(H215:AU215,"&lt;&gt;"))</f>
        <v/>
      </c>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60"/>
    </row>
    <row r="216" spans="1:47" ht="60" customHeight="1" x14ac:dyDescent="0.35">
      <c r="A216" s="256" t="s">
        <v>6445</v>
      </c>
      <c r="B216" s="234" t="s">
        <v>6446</v>
      </c>
      <c r="C216" s="235" t="s">
        <v>6480</v>
      </c>
      <c r="D216" s="238" t="s">
        <v>6481</v>
      </c>
      <c r="E216" s="239" t="s">
        <v>6046</v>
      </c>
      <c r="F216" s="242" t="s">
        <v>6477</v>
      </c>
      <c r="G216" s="245" t="str">
        <f>IF(COUNTIF(H216:AU216,"&lt;&gt;")=0,"",SUMPRODUCT(((Recommendations[ImplStatus]="Implemented")+(Recommendations[ImplStatus]="Compensated"))*ISNUMBER(MATCH(Recommendations[Id],H216:AU216,0)))/COUNTIF(H216:AU216,"&lt;&gt;"))</f>
        <v/>
      </c>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60"/>
    </row>
    <row r="217" spans="1:47" ht="60" customHeight="1" x14ac:dyDescent="0.35">
      <c r="A217" s="256" t="s">
        <v>6445</v>
      </c>
      <c r="B217" s="234" t="s">
        <v>6446</v>
      </c>
      <c r="C217" s="235" t="s">
        <v>6482</v>
      </c>
      <c r="D217" s="238" t="s">
        <v>6483</v>
      </c>
      <c r="E217" s="239" t="s">
        <v>6075</v>
      </c>
      <c r="F217" s="242" t="s">
        <v>6477</v>
      </c>
      <c r="G217" s="245" t="str">
        <f>IF(COUNTIF(H217:AU217,"&lt;&gt;")=0,"",SUMPRODUCT(((Recommendations[ImplStatus]="Implemented")+(Recommendations[ImplStatus]="Compensated"))*ISNUMBER(MATCH(Recommendations[Id],H217:AU217,0)))/COUNTIF(H217:AU217,"&lt;&gt;"))</f>
        <v/>
      </c>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60"/>
    </row>
    <row r="218" spans="1:47" ht="60" customHeight="1" x14ac:dyDescent="0.35">
      <c r="A218" s="256" t="s">
        <v>6445</v>
      </c>
      <c r="B218" s="234" t="s">
        <v>6446</v>
      </c>
      <c r="C218" s="235" t="s">
        <v>6484</v>
      </c>
      <c r="D218" s="238" t="s">
        <v>6485</v>
      </c>
      <c r="E218" s="239" t="s">
        <v>6075</v>
      </c>
      <c r="F218" s="242" t="s">
        <v>6477</v>
      </c>
      <c r="G218" s="245">
        <f>IF(COUNTIF(H218:AU218,"&lt;&gt;")=0,"",SUMPRODUCT(((Recommendations[ImplStatus]="Implemented")+(Recommendations[ImplStatus]="Compensated"))*ISNUMBER(MATCH(Recommendations[Id],H218:AU218,0)))/COUNTIF(H218:AU218,"&lt;&gt;"))</f>
        <v>0</v>
      </c>
      <c r="H218" s="246" t="s">
        <v>348</v>
      </c>
      <c r="I218" s="246" t="s">
        <v>356</v>
      </c>
      <c r="J218" s="246" t="s">
        <v>363</v>
      </c>
      <c r="K218" s="246" t="s">
        <v>1692</v>
      </c>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60"/>
    </row>
    <row r="219" spans="1:47" ht="60" customHeight="1" x14ac:dyDescent="0.35">
      <c r="A219" s="256" t="s">
        <v>6445</v>
      </c>
      <c r="B219" s="234" t="s">
        <v>6446</v>
      </c>
      <c r="C219" s="235" t="s">
        <v>6486</v>
      </c>
      <c r="D219" s="238" t="s">
        <v>6487</v>
      </c>
      <c r="E219" s="239" t="s">
        <v>6075</v>
      </c>
      <c r="F219" s="242" t="s">
        <v>6477</v>
      </c>
      <c r="G219" s="245" t="str">
        <f>IF(COUNTIF(H219:AU219,"&lt;&gt;")=0,"",SUMPRODUCT(((Recommendations[ImplStatus]="Implemented")+(Recommendations[ImplStatus]="Compensated"))*ISNUMBER(MATCH(Recommendations[Id],H219:AU219,0)))/COUNTIF(H219:AU219,"&lt;&gt;"))</f>
        <v/>
      </c>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60"/>
    </row>
    <row r="220" spans="1:47" ht="60" customHeight="1" x14ac:dyDescent="0.35">
      <c r="A220" s="256" t="s">
        <v>6445</v>
      </c>
      <c r="B220" s="234" t="s">
        <v>6446</v>
      </c>
      <c r="C220" s="235" t="s">
        <v>6488</v>
      </c>
      <c r="D220" s="238" t="s">
        <v>6489</v>
      </c>
      <c r="E220" s="239" t="s">
        <v>6075</v>
      </c>
      <c r="F220" s="242" t="s">
        <v>6477</v>
      </c>
      <c r="G220" s="245">
        <f>IF(COUNTIF(H220:AU220,"&lt;&gt;")=0,"",SUMPRODUCT(((Recommendations[ImplStatus]="Implemented")+(Recommendations[ImplStatus]="Compensated"))*ISNUMBER(MATCH(Recommendations[Id],H220:AU220,0)))/COUNTIF(H220:AU220,"&lt;&gt;"))</f>
        <v>0</v>
      </c>
      <c r="H220" s="246" t="s">
        <v>813</v>
      </c>
      <c r="I220" s="246" t="s">
        <v>839</v>
      </c>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60"/>
    </row>
    <row r="221" spans="1:47" ht="60" customHeight="1" outlineLevel="2" x14ac:dyDescent="0.35">
      <c r="A221" s="255" t="s">
        <v>6445</v>
      </c>
      <c r="B221" s="233" t="s">
        <v>6490</v>
      </c>
      <c r="C221" s="233"/>
      <c r="D221" s="237"/>
      <c r="E221" s="233"/>
      <c r="F221" s="241"/>
      <c r="G221" s="244" t="str">
        <f>IF(COUNTIF(H221:AU221,"&lt;&gt;")=0,"",SUMPRODUCT(((Recommendations[ImplStatus]="Implemented")+(Recommendations[ImplStatus]="Compensated"))*ISNUMBER(MATCH(Recommendations[Id],H221:AU221,0)))/COUNTIF(H221:AU221,"&lt;&gt;"))</f>
        <v/>
      </c>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59"/>
    </row>
    <row r="222" spans="1:47" ht="60" customHeight="1" x14ac:dyDescent="0.35">
      <c r="A222" s="256" t="s">
        <v>6445</v>
      </c>
      <c r="B222" s="234" t="s">
        <v>6490</v>
      </c>
      <c r="C222" s="235" t="s">
        <v>6491</v>
      </c>
      <c r="D222" s="238" t="s">
        <v>6492</v>
      </c>
      <c r="E222" s="239" t="s">
        <v>6142</v>
      </c>
      <c r="F222" s="242" t="s">
        <v>6493</v>
      </c>
      <c r="G222" s="245" t="str">
        <f>IF(COUNTIF(H222:AU222,"&lt;&gt;")=0,"",SUMPRODUCT(((Recommendations[ImplStatus]="Implemented")+(Recommendations[ImplStatus]="Compensated"))*ISNUMBER(MATCH(Recommendations[Id],H222:AU222,0)))/COUNTIF(H222:AU222,"&lt;&gt;"))</f>
        <v/>
      </c>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c r="AS222" s="246"/>
      <c r="AT222" s="246"/>
      <c r="AU222" s="260"/>
    </row>
    <row r="223" spans="1:47" ht="60" customHeight="1" x14ac:dyDescent="0.35">
      <c r="A223" s="256" t="s">
        <v>6445</v>
      </c>
      <c r="B223" s="234" t="s">
        <v>6490</v>
      </c>
      <c r="C223" s="235" t="s">
        <v>6494</v>
      </c>
      <c r="D223" s="238" t="s">
        <v>6495</v>
      </c>
      <c r="E223" s="239" t="s">
        <v>6142</v>
      </c>
      <c r="F223" s="242" t="s">
        <v>6493</v>
      </c>
      <c r="G223" s="245" t="str">
        <f>IF(COUNTIF(H223:AU223,"&lt;&gt;")=0,"",SUMPRODUCT(((Recommendations[ImplStatus]="Implemented")+(Recommendations[ImplStatus]="Compensated"))*ISNUMBER(MATCH(Recommendations[Id],H223:AU223,0)))/COUNTIF(H223:AU223,"&lt;&gt;"))</f>
        <v/>
      </c>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60"/>
    </row>
    <row r="224" spans="1:47" ht="60" customHeight="1" x14ac:dyDescent="0.35">
      <c r="A224" s="256" t="s">
        <v>6445</v>
      </c>
      <c r="B224" s="234" t="s">
        <v>6490</v>
      </c>
      <c r="C224" s="235" t="s">
        <v>6496</v>
      </c>
      <c r="D224" s="238" t="s">
        <v>6497</v>
      </c>
      <c r="E224" s="239" t="s">
        <v>6142</v>
      </c>
      <c r="F224" s="242" t="s">
        <v>6493</v>
      </c>
      <c r="G224" s="245" t="str">
        <f>IF(COUNTIF(H224:AU224,"&lt;&gt;")=0,"",SUMPRODUCT(((Recommendations[ImplStatus]="Implemented")+(Recommendations[ImplStatus]="Compensated"))*ISNUMBER(MATCH(Recommendations[Id],H224:AU224,0)))/COUNTIF(H224:AU224,"&lt;&gt;"))</f>
        <v/>
      </c>
      <c r="H224" s="246"/>
      <c r="I224" s="246"/>
      <c r="J224" s="246"/>
      <c r="K224" s="246"/>
      <c r="L224" s="246"/>
      <c r="M224" s="246"/>
      <c r="N224" s="246"/>
      <c r="O224" s="246"/>
      <c r="P224" s="246"/>
      <c r="Q224" s="246"/>
      <c r="R224" s="246"/>
      <c r="S224" s="246"/>
      <c r="T224" s="246"/>
      <c r="U224" s="246"/>
      <c r="V224" s="246"/>
      <c r="W224" s="246"/>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c r="AS224" s="246"/>
      <c r="AT224" s="246"/>
      <c r="AU224" s="260"/>
    </row>
    <row r="225" spans="1:47" ht="60" customHeight="1" x14ac:dyDescent="0.35">
      <c r="A225" s="256" t="s">
        <v>6445</v>
      </c>
      <c r="B225" s="234" t="s">
        <v>6490</v>
      </c>
      <c r="C225" s="235" t="s">
        <v>6498</v>
      </c>
      <c r="D225" s="238" t="s">
        <v>6499</v>
      </c>
      <c r="E225" s="239" t="s">
        <v>6142</v>
      </c>
      <c r="F225" s="242" t="s">
        <v>6493</v>
      </c>
      <c r="G225" s="245" t="str">
        <f>IF(COUNTIF(H225:AU225,"&lt;&gt;")=0,"",SUMPRODUCT(((Recommendations[ImplStatus]="Implemented")+(Recommendations[ImplStatus]="Compensated"))*ISNUMBER(MATCH(Recommendations[Id],H225:AU225,0)))/COUNTIF(H225:AU225,"&lt;&gt;"))</f>
        <v/>
      </c>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60"/>
    </row>
    <row r="226" spans="1:47" ht="60" customHeight="1" x14ac:dyDescent="0.35">
      <c r="A226" s="256" t="s">
        <v>6445</v>
      </c>
      <c r="B226" s="234" t="s">
        <v>6490</v>
      </c>
      <c r="C226" s="235" t="s">
        <v>6500</v>
      </c>
      <c r="D226" s="238" t="s">
        <v>6501</v>
      </c>
      <c r="E226" s="239" t="s">
        <v>6142</v>
      </c>
      <c r="F226" s="242" t="s">
        <v>6493</v>
      </c>
      <c r="G226" s="245" t="str">
        <f>IF(COUNTIF(H226:AU226,"&lt;&gt;")=0,"",SUMPRODUCT(((Recommendations[ImplStatus]="Implemented")+(Recommendations[ImplStatus]="Compensated"))*ISNUMBER(MATCH(Recommendations[Id],H226:AU226,0)))/COUNTIF(H226:AU226,"&lt;&gt;"))</f>
        <v/>
      </c>
      <c r="H226" s="246"/>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60"/>
    </row>
    <row r="227" spans="1:47" ht="60" customHeight="1" x14ac:dyDescent="0.35">
      <c r="A227" s="256" t="s">
        <v>6445</v>
      </c>
      <c r="B227" s="234" t="s">
        <v>6490</v>
      </c>
      <c r="C227" s="235" t="s">
        <v>6502</v>
      </c>
      <c r="D227" s="238" t="s">
        <v>6503</v>
      </c>
      <c r="E227" s="239" t="s">
        <v>6142</v>
      </c>
      <c r="F227" s="242" t="s">
        <v>6493</v>
      </c>
      <c r="G227" s="245" t="str">
        <f>IF(COUNTIF(H227:AU227,"&lt;&gt;")=0,"",SUMPRODUCT(((Recommendations[ImplStatus]="Implemented")+(Recommendations[ImplStatus]="Compensated"))*ISNUMBER(MATCH(Recommendations[Id],H227:AU227,0)))/COUNTIF(H227:AU227,"&lt;&gt;"))</f>
        <v/>
      </c>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60"/>
    </row>
    <row r="228" spans="1:47" ht="60" customHeight="1" x14ac:dyDescent="0.35">
      <c r="A228" s="256" t="s">
        <v>6445</v>
      </c>
      <c r="B228" s="234" t="s">
        <v>6490</v>
      </c>
      <c r="C228" s="235" t="s">
        <v>6504</v>
      </c>
      <c r="D228" s="238" t="s">
        <v>6505</v>
      </c>
      <c r="E228" s="239" t="s">
        <v>6142</v>
      </c>
      <c r="F228" s="242" t="s">
        <v>6493</v>
      </c>
      <c r="G228" s="245">
        <f>IF(COUNTIF(H228:AU228,"&lt;&gt;")=0,"",SUMPRODUCT(((Recommendations[ImplStatus]="Implemented")+(Recommendations[ImplStatus]="Compensated"))*ISNUMBER(MATCH(Recommendations[Id],H228:AU228,0)))/COUNTIF(H228:AU228,"&lt;&gt;"))</f>
        <v>0</v>
      </c>
      <c r="H228" s="246" t="s">
        <v>2125</v>
      </c>
      <c r="I228" s="246"/>
      <c r="J228" s="246"/>
      <c r="K228" s="246"/>
      <c r="L228" s="246"/>
      <c r="M228" s="246"/>
      <c r="N228" s="246"/>
      <c r="O228" s="246"/>
      <c r="P228" s="246"/>
      <c r="Q228" s="246"/>
      <c r="R228" s="246"/>
      <c r="S228" s="246"/>
      <c r="T228" s="246"/>
      <c r="U228" s="246"/>
      <c r="V228" s="246"/>
      <c r="W228" s="246"/>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c r="AS228" s="246"/>
      <c r="AT228" s="246"/>
      <c r="AU228" s="260"/>
    </row>
    <row r="229" spans="1:47" ht="60" customHeight="1" x14ac:dyDescent="0.35">
      <c r="A229" s="256" t="s">
        <v>6445</v>
      </c>
      <c r="B229" s="234" t="s">
        <v>6490</v>
      </c>
      <c r="C229" s="235" t="s">
        <v>6506</v>
      </c>
      <c r="D229" s="238" t="s">
        <v>6507</v>
      </c>
      <c r="E229" s="239" t="s">
        <v>6046</v>
      </c>
      <c r="F229" s="242" t="s">
        <v>6493</v>
      </c>
      <c r="G229" s="245">
        <f>IF(COUNTIF(H229:AU229,"&lt;&gt;")=0,"",SUMPRODUCT(((Recommendations[ImplStatus]="Implemented")+(Recommendations[ImplStatus]="Compensated"))*ISNUMBER(MATCH(Recommendations[Id],H229:AU229,0)))/COUNTIF(H229:AU229,"&lt;&gt;"))</f>
        <v>0</v>
      </c>
      <c r="H229" s="246" t="s">
        <v>2918</v>
      </c>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246"/>
      <c r="AU229" s="260"/>
    </row>
    <row r="230" spans="1:47" ht="60" customHeight="1" x14ac:dyDescent="0.35">
      <c r="A230" s="256" t="s">
        <v>6445</v>
      </c>
      <c r="B230" s="234" t="s">
        <v>6490</v>
      </c>
      <c r="C230" s="235" t="s">
        <v>6508</v>
      </c>
      <c r="D230" s="238" t="s">
        <v>6509</v>
      </c>
      <c r="E230" s="239" t="s">
        <v>6046</v>
      </c>
      <c r="F230" s="242" t="s">
        <v>6493</v>
      </c>
      <c r="G230" s="245">
        <f>IF(COUNTIF(H230:AU230,"&lt;&gt;")=0,"",SUMPRODUCT(((Recommendations[ImplStatus]="Implemented")+(Recommendations[ImplStatus]="Compensated"))*ISNUMBER(MATCH(Recommendations[Id],H230:AU230,0)))/COUNTIF(H230:AU230,"&lt;&gt;"))</f>
        <v>0</v>
      </c>
      <c r="H230" s="246" t="s">
        <v>2911</v>
      </c>
      <c r="I230" s="246" t="s">
        <v>2925</v>
      </c>
      <c r="J230" s="246" t="s">
        <v>2938</v>
      </c>
      <c r="K230" s="246" t="s">
        <v>2945</v>
      </c>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c r="AS230" s="246"/>
      <c r="AT230" s="246"/>
      <c r="AU230" s="260"/>
    </row>
    <row r="231" spans="1:47" ht="60" customHeight="1" x14ac:dyDescent="0.35">
      <c r="A231" s="256" t="s">
        <v>6445</v>
      </c>
      <c r="B231" s="234" t="s">
        <v>6490</v>
      </c>
      <c r="C231" s="235" t="s">
        <v>6510</v>
      </c>
      <c r="D231" s="238" t="s">
        <v>6511</v>
      </c>
      <c r="E231" s="239" t="s">
        <v>6142</v>
      </c>
      <c r="F231" s="242" t="s">
        <v>6512</v>
      </c>
      <c r="G231" s="245">
        <f>IF(COUNTIF(H231:AU231,"&lt;&gt;")=0,"",SUMPRODUCT(((Recommendations[ImplStatus]="Implemented")+(Recommendations[ImplStatus]="Compensated"))*ISNUMBER(MATCH(Recommendations[Id],H231:AU231,0)))/COUNTIF(H231:AU231,"&lt;&gt;"))</f>
        <v>0</v>
      </c>
      <c r="H231" s="246" t="s">
        <v>292</v>
      </c>
      <c r="I231" s="246" t="s">
        <v>304</v>
      </c>
      <c r="J231" s="246" t="s">
        <v>310</v>
      </c>
      <c r="K231" s="246" t="s">
        <v>371</v>
      </c>
      <c r="L231" s="246" t="s">
        <v>400</v>
      </c>
      <c r="M231" s="246" t="s">
        <v>624</v>
      </c>
      <c r="N231" s="246" t="s">
        <v>867</v>
      </c>
      <c r="O231" s="246" t="s">
        <v>874</v>
      </c>
      <c r="P231" s="246" t="s">
        <v>881</v>
      </c>
      <c r="Q231" s="246" t="s">
        <v>989</v>
      </c>
      <c r="R231" s="246" t="s">
        <v>1120</v>
      </c>
      <c r="S231" s="246" t="s">
        <v>1899</v>
      </c>
      <c r="T231" s="246" t="s">
        <v>2069</v>
      </c>
      <c r="U231" s="246" t="s">
        <v>2144</v>
      </c>
      <c r="V231" s="246" t="s">
        <v>2151</v>
      </c>
      <c r="W231" s="246" t="s">
        <v>2158</v>
      </c>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c r="AT231" s="246"/>
      <c r="AU231" s="260"/>
    </row>
    <row r="232" spans="1:47" ht="60" customHeight="1" x14ac:dyDescent="0.35">
      <c r="A232" s="256" t="s">
        <v>6445</v>
      </c>
      <c r="B232" s="234" t="s">
        <v>6490</v>
      </c>
      <c r="C232" s="235" t="s">
        <v>6513</v>
      </c>
      <c r="D232" s="238" t="s">
        <v>6514</v>
      </c>
      <c r="E232" s="239" t="s">
        <v>6142</v>
      </c>
      <c r="F232" s="242" t="s">
        <v>6512</v>
      </c>
      <c r="G232" s="245" t="str">
        <f>IF(COUNTIF(H232:AU232,"&lt;&gt;")=0,"",SUMPRODUCT(((Recommendations[ImplStatus]="Implemented")+(Recommendations[ImplStatus]="Compensated"))*ISNUMBER(MATCH(Recommendations[Id],H232:AU232,0)))/COUNTIF(H232:AU232,"&lt;&gt;"))</f>
        <v/>
      </c>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60"/>
    </row>
    <row r="233" spans="1:47" ht="60" customHeight="1" x14ac:dyDescent="0.35">
      <c r="A233" s="256" t="s">
        <v>6445</v>
      </c>
      <c r="B233" s="234" t="s">
        <v>6490</v>
      </c>
      <c r="C233" s="235" t="s">
        <v>6515</v>
      </c>
      <c r="D233" s="238" t="s">
        <v>6516</v>
      </c>
      <c r="E233" s="239" t="s">
        <v>6075</v>
      </c>
      <c r="F233" s="242" t="s">
        <v>6512</v>
      </c>
      <c r="G233" s="245" t="str">
        <f>IF(COUNTIF(H233:AU233,"&lt;&gt;")=0,"",SUMPRODUCT(((Recommendations[ImplStatus]="Implemented")+(Recommendations[ImplStatus]="Compensated"))*ISNUMBER(MATCH(Recommendations[Id],H233:AU233,0)))/COUNTIF(H233:AU233,"&lt;&gt;"))</f>
        <v/>
      </c>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60"/>
    </row>
    <row r="234" spans="1:47" ht="60" customHeight="1" x14ac:dyDescent="0.35">
      <c r="A234" s="256" t="s">
        <v>6445</v>
      </c>
      <c r="B234" s="234" t="s">
        <v>6490</v>
      </c>
      <c r="C234" s="235" t="s">
        <v>6517</v>
      </c>
      <c r="D234" s="238" t="s">
        <v>6518</v>
      </c>
      <c r="E234" s="239" t="s">
        <v>6075</v>
      </c>
      <c r="F234" s="242" t="s">
        <v>6512</v>
      </c>
      <c r="G234" s="245" t="str">
        <f>IF(COUNTIF(H234:AU234,"&lt;&gt;")=0,"",SUMPRODUCT(((Recommendations[ImplStatus]="Implemented")+(Recommendations[ImplStatus]="Compensated"))*ISNUMBER(MATCH(Recommendations[Id],H234:AU234,0)))/COUNTIF(H234:AU234,"&lt;&gt;"))</f>
        <v/>
      </c>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c r="AS234" s="246"/>
      <c r="AT234" s="246"/>
      <c r="AU234" s="260"/>
    </row>
    <row r="235" spans="1:47" ht="60" customHeight="1" x14ac:dyDescent="0.35">
      <c r="A235" s="256" t="s">
        <v>6445</v>
      </c>
      <c r="B235" s="234" t="s">
        <v>6490</v>
      </c>
      <c r="C235" s="235" t="s">
        <v>6519</v>
      </c>
      <c r="D235" s="238" t="s">
        <v>6520</v>
      </c>
      <c r="E235" s="239" t="s">
        <v>6142</v>
      </c>
      <c r="F235" s="242" t="s">
        <v>6512</v>
      </c>
      <c r="G235" s="245" t="str">
        <f>IF(COUNTIF(H235:AU235,"&lt;&gt;")=0,"",SUMPRODUCT(((Recommendations[ImplStatus]="Implemented")+(Recommendations[ImplStatus]="Compensated"))*ISNUMBER(MATCH(Recommendations[Id],H235:AU235,0)))/COUNTIF(H235:AU235,"&lt;&gt;"))</f>
        <v/>
      </c>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c r="AS235" s="246"/>
      <c r="AT235" s="246"/>
      <c r="AU235" s="260"/>
    </row>
    <row r="236" spans="1:47" ht="60" customHeight="1" x14ac:dyDescent="0.35">
      <c r="A236" s="256" t="s">
        <v>6445</v>
      </c>
      <c r="B236" s="234" t="s">
        <v>6490</v>
      </c>
      <c r="C236" s="235" t="s">
        <v>6521</v>
      </c>
      <c r="D236" s="238" t="s">
        <v>6522</v>
      </c>
      <c r="E236" s="239" t="s">
        <v>6075</v>
      </c>
      <c r="F236" s="242" t="s">
        <v>6512</v>
      </c>
      <c r="G236" s="245" t="str">
        <f>IF(COUNTIF(H236:AU236,"&lt;&gt;")=0,"",SUMPRODUCT(((Recommendations[ImplStatus]="Implemented")+(Recommendations[ImplStatus]="Compensated"))*ISNUMBER(MATCH(Recommendations[Id],H236:AU236,0)))/COUNTIF(H236:AU236,"&lt;&gt;"))</f>
        <v/>
      </c>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c r="AS236" s="246"/>
      <c r="AT236" s="246"/>
      <c r="AU236" s="260"/>
    </row>
    <row r="237" spans="1:47" ht="60" customHeight="1" outlineLevel="2" x14ac:dyDescent="0.35">
      <c r="A237" s="255" t="s">
        <v>6445</v>
      </c>
      <c r="B237" s="233" t="s">
        <v>4358</v>
      </c>
      <c r="C237" s="233"/>
      <c r="D237" s="237"/>
      <c r="E237" s="233"/>
      <c r="F237" s="241"/>
      <c r="G237" s="244" t="str">
        <f>IF(COUNTIF(H237:AU237,"&lt;&gt;")=0,"",SUMPRODUCT(((Recommendations[ImplStatus]="Implemented")+(Recommendations[ImplStatus]="Compensated"))*ISNUMBER(MATCH(Recommendations[Id],H237:AU237,0)))/COUNTIF(H237:AU237,"&lt;&gt;"))</f>
        <v/>
      </c>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59"/>
    </row>
    <row r="238" spans="1:47" ht="60" customHeight="1" x14ac:dyDescent="0.35">
      <c r="A238" s="256" t="s">
        <v>6445</v>
      </c>
      <c r="B238" s="234" t="s">
        <v>4358</v>
      </c>
      <c r="C238" s="235" t="s">
        <v>6523</v>
      </c>
      <c r="D238" s="238" t="s">
        <v>6524</v>
      </c>
      <c r="E238" s="239" t="s">
        <v>6046</v>
      </c>
      <c r="F238" s="242" t="s">
        <v>6525</v>
      </c>
      <c r="G238" s="245" t="str">
        <f>IF(COUNTIF(H238:AU238,"&lt;&gt;")=0,"",SUMPRODUCT(((Recommendations[ImplStatus]="Implemented")+(Recommendations[ImplStatus]="Compensated"))*ISNUMBER(MATCH(Recommendations[Id],H238:AU238,0)))/COUNTIF(H238:AU238,"&lt;&gt;"))</f>
        <v/>
      </c>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c r="AS238" s="246"/>
      <c r="AT238" s="246"/>
      <c r="AU238" s="260"/>
    </row>
    <row r="239" spans="1:47" ht="60" customHeight="1" x14ac:dyDescent="0.35">
      <c r="A239" s="256" t="s">
        <v>6445</v>
      </c>
      <c r="B239" s="234" t="s">
        <v>4358</v>
      </c>
      <c r="C239" s="235" t="s">
        <v>6526</v>
      </c>
      <c r="D239" s="238" t="s">
        <v>6527</v>
      </c>
      <c r="E239" s="239" t="s">
        <v>6046</v>
      </c>
      <c r="F239" s="242" t="s">
        <v>6525</v>
      </c>
      <c r="G239" s="245" t="str">
        <f>IF(COUNTIF(H239:AU239,"&lt;&gt;")=0,"",SUMPRODUCT(((Recommendations[ImplStatus]="Implemented")+(Recommendations[ImplStatus]="Compensated"))*ISNUMBER(MATCH(Recommendations[Id],H239:AU239,0)))/COUNTIF(H239:AU239,"&lt;&gt;"))</f>
        <v/>
      </c>
      <c r="H239" s="246"/>
      <c r="I239" s="246"/>
      <c r="J239" s="246"/>
      <c r="K239" s="246"/>
      <c r="L239" s="246"/>
      <c r="M239" s="246"/>
      <c r="N239" s="246"/>
      <c r="O239" s="246"/>
      <c r="P239" s="246"/>
      <c r="Q239" s="246"/>
      <c r="R239" s="246"/>
      <c r="S239" s="246"/>
      <c r="T239" s="246"/>
      <c r="U239" s="246"/>
      <c r="V239" s="246"/>
      <c r="W239" s="246"/>
      <c r="X239" s="246"/>
      <c r="Y239" s="246"/>
      <c r="Z239" s="246"/>
      <c r="AA239" s="246"/>
      <c r="AB239" s="246"/>
      <c r="AC239" s="246"/>
      <c r="AD239" s="246"/>
      <c r="AE239" s="246"/>
      <c r="AF239" s="246"/>
      <c r="AG239" s="246"/>
      <c r="AH239" s="246"/>
      <c r="AI239" s="246"/>
      <c r="AJ239" s="246"/>
      <c r="AK239" s="246"/>
      <c r="AL239" s="246"/>
      <c r="AM239" s="246"/>
      <c r="AN239" s="246"/>
      <c r="AO239" s="246"/>
      <c r="AP239" s="246"/>
      <c r="AQ239" s="246"/>
      <c r="AR239" s="246"/>
      <c r="AS239" s="246"/>
      <c r="AT239" s="246"/>
      <c r="AU239" s="260"/>
    </row>
    <row r="240" spans="1:47" ht="60" customHeight="1" x14ac:dyDescent="0.35">
      <c r="A240" s="256" t="s">
        <v>6445</v>
      </c>
      <c r="B240" s="234" t="s">
        <v>4358</v>
      </c>
      <c r="C240" s="235" t="s">
        <v>6528</v>
      </c>
      <c r="D240" s="238" t="s">
        <v>6529</v>
      </c>
      <c r="E240" s="239" t="s">
        <v>6046</v>
      </c>
      <c r="F240" s="242" t="s">
        <v>6525</v>
      </c>
      <c r="G240" s="245">
        <f>IF(COUNTIF(H240:AU240,"&lt;&gt;")=0,"",SUMPRODUCT(((Recommendations[ImplStatus]="Implemented")+(Recommendations[ImplStatus]="Compensated"))*ISNUMBER(MATCH(Recommendations[Id],H240:AU240,0)))/COUNTIF(H240:AU240,"&lt;&gt;"))</f>
        <v>0</v>
      </c>
      <c r="H240" s="246" t="s">
        <v>74</v>
      </c>
      <c r="I240" s="246" t="s">
        <v>82</v>
      </c>
      <c r="J240" s="246" t="s">
        <v>102</v>
      </c>
      <c r="K240" s="246" t="s">
        <v>340</v>
      </c>
      <c r="L240" s="246" t="s">
        <v>541</v>
      </c>
      <c r="M240" s="246" t="s">
        <v>859</v>
      </c>
      <c r="N240" s="246" t="s">
        <v>997</v>
      </c>
      <c r="O240" s="246" t="s">
        <v>1048</v>
      </c>
      <c r="P240" s="246" t="s">
        <v>1173</v>
      </c>
      <c r="Q240" s="246" t="s">
        <v>1185</v>
      </c>
      <c r="R240" s="246" t="s">
        <v>1193</v>
      </c>
      <c r="S240" s="246" t="s">
        <v>1209</v>
      </c>
      <c r="T240" s="246" t="s">
        <v>1632</v>
      </c>
      <c r="U240" s="246" t="s">
        <v>2028</v>
      </c>
      <c r="V240" s="246"/>
      <c r="W240" s="246"/>
      <c r="X240" s="246"/>
      <c r="Y240" s="246"/>
      <c r="Z240" s="246"/>
      <c r="AA240" s="246"/>
      <c r="AB240" s="246"/>
      <c r="AC240" s="246"/>
      <c r="AD240" s="246"/>
      <c r="AE240" s="246"/>
      <c r="AF240" s="246"/>
      <c r="AG240" s="246"/>
      <c r="AH240" s="246"/>
      <c r="AI240" s="246"/>
      <c r="AJ240" s="246"/>
      <c r="AK240" s="246"/>
      <c r="AL240" s="246"/>
      <c r="AM240" s="246"/>
      <c r="AN240" s="246"/>
      <c r="AO240" s="246"/>
      <c r="AP240" s="246"/>
      <c r="AQ240" s="246"/>
      <c r="AR240" s="246"/>
      <c r="AS240" s="246"/>
      <c r="AT240" s="246"/>
      <c r="AU240" s="260"/>
    </row>
    <row r="241" spans="1:47" ht="60" customHeight="1" x14ac:dyDescent="0.35">
      <c r="A241" s="256" t="s">
        <v>6445</v>
      </c>
      <c r="B241" s="234" t="s">
        <v>4358</v>
      </c>
      <c r="C241" s="235" t="s">
        <v>6530</v>
      </c>
      <c r="D241" s="238" t="s">
        <v>6531</v>
      </c>
      <c r="E241" s="239" t="s">
        <v>6046</v>
      </c>
      <c r="F241" s="242" t="s">
        <v>6525</v>
      </c>
      <c r="G241" s="245">
        <f>IF(COUNTIF(H241:AU241,"&lt;&gt;")=0,"",SUMPRODUCT(((Recommendations[ImplStatus]="Implemented")+(Recommendations[ImplStatus]="Compensated"))*ISNUMBER(MATCH(Recommendations[Id],H241:AU241,0)))/COUNTIF(H241:AU241,"&lt;&gt;"))</f>
        <v>0</v>
      </c>
      <c r="H241" s="246" t="s">
        <v>54</v>
      </c>
      <c r="I241" s="246" t="s">
        <v>61</v>
      </c>
      <c r="J241" s="246" t="s">
        <v>89</v>
      </c>
      <c r="K241" s="246" t="s">
        <v>96</v>
      </c>
      <c r="L241" s="246" t="s">
        <v>110</v>
      </c>
      <c r="M241" s="246" t="s">
        <v>124</v>
      </c>
      <c r="N241" s="246" t="s">
        <v>130</v>
      </c>
      <c r="O241" s="246" t="s">
        <v>168</v>
      </c>
      <c r="P241" s="246" t="s">
        <v>176</v>
      </c>
      <c r="Q241" s="246" t="s">
        <v>182</v>
      </c>
      <c r="R241" s="246" t="s">
        <v>189</v>
      </c>
      <c r="S241" s="246" t="s">
        <v>196</v>
      </c>
      <c r="T241" s="246" t="s">
        <v>234</v>
      </c>
      <c r="U241" s="246" t="s">
        <v>241</v>
      </c>
      <c r="V241" s="246" t="s">
        <v>249</v>
      </c>
      <c r="W241" s="246" t="s">
        <v>256</v>
      </c>
      <c r="X241" s="246" t="s">
        <v>407</v>
      </c>
      <c r="Y241" s="246" t="s">
        <v>435</v>
      </c>
      <c r="Z241" s="246" t="s">
        <v>567</v>
      </c>
      <c r="AA241" s="246" t="s">
        <v>573</v>
      </c>
      <c r="AB241" s="246" t="s">
        <v>1005</v>
      </c>
      <c r="AC241" s="246" t="s">
        <v>1198</v>
      </c>
      <c r="AD241" s="246" t="s">
        <v>1217</v>
      </c>
      <c r="AE241" s="246" t="s">
        <v>2344</v>
      </c>
      <c r="AF241" s="246" t="s">
        <v>2351</v>
      </c>
      <c r="AG241" s="246" t="s">
        <v>2358</v>
      </c>
      <c r="AH241" s="246" t="s">
        <v>2365</v>
      </c>
      <c r="AI241" s="246" t="s">
        <v>2372</v>
      </c>
      <c r="AJ241" s="246" t="s">
        <v>2379</v>
      </c>
      <c r="AK241" s="246" t="s">
        <v>2385</v>
      </c>
      <c r="AL241" s="246" t="s">
        <v>2392</v>
      </c>
      <c r="AM241" s="246" t="s">
        <v>2399</v>
      </c>
      <c r="AN241" s="246" t="s">
        <v>2406</v>
      </c>
      <c r="AO241" s="246" t="s">
        <v>2413</v>
      </c>
      <c r="AP241" s="246" t="s">
        <v>2419</v>
      </c>
      <c r="AQ241" s="246" t="s">
        <v>2425</v>
      </c>
      <c r="AR241" s="246" t="s">
        <v>2431</v>
      </c>
      <c r="AS241" s="246" t="s">
        <v>2438</v>
      </c>
      <c r="AT241" s="246" t="s">
        <v>2444</v>
      </c>
      <c r="AU241" s="260" t="s">
        <v>2450</v>
      </c>
    </row>
    <row r="242" spans="1:47" ht="60" customHeight="1" x14ac:dyDescent="0.35">
      <c r="A242" s="256" t="s">
        <v>6445</v>
      </c>
      <c r="B242" s="234" t="s">
        <v>4358</v>
      </c>
      <c r="C242" s="235" t="s">
        <v>6532</v>
      </c>
      <c r="D242" s="238" t="s">
        <v>6533</v>
      </c>
      <c r="E242" s="239" t="s">
        <v>6046</v>
      </c>
      <c r="F242" s="242" t="s">
        <v>6525</v>
      </c>
      <c r="G242" s="245" t="str">
        <f>IF(COUNTIF(H242:AU242,"&lt;&gt;")=0,"",SUMPRODUCT(((Recommendations[ImplStatus]="Implemented")+(Recommendations[ImplStatus]="Compensated"))*ISNUMBER(MATCH(Recommendations[Id],H242:AU242,0)))/COUNTIF(H242:AU242,"&lt;&gt;"))</f>
        <v/>
      </c>
      <c r="H242" s="246"/>
      <c r="I242" s="246"/>
      <c r="J242" s="246"/>
      <c r="K242" s="246"/>
      <c r="L242" s="246"/>
      <c r="M242" s="246"/>
      <c r="N242" s="246"/>
      <c r="O242" s="246"/>
      <c r="P242" s="246"/>
      <c r="Q242" s="246"/>
      <c r="R242" s="246"/>
      <c r="S242" s="246"/>
      <c r="T242" s="246"/>
      <c r="U242" s="246"/>
      <c r="V242" s="246"/>
      <c r="W242" s="246"/>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c r="AS242" s="246"/>
      <c r="AT242" s="246"/>
      <c r="AU242" s="260"/>
    </row>
    <row r="243" spans="1:47" ht="60" customHeight="1" x14ac:dyDescent="0.35">
      <c r="A243" s="256" t="s">
        <v>6445</v>
      </c>
      <c r="B243" s="234" t="s">
        <v>4358</v>
      </c>
      <c r="C243" s="235" t="s">
        <v>6534</v>
      </c>
      <c r="D243" s="238" t="s">
        <v>6535</v>
      </c>
      <c r="E243" s="239" t="s">
        <v>6046</v>
      </c>
      <c r="F243" s="242" t="s">
        <v>6525</v>
      </c>
      <c r="G243" s="245" t="str">
        <f>IF(COUNTIF(H243:AU243,"&lt;&gt;")=0,"",SUMPRODUCT(((Recommendations[ImplStatus]="Implemented")+(Recommendations[ImplStatus]="Compensated"))*ISNUMBER(MATCH(Recommendations[Id],H243:AU243,0)))/COUNTIF(H243:AU243,"&lt;&gt;"))</f>
        <v/>
      </c>
      <c r="H243" s="246"/>
      <c r="I243" s="246"/>
      <c r="J243" s="246"/>
      <c r="K243" s="246"/>
      <c r="L243" s="246"/>
      <c r="M243" s="246"/>
      <c r="N243" s="246"/>
      <c r="O243" s="246"/>
      <c r="P243" s="246"/>
      <c r="Q243" s="246"/>
      <c r="R243" s="246"/>
      <c r="S243" s="246"/>
      <c r="T243" s="246"/>
      <c r="U243" s="246"/>
      <c r="V243" s="246"/>
      <c r="W243" s="246"/>
      <c r="X243" s="246"/>
      <c r="Y243" s="246"/>
      <c r="Z243" s="246"/>
      <c r="AA243" s="246"/>
      <c r="AB243" s="246"/>
      <c r="AC243" s="246"/>
      <c r="AD243" s="246"/>
      <c r="AE243" s="246"/>
      <c r="AF243" s="246"/>
      <c r="AG243" s="246"/>
      <c r="AH243" s="246"/>
      <c r="AI243" s="246"/>
      <c r="AJ243" s="246"/>
      <c r="AK243" s="246"/>
      <c r="AL243" s="246"/>
      <c r="AM243" s="246"/>
      <c r="AN243" s="246"/>
      <c r="AO243" s="246"/>
      <c r="AP243" s="246"/>
      <c r="AQ243" s="246"/>
      <c r="AR243" s="246"/>
      <c r="AS243" s="246"/>
      <c r="AT243" s="246"/>
      <c r="AU243" s="260"/>
    </row>
    <row r="244" spans="1:47" ht="60" customHeight="1" x14ac:dyDescent="0.35">
      <c r="A244" s="256" t="s">
        <v>6445</v>
      </c>
      <c r="B244" s="234" t="s">
        <v>4358</v>
      </c>
      <c r="C244" s="235" t="s">
        <v>6536</v>
      </c>
      <c r="D244" s="238" t="s">
        <v>6537</v>
      </c>
      <c r="E244" s="239" t="s">
        <v>6046</v>
      </c>
      <c r="F244" s="242" t="s">
        <v>6525</v>
      </c>
      <c r="G244" s="245">
        <f>IF(COUNTIF(H244:AU244,"&lt;&gt;")=0,"",SUMPRODUCT(((Recommendations[ImplStatus]="Implemented")+(Recommendations[ImplStatus]="Compensated"))*ISNUMBER(MATCH(Recommendations[Id],H244:AU244,0)))/COUNTIF(H244:AU244,"&lt;&gt;"))</f>
        <v>0</v>
      </c>
      <c r="H244" s="246" t="s">
        <v>646</v>
      </c>
      <c r="I244" s="246" t="s">
        <v>653</v>
      </c>
      <c r="J244" s="246" t="s">
        <v>660</v>
      </c>
      <c r="K244" s="246"/>
      <c r="L244" s="246"/>
      <c r="M244" s="246"/>
      <c r="N244" s="246"/>
      <c r="O244" s="246"/>
      <c r="P244" s="246"/>
      <c r="Q244" s="246"/>
      <c r="R244" s="246"/>
      <c r="S244" s="246"/>
      <c r="T244" s="246"/>
      <c r="U244" s="246"/>
      <c r="V244" s="246"/>
      <c r="W244" s="246"/>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c r="AS244" s="246"/>
      <c r="AT244" s="246"/>
      <c r="AU244" s="260"/>
    </row>
    <row r="245" spans="1:47" ht="60" customHeight="1" x14ac:dyDescent="0.35">
      <c r="A245" s="256" t="s">
        <v>6445</v>
      </c>
      <c r="B245" s="234" t="s">
        <v>4358</v>
      </c>
      <c r="C245" s="235" t="s">
        <v>6538</v>
      </c>
      <c r="D245" s="238" t="s">
        <v>6539</v>
      </c>
      <c r="E245" s="239" t="s">
        <v>6046</v>
      </c>
      <c r="F245" s="242" t="s">
        <v>6525</v>
      </c>
      <c r="G245" s="245" t="str">
        <f>IF(COUNTIF(H245:AU245,"&lt;&gt;")=0,"",SUMPRODUCT(((Recommendations[ImplStatus]="Implemented")+(Recommendations[ImplStatus]="Compensated"))*ISNUMBER(MATCH(Recommendations[Id],H245:AU245,0)))/COUNTIF(H245:AU245,"&lt;&gt;"))</f>
        <v/>
      </c>
      <c r="H245" s="246"/>
      <c r="I245" s="246"/>
      <c r="J245" s="246"/>
      <c r="K245" s="246"/>
      <c r="L245" s="246"/>
      <c r="M245" s="246"/>
      <c r="N245" s="246"/>
      <c r="O245" s="246"/>
      <c r="P245" s="246"/>
      <c r="Q245" s="246"/>
      <c r="R245" s="246"/>
      <c r="S245" s="246"/>
      <c r="T245" s="246"/>
      <c r="U245" s="246"/>
      <c r="V245" s="246"/>
      <c r="W245" s="246"/>
      <c r="X245" s="246"/>
      <c r="Y245" s="246"/>
      <c r="Z245" s="246"/>
      <c r="AA245" s="246"/>
      <c r="AB245" s="246"/>
      <c r="AC245" s="246"/>
      <c r="AD245" s="246"/>
      <c r="AE245" s="246"/>
      <c r="AF245" s="246"/>
      <c r="AG245" s="246"/>
      <c r="AH245" s="246"/>
      <c r="AI245" s="246"/>
      <c r="AJ245" s="246"/>
      <c r="AK245" s="246"/>
      <c r="AL245" s="246"/>
      <c r="AM245" s="246"/>
      <c r="AN245" s="246"/>
      <c r="AO245" s="246"/>
      <c r="AP245" s="246"/>
      <c r="AQ245" s="246"/>
      <c r="AR245" s="246"/>
      <c r="AS245" s="246"/>
      <c r="AT245" s="246"/>
      <c r="AU245" s="260"/>
    </row>
    <row r="246" spans="1:47" ht="60" customHeight="1" x14ac:dyDescent="0.35">
      <c r="A246" s="256" t="s">
        <v>6445</v>
      </c>
      <c r="B246" s="234" t="s">
        <v>4358</v>
      </c>
      <c r="C246" s="235" t="s">
        <v>6540</v>
      </c>
      <c r="D246" s="238" t="s">
        <v>6541</v>
      </c>
      <c r="E246" s="239" t="s">
        <v>6046</v>
      </c>
      <c r="F246" s="242" t="s">
        <v>6525</v>
      </c>
      <c r="G246" s="245">
        <f>IF(COUNTIF(H246:AU246,"&lt;&gt;")=0,"",SUMPRODUCT(((Recommendations[ImplStatus]="Implemented")+(Recommendations[ImplStatus]="Compensated"))*ISNUMBER(MATCH(Recommendations[Id],H246:AU246,0)))/COUNTIF(H246:AU246,"&lt;&gt;"))</f>
        <v>0</v>
      </c>
      <c r="H246" s="246" t="s">
        <v>18</v>
      </c>
      <c r="I246" s="246" t="s">
        <v>32</v>
      </c>
      <c r="J246" s="246" t="s">
        <v>142</v>
      </c>
      <c r="K246" s="246" t="s">
        <v>555</v>
      </c>
      <c r="L246" s="246" t="s">
        <v>561</v>
      </c>
      <c r="M246" s="246" t="s">
        <v>1672</v>
      </c>
      <c r="N246" s="246" t="s">
        <v>1920</v>
      </c>
      <c r="O246" s="246"/>
      <c r="P246" s="246"/>
      <c r="Q246" s="246"/>
      <c r="R246" s="246"/>
      <c r="S246" s="246"/>
      <c r="T246" s="246"/>
      <c r="U246" s="246"/>
      <c r="V246" s="246"/>
      <c r="W246" s="246"/>
      <c r="X246" s="246"/>
      <c r="Y246" s="246"/>
      <c r="Z246" s="246"/>
      <c r="AA246" s="246"/>
      <c r="AB246" s="246"/>
      <c r="AC246" s="246"/>
      <c r="AD246" s="246"/>
      <c r="AE246" s="246"/>
      <c r="AF246" s="246"/>
      <c r="AG246" s="246"/>
      <c r="AH246" s="246"/>
      <c r="AI246" s="246"/>
      <c r="AJ246" s="246"/>
      <c r="AK246" s="246"/>
      <c r="AL246" s="246"/>
      <c r="AM246" s="246"/>
      <c r="AN246" s="246"/>
      <c r="AO246" s="246"/>
      <c r="AP246" s="246"/>
      <c r="AQ246" s="246"/>
      <c r="AR246" s="246"/>
      <c r="AS246" s="246"/>
      <c r="AT246" s="246"/>
      <c r="AU246" s="260"/>
    </row>
    <row r="247" spans="1:47" ht="60" customHeight="1" x14ac:dyDescent="0.35">
      <c r="A247" s="256" t="s">
        <v>6445</v>
      </c>
      <c r="B247" s="234" t="s">
        <v>4358</v>
      </c>
      <c r="C247" s="235" t="s">
        <v>6542</v>
      </c>
      <c r="D247" s="238" t="s">
        <v>6543</v>
      </c>
      <c r="E247" s="239" t="s">
        <v>6046</v>
      </c>
      <c r="F247" s="242" t="s">
        <v>6525</v>
      </c>
      <c r="G247" s="245" t="str">
        <f>IF(COUNTIF(H247:AU247,"&lt;&gt;")=0,"",SUMPRODUCT(((Recommendations[ImplStatus]="Implemented")+(Recommendations[ImplStatus]="Compensated"))*ISNUMBER(MATCH(Recommendations[Id],H247:AU247,0)))/COUNTIF(H247:AU247,"&lt;&gt;"))</f>
        <v/>
      </c>
      <c r="H247" s="246"/>
      <c r="I247" s="246"/>
      <c r="J247" s="246"/>
      <c r="K247" s="246"/>
      <c r="L247" s="246"/>
      <c r="M247" s="246"/>
      <c r="N247" s="246"/>
      <c r="O247" s="246"/>
      <c r="P247" s="246"/>
      <c r="Q247" s="246"/>
      <c r="R247" s="246"/>
      <c r="S247" s="246"/>
      <c r="T247" s="246"/>
      <c r="U247" s="246"/>
      <c r="V247" s="246"/>
      <c r="W247" s="246"/>
      <c r="X247" s="246"/>
      <c r="Y247" s="246"/>
      <c r="Z247" s="246"/>
      <c r="AA247" s="246"/>
      <c r="AB247" s="246"/>
      <c r="AC247" s="246"/>
      <c r="AD247" s="246"/>
      <c r="AE247" s="246"/>
      <c r="AF247" s="246"/>
      <c r="AG247" s="246"/>
      <c r="AH247" s="246"/>
      <c r="AI247" s="246"/>
      <c r="AJ247" s="246"/>
      <c r="AK247" s="246"/>
      <c r="AL247" s="246"/>
      <c r="AM247" s="246"/>
      <c r="AN247" s="246"/>
      <c r="AO247" s="246"/>
      <c r="AP247" s="246"/>
      <c r="AQ247" s="246"/>
      <c r="AR247" s="246"/>
      <c r="AS247" s="246"/>
      <c r="AT247" s="246"/>
      <c r="AU247" s="260"/>
    </row>
    <row r="248" spans="1:47" ht="60" customHeight="1" x14ac:dyDescent="0.35">
      <c r="A248" s="256" t="s">
        <v>6445</v>
      </c>
      <c r="B248" s="234" t="s">
        <v>4358</v>
      </c>
      <c r="C248" s="235" t="s">
        <v>6544</v>
      </c>
      <c r="D248" s="238" t="s">
        <v>6545</v>
      </c>
      <c r="E248" s="239" t="s">
        <v>6075</v>
      </c>
      <c r="F248" s="242" t="s">
        <v>6525</v>
      </c>
      <c r="G248" s="245" t="str">
        <f>IF(COUNTIF(H248:AU248,"&lt;&gt;")=0,"",SUMPRODUCT(((Recommendations[ImplStatus]="Implemented")+(Recommendations[ImplStatus]="Compensated"))*ISNUMBER(MATCH(Recommendations[Id],H248:AU248,0)))/COUNTIF(H248:AU248,"&lt;&gt;"))</f>
        <v/>
      </c>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c r="AS248" s="246"/>
      <c r="AT248" s="246"/>
      <c r="AU248" s="260"/>
    </row>
    <row r="249" spans="1:47" ht="60" customHeight="1" x14ac:dyDescent="0.35">
      <c r="A249" s="256" t="s">
        <v>6445</v>
      </c>
      <c r="B249" s="234" t="s">
        <v>4358</v>
      </c>
      <c r="C249" s="235" t="s">
        <v>6546</v>
      </c>
      <c r="D249" s="238" t="s">
        <v>6547</v>
      </c>
      <c r="E249" s="239" t="s">
        <v>6075</v>
      </c>
      <c r="F249" s="242" t="s">
        <v>6548</v>
      </c>
      <c r="G249" s="245">
        <f>IF(COUNTIF(H249:AU249,"&lt;&gt;")=0,"",SUMPRODUCT(((Recommendations[ImplStatus]="Implemented")+(Recommendations[ImplStatus]="Compensated"))*ISNUMBER(MATCH(Recommendations[Id],H249:AU249,0)))/COUNTIF(H249:AU249,"&lt;&gt;"))</f>
        <v>0</v>
      </c>
      <c r="H249" s="246" t="s">
        <v>1391</v>
      </c>
      <c r="I249" s="246" t="s">
        <v>1397</v>
      </c>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60"/>
    </row>
    <row r="250" spans="1:47" ht="60" customHeight="1" x14ac:dyDescent="0.35">
      <c r="A250" s="256" t="s">
        <v>6445</v>
      </c>
      <c r="B250" s="234" t="s">
        <v>4358</v>
      </c>
      <c r="C250" s="235" t="s">
        <v>6549</v>
      </c>
      <c r="D250" s="238" t="s">
        <v>6550</v>
      </c>
      <c r="E250" s="239" t="s">
        <v>6075</v>
      </c>
      <c r="F250" s="242" t="s">
        <v>6548</v>
      </c>
      <c r="G250" s="245">
        <f>IF(COUNTIF(H250:AU250,"&lt;&gt;")=0,"",SUMPRODUCT(((Recommendations[ImplStatus]="Implemented")+(Recommendations[ImplStatus]="Compensated"))*ISNUMBER(MATCH(Recommendations[Id],H250:AU250,0)))/COUNTIF(H250:AU250,"&lt;&gt;"))</f>
        <v>0</v>
      </c>
      <c r="H250" s="246" t="s">
        <v>393</v>
      </c>
      <c r="I250" s="246"/>
      <c r="J250" s="246"/>
      <c r="K250" s="246"/>
      <c r="L250" s="246"/>
      <c r="M250" s="246"/>
      <c r="N250" s="246"/>
      <c r="O250" s="246"/>
      <c r="P250" s="246"/>
      <c r="Q250" s="246"/>
      <c r="R250" s="246"/>
      <c r="S250" s="246"/>
      <c r="T250" s="246"/>
      <c r="U250" s="246"/>
      <c r="V250" s="246"/>
      <c r="W250" s="246"/>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c r="AS250" s="246"/>
      <c r="AT250" s="246"/>
      <c r="AU250" s="260"/>
    </row>
    <row r="251" spans="1:47" ht="60" customHeight="1" outlineLevel="2" x14ac:dyDescent="0.35">
      <c r="A251" s="255" t="s">
        <v>6445</v>
      </c>
      <c r="B251" s="233" t="s">
        <v>6551</v>
      </c>
      <c r="C251" s="233"/>
      <c r="D251" s="237"/>
      <c r="E251" s="233"/>
      <c r="F251" s="241"/>
      <c r="G251" s="244" t="str">
        <f>IF(COUNTIF(H251:AU251,"&lt;&gt;")=0,"",SUMPRODUCT(((Recommendations[ImplStatus]="Implemented")+(Recommendations[ImplStatus]="Compensated"))*ISNUMBER(MATCH(Recommendations[Id],H251:AU251,0)))/COUNTIF(H251:AU251,"&lt;&gt;"))</f>
        <v/>
      </c>
      <c r="H251" s="241"/>
      <c r="I251" s="241"/>
      <c r="J251" s="241"/>
      <c r="K251" s="241"/>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59"/>
    </row>
    <row r="252" spans="1:47" ht="60" customHeight="1" x14ac:dyDescent="0.35">
      <c r="A252" s="256" t="s">
        <v>6445</v>
      </c>
      <c r="B252" s="234" t="s">
        <v>6551</v>
      </c>
      <c r="C252" s="235" t="s">
        <v>6552</v>
      </c>
      <c r="D252" s="238" t="s">
        <v>6553</v>
      </c>
      <c r="E252" s="239" t="s">
        <v>6142</v>
      </c>
      <c r="F252" s="242" t="s">
        <v>6554</v>
      </c>
      <c r="G252" s="245" t="str">
        <f>IF(COUNTIF(H252:AU252,"&lt;&gt;")=0,"",SUMPRODUCT(((Recommendations[ImplStatus]="Implemented")+(Recommendations[ImplStatus]="Compensated"))*ISNUMBER(MATCH(Recommendations[Id],H252:AU252,0)))/COUNTIF(H252:AU252,"&lt;&gt;"))</f>
        <v/>
      </c>
      <c r="H252" s="246"/>
      <c r="I252" s="246"/>
      <c r="J252" s="246"/>
      <c r="K252" s="246"/>
      <c r="L252" s="246"/>
      <c r="M252" s="246"/>
      <c r="N252" s="246"/>
      <c r="O252" s="246"/>
      <c r="P252" s="246"/>
      <c r="Q252" s="246"/>
      <c r="R252" s="246"/>
      <c r="S252" s="246"/>
      <c r="T252" s="246"/>
      <c r="U252" s="246"/>
      <c r="V252" s="246"/>
      <c r="W252" s="246"/>
      <c r="X252" s="246"/>
      <c r="Y252" s="246"/>
      <c r="Z252" s="246"/>
      <c r="AA252" s="246"/>
      <c r="AB252" s="246"/>
      <c r="AC252" s="246"/>
      <c r="AD252" s="246"/>
      <c r="AE252" s="246"/>
      <c r="AF252" s="246"/>
      <c r="AG252" s="246"/>
      <c r="AH252" s="246"/>
      <c r="AI252" s="246"/>
      <c r="AJ252" s="246"/>
      <c r="AK252" s="246"/>
      <c r="AL252" s="246"/>
      <c r="AM252" s="246"/>
      <c r="AN252" s="246"/>
      <c r="AO252" s="246"/>
      <c r="AP252" s="246"/>
      <c r="AQ252" s="246"/>
      <c r="AR252" s="246"/>
      <c r="AS252" s="246"/>
      <c r="AT252" s="246"/>
      <c r="AU252" s="260"/>
    </row>
    <row r="253" spans="1:47" ht="60" customHeight="1" x14ac:dyDescent="0.35">
      <c r="A253" s="256" t="s">
        <v>6445</v>
      </c>
      <c r="B253" s="234" t="s">
        <v>6551</v>
      </c>
      <c r="C253" s="235" t="s">
        <v>6555</v>
      </c>
      <c r="D253" s="238" t="s">
        <v>6556</v>
      </c>
      <c r="E253" s="239" t="s">
        <v>6142</v>
      </c>
      <c r="F253" s="242" t="s">
        <v>6554</v>
      </c>
      <c r="G253" s="245" t="str">
        <f>IF(COUNTIF(H253:AU253,"&lt;&gt;")=0,"",SUMPRODUCT(((Recommendations[ImplStatus]="Implemented")+(Recommendations[ImplStatus]="Compensated"))*ISNUMBER(MATCH(Recommendations[Id],H253:AU253,0)))/COUNTIF(H253:AU253,"&lt;&gt;"))</f>
        <v/>
      </c>
      <c r="H253" s="246"/>
      <c r="I253" s="246"/>
      <c r="J253" s="246"/>
      <c r="K253" s="246"/>
      <c r="L253" s="246"/>
      <c r="M253" s="246"/>
      <c r="N253" s="246"/>
      <c r="O253" s="246"/>
      <c r="P253" s="246"/>
      <c r="Q253" s="246"/>
      <c r="R253" s="246"/>
      <c r="S253" s="246"/>
      <c r="T253" s="246"/>
      <c r="U253" s="246"/>
      <c r="V253" s="246"/>
      <c r="W253" s="246"/>
      <c r="X253" s="246"/>
      <c r="Y253" s="246"/>
      <c r="Z253" s="246"/>
      <c r="AA253" s="246"/>
      <c r="AB253" s="246"/>
      <c r="AC253" s="246"/>
      <c r="AD253" s="246"/>
      <c r="AE253" s="246"/>
      <c r="AF253" s="246"/>
      <c r="AG253" s="246"/>
      <c r="AH253" s="246"/>
      <c r="AI253" s="246"/>
      <c r="AJ253" s="246"/>
      <c r="AK253" s="246"/>
      <c r="AL253" s="246"/>
      <c r="AM253" s="246"/>
      <c r="AN253" s="246"/>
      <c r="AO253" s="246"/>
      <c r="AP253" s="246"/>
      <c r="AQ253" s="246"/>
      <c r="AR253" s="246"/>
      <c r="AS253" s="246"/>
      <c r="AT253" s="246"/>
      <c r="AU253" s="260"/>
    </row>
    <row r="254" spans="1:47" ht="60" customHeight="1" x14ac:dyDescent="0.35">
      <c r="A254" s="256" t="s">
        <v>6445</v>
      </c>
      <c r="B254" s="234" t="s">
        <v>6551</v>
      </c>
      <c r="C254" s="235" t="s">
        <v>6557</v>
      </c>
      <c r="D254" s="238" t="s">
        <v>6558</v>
      </c>
      <c r="E254" s="239" t="s">
        <v>6142</v>
      </c>
      <c r="F254" s="242" t="s">
        <v>6554</v>
      </c>
      <c r="G254" s="245">
        <f>IF(COUNTIF(H254:AU254,"&lt;&gt;")=0,"",SUMPRODUCT(((Recommendations[ImplStatus]="Implemented")+(Recommendations[ImplStatus]="Compensated"))*ISNUMBER(MATCH(Recommendations[Id],H254:AU254,0)))/COUNTIF(H254:AU254,"&lt;&gt;"))</f>
        <v>0</v>
      </c>
      <c r="H254" s="246" t="s">
        <v>333</v>
      </c>
      <c r="I254" s="246"/>
      <c r="J254" s="246"/>
      <c r="K254" s="246"/>
      <c r="L254" s="246"/>
      <c r="M254" s="246"/>
      <c r="N254" s="246"/>
      <c r="O254" s="246"/>
      <c r="P254" s="246"/>
      <c r="Q254" s="246"/>
      <c r="R254" s="246"/>
      <c r="S254" s="246"/>
      <c r="T254" s="246"/>
      <c r="U254" s="246"/>
      <c r="V254" s="246"/>
      <c r="W254" s="246"/>
      <c r="X254" s="246"/>
      <c r="Y254" s="246"/>
      <c r="Z254" s="246"/>
      <c r="AA254" s="246"/>
      <c r="AB254" s="246"/>
      <c r="AC254" s="246"/>
      <c r="AD254" s="246"/>
      <c r="AE254" s="246"/>
      <c r="AF254" s="246"/>
      <c r="AG254" s="246"/>
      <c r="AH254" s="246"/>
      <c r="AI254" s="246"/>
      <c r="AJ254" s="246"/>
      <c r="AK254" s="246"/>
      <c r="AL254" s="246"/>
      <c r="AM254" s="246"/>
      <c r="AN254" s="246"/>
      <c r="AO254" s="246"/>
      <c r="AP254" s="246"/>
      <c r="AQ254" s="246"/>
      <c r="AR254" s="246"/>
      <c r="AS254" s="246"/>
      <c r="AT254" s="246"/>
      <c r="AU254" s="260"/>
    </row>
    <row r="255" spans="1:47" ht="60" customHeight="1" x14ac:dyDescent="0.35">
      <c r="A255" s="256" t="s">
        <v>6445</v>
      </c>
      <c r="B255" s="234" t="s">
        <v>6551</v>
      </c>
      <c r="C255" s="235" t="s">
        <v>6559</v>
      </c>
      <c r="D255" s="238" t="s">
        <v>6560</v>
      </c>
      <c r="E255" s="239" t="s">
        <v>6142</v>
      </c>
      <c r="F255" s="242" t="s">
        <v>6554</v>
      </c>
      <c r="G255" s="245" t="str">
        <f>IF(COUNTIF(H255:AU255,"&lt;&gt;")=0,"",SUMPRODUCT(((Recommendations[ImplStatus]="Implemented")+(Recommendations[ImplStatus]="Compensated"))*ISNUMBER(MATCH(Recommendations[Id],H255:AU255,0)))/COUNTIF(H255:AU255,"&lt;&gt;"))</f>
        <v/>
      </c>
      <c r="H255" s="246"/>
      <c r="I255" s="246"/>
      <c r="J255" s="246"/>
      <c r="K255" s="246"/>
      <c r="L255" s="246"/>
      <c r="M255" s="246"/>
      <c r="N255" s="246"/>
      <c r="O255" s="246"/>
      <c r="P255" s="246"/>
      <c r="Q255" s="246"/>
      <c r="R255" s="246"/>
      <c r="S255" s="246"/>
      <c r="T255" s="246"/>
      <c r="U255" s="246"/>
      <c r="V255" s="246"/>
      <c r="W255" s="246"/>
      <c r="X255" s="246"/>
      <c r="Y255" s="246"/>
      <c r="Z255" s="246"/>
      <c r="AA255" s="246"/>
      <c r="AB255" s="246"/>
      <c r="AC255" s="246"/>
      <c r="AD255" s="246"/>
      <c r="AE255" s="246"/>
      <c r="AF255" s="246"/>
      <c r="AG255" s="246"/>
      <c r="AH255" s="246"/>
      <c r="AI255" s="246"/>
      <c r="AJ255" s="246"/>
      <c r="AK255" s="246"/>
      <c r="AL255" s="246"/>
      <c r="AM255" s="246"/>
      <c r="AN255" s="246"/>
      <c r="AO255" s="246"/>
      <c r="AP255" s="246"/>
      <c r="AQ255" s="246"/>
      <c r="AR255" s="246"/>
      <c r="AS255" s="246"/>
      <c r="AT255" s="246"/>
      <c r="AU255" s="260"/>
    </row>
    <row r="256" spans="1:47" ht="60" customHeight="1" x14ac:dyDescent="0.35">
      <c r="A256" s="256" t="s">
        <v>6445</v>
      </c>
      <c r="B256" s="234" t="s">
        <v>6551</v>
      </c>
      <c r="C256" s="235" t="s">
        <v>6561</v>
      </c>
      <c r="D256" s="238" t="s">
        <v>6562</v>
      </c>
      <c r="E256" s="239" t="s">
        <v>6142</v>
      </c>
      <c r="F256" s="242" t="s">
        <v>6554</v>
      </c>
      <c r="G256" s="245" t="str">
        <f>IF(COUNTIF(H256:AU256,"&lt;&gt;")=0,"",SUMPRODUCT(((Recommendations[ImplStatus]="Implemented")+(Recommendations[ImplStatus]="Compensated"))*ISNUMBER(MATCH(Recommendations[Id],H256:AU256,0)))/COUNTIF(H256:AU256,"&lt;&gt;"))</f>
        <v/>
      </c>
      <c r="H256" s="246"/>
      <c r="I256" s="246"/>
      <c r="J256" s="246"/>
      <c r="K256" s="246"/>
      <c r="L256" s="246"/>
      <c r="M256" s="246"/>
      <c r="N256" s="246"/>
      <c r="O256" s="246"/>
      <c r="P256" s="246"/>
      <c r="Q256" s="246"/>
      <c r="R256" s="246"/>
      <c r="S256" s="246"/>
      <c r="T256" s="246"/>
      <c r="U256" s="246"/>
      <c r="V256" s="246"/>
      <c r="W256" s="246"/>
      <c r="X256" s="246"/>
      <c r="Y256" s="246"/>
      <c r="Z256" s="246"/>
      <c r="AA256" s="246"/>
      <c r="AB256" s="246"/>
      <c r="AC256" s="246"/>
      <c r="AD256" s="246"/>
      <c r="AE256" s="246"/>
      <c r="AF256" s="246"/>
      <c r="AG256" s="246"/>
      <c r="AH256" s="246"/>
      <c r="AI256" s="246"/>
      <c r="AJ256" s="246"/>
      <c r="AK256" s="246"/>
      <c r="AL256" s="246"/>
      <c r="AM256" s="246"/>
      <c r="AN256" s="246"/>
      <c r="AO256" s="246"/>
      <c r="AP256" s="246"/>
      <c r="AQ256" s="246"/>
      <c r="AR256" s="246"/>
      <c r="AS256" s="246"/>
      <c r="AT256" s="246"/>
      <c r="AU256" s="260"/>
    </row>
    <row r="257" spans="1:47" ht="60" customHeight="1" x14ac:dyDescent="0.35">
      <c r="A257" s="256" t="s">
        <v>6445</v>
      </c>
      <c r="B257" s="234" t="s">
        <v>6551</v>
      </c>
      <c r="C257" s="235" t="s">
        <v>6563</v>
      </c>
      <c r="D257" s="238" t="s">
        <v>6564</v>
      </c>
      <c r="E257" s="239" t="s">
        <v>6046</v>
      </c>
      <c r="F257" s="242" t="s">
        <v>6554</v>
      </c>
      <c r="G257" s="245" t="str">
        <f>IF(COUNTIF(H257:AU257,"&lt;&gt;")=0,"",SUMPRODUCT(((Recommendations[ImplStatus]="Implemented")+(Recommendations[ImplStatus]="Compensated"))*ISNUMBER(MATCH(Recommendations[Id],H257:AU257,0)))/COUNTIF(H257:AU257,"&lt;&gt;"))</f>
        <v/>
      </c>
      <c r="H257" s="246"/>
      <c r="I257" s="246"/>
      <c r="J257" s="246"/>
      <c r="K257" s="246"/>
      <c r="L257" s="246"/>
      <c r="M257" s="246"/>
      <c r="N257" s="246"/>
      <c r="O257" s="246"/>
      <c r="P257" s="246"/>
      <c r="Q257" s="246"/>
      <c r="R257" s="246"/>
      <c r="S257" s="246"/>
      <c r="T257" s="246"/>
      <c r="U257" s="246"/>
      <c r="V257" s="246"/>
      <c r="W257" s="246"/>
      <c r="X257" s="246"/>
      <c r="Y257" s="246"/>
      <c r="Z257" s="246"/>
      <c r="AA257" s="246"/>
      <c r="AB257" s="246"/>
      <c r="AC257" s="246"/>
      <c r="AD257" s="246"/>
      <c r="AE257" s="246"/>
      <c r="AF257" s="246"/>
      <c r="AG257" s="246"/>
      <c r="AH257" s="246"/>
      <c r="AI257" s="246"/>
      <c r="AJ257" s="246"/>
      <c r="AK257" s="246"/>
      <c r="AL257" s="246"/>
      <c r="AM257" s="246"/>
      <c r="AN257" s="246"/>
      <c r="AO257" s="246"/>
      <c r="AP257" s="246"/>
      <c r="AQ257" s="246"/>
      <c r="AR257" s="246"/>
      <c r="AS257" s="246"/>
      <c r="AT257" s="246"/>
      <c r="AU257" s="260"/>
    </row>
    <row r="258" spans="1:47" ht="60" customHeight="1" x14ac:dyDescent="0.35">
      <c r="A258" s="256" t="s">
        <v>6445</v>
      </c>
      <c r="B258" s="234" t="s">
        <v>6551</v>
      </c>
      <c r="C258" s="235" t="s">
        <v>6565</v>
      </c>
      <c r="D258" s="238" t="s">
        <v>6566</v>
      </c>
      <c r="E258" s="239" t="s">
        <v>6046</v>
      </c>
      <c r="F258" s="242" t="s">
        <v>6554</v>
      </c>
      <c r="G258" s="245" t="str">
        <f>IF(COUNTIF(H258:AU258,"&lt;&gt;")=0,"",SUMPRODUCT(((Recommendations[ImplStatus]="Implemented")+(Recommendations[ImplStatus]="Compensated"))*ISNUMBER(MATCH(Recommendations[Id],H258:AU258,0)))/COUNTIF(H258:AU258,"&lt;&gt;"))</f>
        <v/>
      </c>
      <c r="H258" s="246"/>
      <c r="I258" s="246"/>
      <c r="J258" s="246"/>
      <c r="K258" s="246"/>
      <c r="L258" s="246"/>
      <c r="M258" s="246"/>
      <c r="N258" s="246"/>
      <c r="O258" s="246"/>
      <c r="P258" s="246"/>
      <c r="Q258" s="246"/>
      <c r="R258" s="246"/>
      <c r="S258" s="246"/>
      <c r="T258" s="246"/>
      <c r="U258" s="246"/>
      <c r="V258" s="246"/>
      <c r="W258" s="246"/>
      <c r="X258" s="246"/>
      <c r="Y258" s="246"/>
      <c r="Z258" s="246"/>
      <c r="AA258" s="246"/>
      <c r="AB258" s="246"/>
      <c r="AC258" s="246"/>
      <c r="AD258" s="246"/>
      <c r="AE258" s="246"/>
      <c r="AF258" s="246"/>
      <c r="AG258" s="246"/>
      <c r="AH258" s="246"/>
      <c r="AI258" s="246"/>
      <c r="AJ258" s="246"/>
      <c r="AK258" s="246"/>
      <c r="AL258" s="246"/>
      <c r="AM258" s="246"/>
      <c r="AN258" s="246"/>
      <c r="AO258" s="246"/>
      <c r="AP258" s="246"/>
      <c r="AQ258" s="246"/>
      <c r="AR258" s="246"/>
      <c r="AS258" s="246"/>
      <c r="AT258" s="246"/>
      <c r="AU258" s="260"/>
    </row>
    <row r="259" spans="1:47" ht="60" customHeight="1" x14ac:dyDescent="0.35">
      <c r="A259" s="256" t="s">
        <v>6445</v>
      </c>
      <c r="B259" s="234" t="s">
        <v>6551</v>
      </c>
      <c r="C259" s="235" t="s">
        <v>6567</v>
      </c>
      <c r="D259" s="238" t="s">
        <v>6568</v>
      </c>
      <c r="E259" s="239" t="s">
        <v>6046</v>
      </c>
      <c r="F259" s="242" t="s">
        <v>6554</v>
      </c>
      <c r="G259" s="245" t="str">
        <f>IF(COUNTIF(H259:AU259,"&lt;&gt;")=0,"",SUMPRODUCT(((Recommendations[ImplStatus]="Implemented")+(Recommendations[ImplStatus]="Compensated"))*ISNUMBER(MATCH(Recommendations[Id],H259:AU259,0)))/COUNTIF(H259:AU259,"&lt;&gt;"))</f>
        <v/>
      </c>
      <c r="H259" s="246"/>
      <c r="I259" s="246"/>
      <c r="J259" s="246"/>
      <c r="K259" s="246"/>
      <c r="L259" s="246"/>
      <c r="M259" s="246"/>
      <c r="N259" s="246"/>
      <c r="O259" s="246"/>
      <c r="P259" s="246"/>
      <c r="Q259" s="246"/>
      <c r="R259" s="246"/>
      <c r="S259" s="246"/>
      <c r="T259" s="246"/>
      <c r="U259" s="246"/>
      <c r="V259" s="246"/>
      <c r="W259" s="246"/>
      <c r="X259" s="246"/>
      <c r="Y259" s="246"/>
      <c r="Z259" s="246"/>
      <c r="AA259" s="246"/>
      <c r="AB259" s="246"/>
      <c r="AC259" s="246"/>
      <c r="AD259" s="246"/>
      <c r="AE259" s="246"/>
      <c r="AF259" s="246"/>
      <c r="AG259" s="246"/>
      <c r="AH259" s="246"/>
      <c r="AI259" s="246"/>
      <c r="AJ259" s="246"/>
      <c r="AK259" s="246"/>
      <c r="AL259" s="246"/>
      <c r="AM259" s="246"/>
      <c r="AN259" s="246"/>
      <c r="AO259" s="246"/>
      <c r="AP259" s="246"/>
      <c r="AQ259" s="246"/>
      <c r="AR259" s="246"/>
      <c r="AS259" s="246"/>
      <c r="AT259" s="246"/>
      <c r="AU259" s="260"/>
    </row>
    <row r="260" spans="1:47" ht="60" customHeight="1" x14ac:dyDescent="0.35">
      <c r="A260" s="256" t="s">
        <v>6445</v>
      </c>
      <c r="B260" s="234" t="s">
        <v>6551</v>
      </c>
      <c r="C260" s="235" t="s">
        <v>6569</v>
      </c>
      <c r="D260" s="238" t="s">
        <v>6570</v>
      </c>
      <c r="E260" s="239" t="s">
        <v>6046</v>
      </c>
      <c r="F260" s="242" t="s">
        <v>6554</v>
      </c>
      <c r="G260" s="245" t="str">
        <f>IF(COUNTIF(H260:AU260,"&lt;&gt;")=0,"",SUMPRODUCT(((Recommendations[ImplStatus]="Implemented")+(Recommendations[ImplStatus]="Compensated"))*ISNUMBER(MATCH(Recommendations[Id],H260:AU260,0)))/COUNTIF(H260:AU260,"&lt;&gt;"))</f>
        <v/>
      </c>
      <c r="H260" s="246"/>
      <c r="I260" s="246"/>
      <c r="J260" s="246"/>
      <c r="K260" s="246"/>
      <c r="L260" s="246"/>
      <c r="M260" s="246"/>
      <c r="N260" s="246"/>
      <c r="O260" s="246"/>
      <c r="P260" s="246"/>
      <c r="Q260" s="246"/>
      <c r="R260" s="246"/>
      <c r="S260" s="246"/>
      <c r="T260" s="246"/>
      <c r="U260" s="246"/>
      <c r="V260" s="246"/>
      <c r="W260" s="246"/>
      <c r="X260" s="246"/>
      <c r="Y260" s="246"/>
      <c r="Z260" s="246"/>
      <c r="AA260" s="246"/>
      <c r="AB260" s="246"/>
      <c r="AC260" s="246"/>
      <c r="AD260" s="246"/>
      <c r="AE260" s="246"/>
      <c r="AF260" s="246"/>
      <c r="AG260" s="246"/>
      <c r="AH260" s="246"/>
      <c r="AI260" s="246"/>
      <c r="AJ260" s="246"/>
      <c r="AK260" s="246"/>
      <c r="AL260" s="246"/>
      <c r="AM260" s="246"/>
      <c r="AN260" s="246"/>
      <c r="AO260" s="246"/>
      <c r="AP260" s="246"/>
      <c r="AQ260" s="246"/>
      <c r="AR260" s="246"/>
      <c r="AS260" s="246"/>
      <c r="AT260" s="246"/>
      <c r="AU260" s="260"/>
    </row>
    <row r="261" spans="1:47" ht="60" customHeight="1" x14ac:dyDescent="0.35">
      <c r="A261" s="256" t="s">
        <v>6445</v>
      </c>
      <c r="B261" s="234" t="s">
        <v>6551</v>
      </c>
      <c r="C261" s="235" t="s">
        <v>6571</v>
      </c>
      <c r="D261" s="238" t="s">
        <v>6572</v>
      </c>
      <c r="E261" s="239" t="s">
        <v>6190</v>
      </c>
      <c r="F261" s="242" t="s">
        <v>6554</v>
      </c>
      <c r="G261" s="245" t="str">
        <f>IF(COUNTIF(H261:AU261,"&lt;&gt;")=0,"",SUMPRODUCT(((Recommendations[ImplStatus]="Implemented")+(Recommendations[ImplStatus]="Compensated"))*ISNUMBER(MATCH(Recommendations[Id],H261:AU261,0)))/COUNTIF(H261:AU261,"&lt;&gt;"))</f>
        <v/>
      </c>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246"/>
      <c r="AE261" s="246"/>
      <c r="AF261" s="246"/>
      <c r="AG261" s="246"/>
      <c r="AH261" s="246"/>
      <c r="AI261" s="246"/>
      <c r="AJ261" s="246"/>
      <c r="AK261" s="246"/>
      <c r="AL261" s="246"/>
      <c r="AM261" s="246"/>
      <c r="AN261" s="246"/>
      <c r="AO261" s="246"/>
      <c r="AP261" s="246"/>
      <c r="AQ261" s="246"/>
      <c r="AR261" s="246"/>
      <c r="AS261" s="246"/>
      <c r="AT261" s="246"/>
      <c r="AU261" s="260"/>
    </row>
    <row r="262" spans="1:47" ht="60" customHeight="1" x14ac:dyDescent="0.35">
      <c r="A262" s="256" t="s">
        <v>6445</v>
      </c>
      <c r="B262" s="234" t="s">
        <v>6551</v>
      </c>
      <c r="C262" s="235" t="s">
        <v>6573</v>
      </c>
      <c r="D262" s="238" t="s">
        <v>6574</v>
      </c>
      <c r="E262" s="239" t="s">
        <v>6190</v>
      </c>
      <c r="F262" s="242" t="s">
        <v>6554</v>
      </c>
      <c r="G262" s="245" t="str">
        <f>IF(COUNTIF(H262:AU262,"&lt;&gt;")=0,"",SUMPRODUCT(((Recommendations[ImplStatus]="Implemented")+(Recommendations[ImplStatus]="Compensated"))*ISNUMBER(MATCH(Recommendations[Id],H262:AU262,0)))/COUNTIF(H262:AU262,"&lt;&gt;"))</f>
        <v/>
      </c>
      <c r="H262" s="246"/>
      <c r="I262" s="246"/>
      <c r="J262" s="246"/>
      <c r="K262" s="246"/>
      <c r="L262" s="246"/>
      <c r="M262" s="246"/>
      <c r="N262" s="246"/>
      <c r="O262" s="246"/>
      <c r="P262" s="246"/>
      <c r="Q262" s="246"/>
      <c r="R262" s="246"/>
      <c r="S262" s="246"/>
      <c r="T262" s="246"/>
      <c r="U262" s="246"/>
      <c r="V262" s="246"/>
      <c r="W262" s="246"/>
      <c r="X262" s="246"/>
      <c r="Y262" s="246"/>
      <c r="Z262" s="246"/>
      <c r="AA262" s="246"/>
      <c r="AB262" s="246"/>
      <c r="AC262" s="246"/>
      <c r="AD262" s="246"/>
      <c r="AE262" s="246"/>
      <c r="AF262" s="246"/>
      <c r="AG262" s="246"/>
      <c r="AH262" s="246"/>
      <c r="AI262" s="246"/>
      <c r="AJ262" s="246"/>
      <c r="AK262" s="246"/>
      <c r="AL262" s="246"/>
      <c r="AM262" s="246"/>
      <c r="AN262" s="246"/>
      <c r="AO262" s="246"/>
      <c r="AP262" s="246"/>
      <c r="AQ262" s="246"/>
      <c r="AR262" s="246"/>
      <c r="AS262" s="246"/>
      <c r="AT262" s="246"/>
      <c r="AU262" s="260"/>
    </row>
    <row r="263" spans="1:47" ht="60" customHeight="1" x14ac:dyDescent="0.35">
      <c r="A263" s="256" t="s">
        <v>6445</v>
      </c>
      <c r="B263" s="234" t="s">
        <v>6551</v>
      </c>
      <c r="C263" s="235" t="s">
        <v>6575</v>
      </c>
      <c r="D263" s="238" t="s">
        <v>6576</v>
      </c>
      <c r="E263" s="239" t="s">
        <v>6190</v>
      </c>
      <c r="F263" s="242" t="s">
        <v>6554</v>
      </c>
      <c r="G263" s="245" t="str">
        <f>IF(COUNTIF(H263:AU263,"&lt;&gt;")=0,"",SUMPRODUCT(((Recommendations[ImplStatus]="Implemented")+(Recommendations[ImplStatus]="Compensated"))*ISNUMBER(MATCH(Recommendations[Id],H263:AU263,0)))/COUNTIF(H263:AU263,"&lt;&gt;"))</f>
        <v/>
      </c>
      <c r="H263" s="246"/>
      <c r="I263" s="246"/>
      <c r="J263" s="246"/>
      <c r="K263" s="246"/>
      <c r="L263" s="246"/>
      <c r="M263" s="246"/>
      <c r="N263" s="246"/>
      <c r="O263" s="246"/>
      <c r="P263" s="246"/>
      <c r="Q263" s="246"/>
      <c r="R263" s="246"/>
      <c r="S263" s="246"/>
      <c r="T263" s="246"/>
      <c r="U263" s="246"/>
      <c r="V263" s="246"/>
      <c r="W263" s="246"/>
      <c r="X263" s="246"/>
      <c r="Y263" s="246"/>
      <c r="Z263" s="246"/>
      <c r="AA263" s="246"/>
      <c r="AB263" s="246"/>
      <c r="AC263" s="246"/>
      <c r="AD263" s="246"/>
      <c r="AE263" s="246"/>
      <c r="AF263" s="246"/>
      <c r="AG263" s="246"/>
      <c r="AH263" s="246"/>
      <c r="AI263" s="246"/>
      <c r="AJ263" s="246"/>
      <c r="AK263" s="246"/>
      <c r="AL263" s="246"/>
      <c r="AM263" s="246"/>
      <c r="AN263" s="246"/>
      <c r="AO263" s="246"/>
      <c r="AP263" s="246"/>
      <c r="AQ263" s="246"/>
      <c r="AR263" s="246"/>
      <c r="AS263" s="246"/>
      <c r="AT263" s="246"/>
      <c r="AU263" s="260"/>
    </row>
    <row r="264" spans="1:47" ht="60" customHeight="1" outlineLevel="2" x14ac:dyDescent="0.35">
      <c r="A264" s="255" t="s">
        <v>6445</v>
      </c>
      <c r="B264" s="233" t="s">
        <v>6577</v>
      </c>
      <c r="C264" s="233"/>
      <c r="D264" s="237"/>
      <c r="E264" s="233"/>
      <c r="F264" s="241"/>
      <c r="G264" s="244" t="str">
        <f>IF(COUNTIF(H264:AU264,"&lt;&gt;")=0,"",SUMPRODUCT(((Recommendations[ImplStatus]="Implemented")+(Recommendations[ImplStatus]="Compensated"))*ISNUMBER(MATCH(Recommendations[Id],H264:AU264,0)))/COUNTIF(H264:AU264,"&lt;&gt;"))</f>
        <v/>
      </c>
      <c r="H264" s="241"/>
      <c r="I264" s="241"/>
      <c r="J264" s="241"/>
      <c r="K264" s="241"/>
      <c r="L264" s="241"/>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241"/>
      <c r="AM264" s="241"/>
      <c r="AN264" s="241"/>
      <c r="AO264" s="241"/>
      <c r="AP264" s="241"/>
      <c r="AQ264" s="241"/>
      <c r="AR264" s="241"/>
      <c r="AS264" s="241"/>
      <c r="AT264" s="241"/>
      <c r="AU264" s="259"/>
    </row>
    <row r="265" spans="1:47" ht="60" customHeight="1" x14ac:dyDescent="0.35">
      <c r="A265" s="256" t="s">
        <v>6445</v>
      </c>
      <c r="B265" s="234" t="s">
        <v>6577</v>
      </c>
      <c r="C265" s="235" t="s">
        <v>6578</v>
      </c>
      <c r="D265" s="238" t="s">
        <v>6579</v>
      </c>
      <c r="E265" s="239" t="s">
        <v>6075</v>
      </c>
      <c r="F265" s="242" t="s">
        <v>6580</v>
      </c>
      <c r="G265" s="245" t="str">
        <f>IF(COUNTIF(H265:AU265,"&lt;&gt;")=0,"",SUMPRODUCT(((Recommendations[ImplStatus]="Implemented")+(Recommendations[ImplStatus]="Compensated"))*ISNUMBER(MATCH(Recommendations[Id],H265:AU265,0)))/COUNTIF(H265:AU265,"&lt;&gt;"))</f>
        <v/>
      </c>
      <c r="H265" s="246"/>
      <c r="I265" s="246"/>
      <c r="J265" s="246"/>
      <c r="K265" s="246"/>
      <c r="L265" s="246"/>
      <c r="M265" s="246"/>
      <c r="N265" s="246"/>
      <c r="O265" s="246"/>
      <c r="P265" s="246"/>
      <c r="Q265" s="246"/>
      <c r="R265" s="246"/>
      <c r="S265" s="246"/>
      <c r="T265" s="246"/>
      <c r="U265" s="246"/>
      <c r="V265" s="246"/>
      <c r="W265" s="246"/>
      <c r="X265" s="246"/>
      <c r="Y265" s="246"/>
      <c r="Z265" s="246"/>
      <c r="AA265" s="246"/>
      <c r="AB265" s="246"/>
      <c r="AC265" s="246"/>
      <c r="AD265" s="246"/>
      <c r="AE265" s="246"/>
      <c r="AF265" s="246"/>
      <c r="AG265" s="246"/>
      <c r="AH265" s="246"/>
      <c r="AI265" s="246"/>
      <c r="AJ265" s="246"/>
      <c r="AK265" s="246"/>
      <c r="AL265" s="246"/>
      <c r="AM265" s="246"/>
      <c r="AN265" s="246"/>
      <c r="AO265" s="246"/>
      <c r="AP265" s="246"/>
      <c r="AQ265" s="246"/>
      <c r="AR265" s="246"/>
      <c r="AS265" s="246"/>
      <c r="AT265" s="246"/>
      <c r="AU265" s="260"/>
    </row>
    <row r="266" spans="1:47" ht="60" customHeight="1" x14ac:dyDescent="0.35">
      <c r="A266" s="256" t="s">
        <v>6445</v>
      </c>
      <c r="B266" s="234" t="s">
        <v>6577</v>
      </c>
      <c r="C266" s="235" t="s">
        <v>6581</v>
      </c>
      <c r="D266" s="238" t="s">
        <v>6582</v>
      </c>
      <c r="E266" s="239" t="s">
        <v>6075</v>
      </c>
      <c r="F266" s="242" t="s">
        <v>6580</v>
      </c>
      <c r="G266" s="245" t="str">
        <f>IF(COUNTIF(H266:AU266,"&lt;&gt;")=0,"",SUMPRODUCT(((Recommendations[ImplStatus]="Implemented")+(Recommendations[ImplStatus]="Compensated"))*ISNUMBER(MATCH(Recommendations[Id],H266:AU266,0)))/COUNTIF(H266:AU266,"&lt;&gt;"))</f>
        <v/>
      </c>
      <c r="H266" s="246"/>
      <c r="I266" s="246"/>
      <c r="J266" s="246"/>
      <c r="K266" s="246"/>
      <c r="L266" s="246"/>
      <c r="M266" s="246"/>
      <c r="N266" s="246"/>
      <c r="O266" s="246"/>
      <c r="P266" s="246"/>
      <c r="Q266" s="246"/>
      <c r="R266" s="246"/>
      <c r="S266" s="246"/>
      <c r="T266" s="246"/>
      <c r="U266" s="246"/>
      <c r="V266" s="246"/>
      <c r="W266" s="246"/>
      <c r="X266" s="246"/>
      <c r="Y266" s="246"/>
      <c r="Z266" s="246"/>
      <c r="AA266" s="246"/>
      <c r="AB266" s="246"/>
      <c r="AC266" s="246"/>
      <c r="AD266" s="246"/>
      <c r="AE266" s="246"/>
      <c r="AF266" s="246"/>
      <c r="AG266" s="246"/>
      <c r="AH266" s="246"/>
      <c r="AI266" s="246"/>
      <c r="AJ266" s="246"/>
      <c r="AK266" s="246"/>
      <c r="AL266" s="246"/>
      <c r="AM266" s="246"/>
      <c r="AN266" s="246"/>
      <c r="AO266" s="246"/>
      <c r="AP266" s="246"/>
      <c r="AQ266" s="246"/>
      <c r="AR266" s="246"/>
      <c r="AS266" s="246"/>
      <c r="AT266" s="246"/>
      <c r="AU266" s="260"/>
    </row>
    <row r="267" spans="1:47" ht="60" customHeight="1" x14ac:dyDescent="0.35">
      <c r="A267" s="256" t="s">
        <v>6445</v>
      </c>
      <c r="B267" s="234" t="s">
        <v>6577</v>
      </c>
      <c r="C267" s="235" t="s">
        <v>6583</v>
      </c>
      <c r="D267" s="238" t="s">
        <v>6584</v>
      </c>
      <c r="E267" s="239" t="s">
        <v>6075</v>
      </c>
      <c r="F267" s="242" t="s">
        <v>6580</v>
      </c>
      <c r="G267" s="245" t="str">
        <f>IF(COUNTIF(H267:AU267,"&lt;&gt;")=0,"",SUMPRODUCT(((Recommendations[ImplStatus]="Implemented")+(Recommendations[ImplStatus]="Compensated"))*ISNUMBER(MATCH(Recommendations[Id],H267:AU267,0)))/COUNTIF(H267:AU267,"&lt;&gt;"))</f>
        <v/>
      </c>
      <c r="H267" s="246"/>
      <c r="I267" s="246"/>
      <c r="J267" s="246"/>
      <c r="K267" s="246"/>
      <c r="L267" s="246"/>
      <c r="M267" s="246"/>
      <c r="N267" s="246"/>
      <c r="O267" s="246"/>
      <c r="P267" s="246"/>
      <c r="Q267" s="246"/>
      <c r="R267" s="246"/>
      <c r="S267" s="246"/>
      <c r="T267" s="246"/>
      <c r="U267" s="246"/>
      <c r="V267" s="246"/>
      <c r="W267" s="246"/>
      <c r="X267" s="246"/>
      <c r="Y267" s="246"/>
      <c r="Z267" s="246"/>
      <c r="AA267" s="246"/>
      <c r="AB267" s="246"/>
      <c r="AC267" s="246"/>
      <c r="AD267" s="246"/>
      <c r="AE267" s="246"/>
      <c r="AF267" s="246"/>
      <c r="AG267" s="246"/>
      <c r="AH267" s="246"/>
      <c r="AI267" s="246"/>
      <c r="AJ267" s="246"/>
      <c r="AK267" s="246"/>
      <c r="AL267" s="246"/>
      <c r="AM267" s="246"/>
      <c r="AN267" s="246"/>
      <c r="AO267" s="246"/>
      <c r="AP267" s="246"/>
      <c r="AQ267" s="246"/>
      <c r="AR267" s="246"/>
      <c r="AS267" s="246"/>
      <c r="AT267" s="246"/>
      <c r="AU267" s="260"/>
    </row>
    <row r="268" spans="1:47" ht="60" customHeight="1" x14ac:dyDescent="0.35">
      <c r="A268" s="256" t="s">
        <v>6445</v>
      </c>
      <c r="B268" s="234" t="s">
        <v>6577</v>
      </c>
      <c r="C268" s="235" t="s">
        <v>6585</v>
      </c>
      <c r="D268" s="238" t="s">
        <v>6586</v>
      </c>
      <c r="E268" s="239" t="s">
        <v>6075</v>
      </c>
      <c r="F268" s="242" t="s">
        <v>6580</v>
      </c>
      <c r="G268" s="245" t="str">
        <f>IF(COUNTIF(H268:AU268,"&lt;&gt;")=0,"",SUMPRODUCT(((Recommendations[ImplStatus]="Implemented")+(Recommendations[ImplStatus]="Compensated"))*ISNUMBER(MATCH(Recommendations[Id],H268:AU268,0)))/COUNTIF(H268:AU268,"&lt;&gt;"))</f>
        <v/>
      </c>
      <c r="H268" s="246"/>
      <c r="I268" s="246"/>
      <c r="J268" s="246"/>
      <c r="K268" s="246"/>
      <c r="L268" s="246"/>
      <c r="M268" s="246"/>
      <c r="N268" s="246"/>
      <c r="O268" s="246"/>
      <c r="P268" s="246"/>
      <c r="Q268" s="246"/>
      <c r="R268" s="246"/>
      <c r="S268" s="246"/>
      <c r="T268" s="246"/>
      <c r="U268" s="246"/>
      <c r="V268" s="246"/>
      <c r="W268" s="246"/>
      <c r="X268" s="246"/>
      <c r="Y268" s="246"/>
      <c r="Z268" s="246"/>
      <c r="AA268" s="246"/>
      <c r="AB268" s="246"/>
      <c r="AC268" s="246"/>
      <c r="AD268" s="246"/>
      <c r="AE268" s="246"/>
      <c r="AF268" s="246"/>
      <c r="AG268" s="246"/>
      <c r="AH268" s="246"/>
      <c r="AI268" s="246"/>
      <c r="AJ268" s="246"/>
      <c r="AK268" s="246"/>
      <c r="AL268" s="246"/>
      <c r="AM268" s="246"/>
      <c r="AN268" s="246"/>
      <c r="AO268" s="246"/>
      <c r="AP268" s="246"/>
      <c r="AQ268" s="246"/>
      <c r="AR268" s="246"/>
      <c r="AS268" s="246"/>
      <c r="AT268" s="246"/>
      <c r="AU268" s="260"/>
    </row>
    <row r="269" spans="1:47" ht="60" customHeight="1" x14ac:dyDescent="0.35">
      <c r="A269" s="256" t="s">
        <v>6445</v>
      </c>
      <c r="B269" s="234" t="s">
        <v>6577</v>
      </c>
      <c r="C269" s="235" t="s">
        <v>6587</v>
      </c>
      <c r="D269" s="238" t="s">
        <v>6588</v>
      </c>
      <c r="E269" s="239" t="s">
        <v>6075</v>
      </c>
      <c r="F269" s="242" t="s">
        <v>6580</v>
      </c>
      <c r="G269" s="245" t="str">
        <f>IF(COUNTIF(H269:AU269,"&lt;&gt;")=0,"",SUMPRODUCT(((Recommendations[ImplStatus]="Implemented")+(Recommendations[ImplStatus]="Compensated"))*ISNUMBER(MATCH(Recommendations[Id],H269:AU269,0)))/COUNTIF(H269:AU269,"&lt;&gt;"))</f>
        <v/>
      </c>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246"/>
      <c r="AE269" s="246"/>
      <c r="AF269" s="246"/>
      <c r="AG269" s="246"/>
      <c r="AH269" s="246"/>
      <c r="AI269" s="246"/>
      <c r="AJ269" s="246"/>
      <c r="AK269" s="246"/>
      <c r="AL269" s="246"/>
      <c r="AM269" s="246"/>
      <c r="AN269" s="246"/>
      <c r="AO269" s="246"/>
      <c r="AP269" s="246"/>
      <c r="AQ269" s="246"/>
      <c r="AR269" s="246"/>
      <c r="AS269" s="246"/>
      <c r="AT269" s="246"/>
      <c r="AU269" s="260"/>
    </row>
    <row r="270" spans="1:47" ht="60" customHeight="1" x14ac:dyDescent="0.35">
      <c r="A270" s="256" t="s">
        <v>6445</v>
      </c>
      <c r="B270" s="234" t="s">
        <v>6577</v>
      </c>
      <c r="C270" s="235" t="s">
        <v>6589</v>
      </c>
      <c r="D270" s="238" t="s">
        <v>6590</v>
      </c>
      <c r="E270" s="239" t="s">
        <v>6075</v>
      </c>
      <c r="F270" s="242" t="s">
        <v>6580</v>
      </c>
      <c r="G270" s="245" t="str">
        <f>IF(COUNTIF(H270:AU270,"&lt;&gt;")=0,"",SUMPRODUCT(((Recommendations[ImplStatus]="Implemented")+(Recommendations[ImplStatus]="Compensated"))*ISNUMBER(MATCH(Recommendations[Id],H270:AU270,0)))/COUNTIF(H270:AU270,"&lt;&gt;"))</f>
        <v/>
      </c>
      <c r="H270" s="246"/>
      <c r="I270" s="246"/>
      <c r="J270" s="246"/>
      <c r="K270" s="246"/>
      <c r="L270" s="246"/>
      <c r="M270" s="246"/>
      <c r="N270" s="246"/>
      <c r="O270" s="246"/>
      <c r="P270" s="246"/>
      <c r="Q270" s="246"/>
      <c r="R270" s="246"/>
      <c r="S270" s="246"/>
      <c r="T270" s="246"/>
      <c r="U270" s="246"/>
      <c r="V270" s="246"/>
      <c r="W270" s="246"/>
      <c r="X270" s="246"/>
      <c r="Y270" s="246"/>
      <c r="Z270" s="246"/>
      <c r="AA270" s="246"/>
      <c r="AB270" s="246"/>
      <c r="AC270" s="246"/>
      <c r="AD270" s="246"/>
      <c r="AE270" s="246"/>
      <c r="AF270" s="246"/>
      <c r="AG270" s="246"/>
      <c r="AH270" s="246"/>
      <c r="AI270" s="246"/>
      <c r="AJ270" s="246"/>
      <c r="AK270" s="246"/>
      <c r="AL270" s="246"/>
      <c r="AM270" s="246"/>
      <c r="AN270" s="246"/>
      <c r="AO270" s="246"/>
      <c r="AP270" s="246"/>
      <c r="AQ270" s="246"/>
      <c r="AR270" s="246"/>
      <c r="AS270" s="246"/>
      <c r="AT270" s="246"/>
      <c r="AU270" s="260"/>
    </row>
    <row r="271" spans="1:47" ht="60" customHeight="1" x14ac:dyDescent="0.35">
      <c r="A271" s="256" t="s">
        <v>6445</v>
      </c>
      <c r="B271" s="234" t="s">
        <v>6577</v>
      </c>
      <c r="C271" s="235" t="s">
        <v>6591</v>
      </c>
      <c r="D271" s="238" t="s">
        <v>6592</v>
      </c>
      <c r="E271" s="239" t="s">
        <v>6075</v>
      </c>
      <c r="F271" s="242" t="s">
        <v>6580</v>
      </c>
      <c r="G271" s="245" t="str">
        <f>IF(COUNTIF(H271:AU271,"&lt;&gt;")=0,"",SUMPRODUCT(((Recommendations[ImplStatus]="Implemented")+(Recommendations[ImplStatus]="Compensated"))*ISNUMBER(MATCH(Recommendations[Id],H271:AU271,0)))/COUNTIF(H271:AU271,"&lt;&gt;"))</f>
        <v/>
      </c>
      <c r="H271" s="246"/>
      <c r="I271" s="246"/>
      <c r="J271" s="246"/>
      <c r="K271" s="246"/>
      <c r="L271" s="246"/>
      <c r="M271" s="246"/>
      <c r="N271" s="246"/>
      <c r="O271" s="246"/>
      <c r="P271" s="246"/>
      <c r="Q271" s="246"/>
      <c r="R271" s="246"/>
      <c r="S271" s="246"/>
      <c r="T271" s="246"/>
      <c r="U271" s="246"/>
      <c r="V271" s="246"/>
      <c r="W271" s="246"/>
      <c r="X271" s="246"/>
      <c r="Y271" s="246"/>
      <c r="Z271" s="246"/>
      <c r="AA271" s="246"/>
      <c r="AB271" s="246"/>
      <c r="AC271" s="246"/>
      <c r="AD271" s="246"/>
      <c r="AE271" s="246"/>
      <c r="AF271" s="246"/>
      <c r="AG271" s="246"/>
      <c r="AH271" s="246"/>
      <c r="AI271" s="246"/>
      <c r="AJ271" s="246"/>
      <c r="AK271" s="246"/>
      <c r="AL271" s="246"/>
      <c r="AM271" s="246"/>
      <c r="AN271" s="246"/>
      <c r="AO271" s="246"/>
      <c r="AP271" s="246"/>
      <c r="AQ271" s="246"/>
      <c r="AR271" s="246"/>
      <c r="AS271" s="246"/>
      <c r="AT271" s="246"/>
      <c r="AU271" s="260"/>
    </row>
    <row r="272" spans="1:47" ht="60" customHeight="1" x14ac:dyDescent="0.35">
      <c r="A272" s="256" t="s">
        <v>6445</v>
      </c>
      <c r="B272" s="234" t="s">
        <v>6577</v>
      </c>
      <c r="C272" s="235" t="s">
        <v>6593</v>
      </c>
      <c r="D272" s="238" t="s">
        <v>6594</v>
      </c>
      <c r="E272" s="239" t="s">
        <v>6075</v>
      </c>
      <c r="F272" s="242" t="s">
        <v>6580</v>
      </c>
      <c r="G272" s="245" t="str">
        <f>IF(COUNTIF(H272:AU272,"&lt;&gt;")=0,"",SUMPRODUCT(((Recommendations[ImplStatus]="Implemented")+(Recommendations[ImplStatus]="Compensated"))*ISNUMBER(MATCH(Recommendations[Id],H272:AU272,0)))/COUNTIF(H272:AU272,"&lt;&gt;"))</f>
        <v/>
      </c>
      <c r="H272" s="246"/>
      <c r="I272" s="246"/>
      <c r="J272" s="246"/>
      <c r="K272" s="246"/>
      <c r="L272" s="246"/>
      <c r="M272" s="246"/>
      <c r="N272" s="246"/>
      <c r="O272" s="246"/>
      <c r="P272" s="246"/>
      <c r="Q272" s="246"/>
      <c r="R272" s="246"/>
      <c r="S272" s="246"/>
      <c r="T272" s="246"/>
      <c r="U272" s="246"/>
      <c r="V272" s="246"/>
      <c r="W272" s="246"/>
      <c r="X272" s="246"/>
      <c r="Y272" s="246"/>
      <c r="Z272" s="246"/>
      <c r="AA272" s="246"/>
      <c r="AB272" s="246"/>
      <c r="AC272" s="246"/>
      <c r="AD272" s="246"/>
      <c r="AE272" s="246"/>
      <c r="AF272" s="246"/>
      <c r="AG272" s="246"/>
      <c r="AH272" s="246"/>
      <c r="AI272" s="246"/>
      <c r="AJ272" s="246"/>
      <c r="AK272" s="246"/>
      <c r="AL272" s="246"/>
      <c r="AM272" s="246"/>
      <c r="AN272" s="246"/>
      <c r="AO272" s="246"/>
      <c r="AP272" s="246"/>
      <c r="AQ272" s="246"/>
      <c r="AR272" s="246"/>
      <c r="AS272" s="246"/>
      <c r="AT272" s="246"/>
      <c r="AU272" s="260"/>
    </row>
    <row r="273" spans="1:47" ht="60" customHeight="1" x14ac:dyDescent="0.35">
      <c r="A273" s="256" t="s">
        <v>6445</v>
      </c>
      <c r="B273" s="234" t="s">
        <v>6577</v>
      </c>
      <c r="C273" s="235" t="s">
        <v>6595</v>
      </c>
      <c r="D273" s="238" t="s">
        <v>6596</v>
      </c>
      <c r="E273" s="239" t="s">
        <v>6075</v>
      </c>
      <c r="F273" s="242" t="s">
        <v>6580</v>
      </c>
      <c r="G273" s="245" t="str">
        <f>IF(COUNTIF(H273:AU273,"&lt;&gt;")=0,"",SUMPRODUCT(((Recommendations[ImplStatus]="Implemented")+(Recommendations[ImplStatus]="Compensated"))*ISNUMBER(MATCH(Recommendations[Id],H273:AU273,0)))/COUNTIF(H273:AU273,"&lt;&gt;"))</f>
        <v/>
      </c>
      <c r="H273" s="246"/>
      <c r="I273" s="246"/>
      <c r="J273" s="246"/>
      <c r="K273" s="246"/>
      <c r="L273" s="246"/>
      <c r="M273" s="246"/>
      <c r="N273" s="246"/>
      <c r="O273" s="246"/>
      <c r="P273" s="246"/>
      <c r="Q273" s="246"/>
      <c r="R273" s="246"/>
      <c r="S273" s="246"/>
      <c r="T273" s="246"/>
      <c r="U273" s="246"/>
      <c r="V273" s="246"/>
      <c r="W273" s="246"/>
      <c r="X273" s="246"/>
      <c r="Y273" s="246"/>
      <c r="Z273" s="246"/>
      <c r="AA273" s="246"/>
      <c r="AB273" s="246"/>
      <c r="AC273" s="246"/>
      <c r="AD273" s="246"/>
      <c r="AE273" s="246"/>
      <c r="AF273" s="246"/>
      <c r="AG273" s="246"/>
      <c r="AH273" s="246"/>
      <c r="AI273" s="246"/>
      <c r="AJ273" s="246"/>
      <c r="AK273" s="246"/>
      <c r="AL273" s="246"/>
      <c r="AM273" s="246"/>
      <c r="AN273" s="246"/>
      <c r="AO273" s="246"/>
      <c r="AP273" s="246"/>
      <c r="AQ273" s="246"/>
      <c r="AR273" s="246"/>
      <c r="AS273" s="246"/>
      <c r="AT273" s="246"/>
      <c r="AU273" s="260"/>
    </row>
    <row r="274" spans="1:47" ht="60" customHeight="1" outlineLevel="1" x14ac:dyDescent="0.35">
      <c r="A274" s="254" t="s">
        <v>6597</v>
      </c>
      <c r="B274" s="232"/>
      <c r="C274" s="232"/>
      <c r="D274" s="236"/>
      <c r="E274" s="232"/>
      <c r="F274" s="240"/>
      <c r="G274" s="243" t="str">
        <f>IF(COUNTIF(H274:AU274,"&lt;&gt;")=0,"",SUMPRODUCT(((Recommendations[ImplStatus]="Implemented")+(Recommendations[ImplStatus]="Compensated"))*ISNUMBER(MATCH(Recommendations[Id],H274:AU274,0)))/COUNTIF(H274:AU274,"&lt;&gt;"))</f>
        <v/>
      </c>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58"/>
    </row>
    <row r="275" spans="1:47" ht="60" customHeight="1" outlineLevel="2" x14ac:dyDescent="0.35">
      <c r="A275" s="255" t="s">
        <v>6597</v>
      </c>
      <c r="B275" s="233" t="s">
        <v>6598</v>
      </c>
      <c r="C275" s="233"/>
      <c r="D275" s="237"/>
      <c r="E275" s="233"/>
      <c r="F275" s="241"/>
      <c r="G275" s="244" t="str">
        <f>IF(COUNTIF(H275:AU275,"&lt;&gt;")=0,"",SUMPRODUCT(((Recommendations[ImplStatus]="Implemented")+(Recommendations[ImplStatus]="Compensated"))*ISNUMBER(MATCH(Recommendations[Id],H275:AU275,0)))/COUNTIF(H275:AU275,"&lt;&gt;"))</f>
        <v/>
      </c>
      <c r="H275" s="241"/>
      <c r="I275" s="241"/>
      <c r="J275" s="241"/>
      <c r="K275" s="241"/>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1"/>
      <c r="AJ275" s="241"/>
      <c r="AK275" s="241"/>
      <c r="AL275" s="241"/>
      <c r="AM275" s="241"/>
      <c r="AN275" s="241"/>
      <c r="AO275" s="241"/>
      <c r="AP275" s="241"/>
      <c r="AQ275" s="241"/>
      <c r="AR275" s="241"/>
      <c r="AS275" s="241"/>
      <c r="AT275" s="241"/>
      <c r="AU275" s="259"/>
    </row>
    <row r="276" spans="1:47" ht="60" customHeight="1" x14ac:dyDescent="0.35">
      <c r="A276" s="256" t="s">
        <v>6597</v>
      </c>
      <c r="B276" s="234" t="s">
        <v>6598</v>
      </c>
      <c r="C276" s="235" t="s">
        <v>6599</v>
      </c>
      <c r="D276" s="238" t="s">
        <v>6600</v>
      </c>
      <c r="E276" s="239" t="s">
        <v>6046</v>
      </c>
      <c r="F276" s="242" t="s">
        <v>6601</v>
      </c>
      <c r="G276" s="245" t="str">
        <f>IF(COUNTIF(H276:AU276,"&lt;&gt;")=0,"",SUMPRODUCT(((Recommendations[ImplStatus]="Implemented")+(Recommendations[ImplStatus]="Compensated"))*ISNUMBER(MATCH(Recommendations[Id],H276:AU276,0)))/COUNTIF(H276:AU276,"&lt;&gt;"))</f>
        <v/>
      </c>
      <c r="H276" s="246"/>
      <c r="I276" s="246"/>
      <c r="J276" s="246"/>
      <c r="K276" s="246"/>
      <c r="L276" s="246"/>
      <c r="M276" s="246"/>
      <c r="N276" s="246"/>
      <c r="O276" s="246"/>
      <c r="P276" s="246"/>
      <c r="Q276" s="246"/>
      <c r="R276" s="246"/>
      <c r="S276" s="246"/>
      <c r="T276" s="246"/>
      <c r="U276" s="246"/>
      <c r="V276" s="246"/>
      <c r="W276" s="246"/>
      <c r="X276" s="246"/>
      <c r="Y276" s="246"/>
      <c r="Z276" s="246"/>
      <c r="AA276" s="246"/>
      <c r="AB276" s="246"/>
      <c r="AC276" s="246"/>
      <c r="AD276" s="246"/>
      <c r="AE276" s="246"/>
      <c r="AF276" s="246"/>
      <c r="AG276" s="246"/>
      <c r="AH276" s="246"/>
      <c r="AI276" s="246"/>
      <c r="AJ276" s="246"/>
      <c r="AK276" s="246"/>
      <c r="AL276" s="246"/>
      <c r="AM276" s="246"/>
      <c r="AN276" s="246"/>
      <c r="AO276" s="246"/>
      <c r="AP276" s="246"/>
      <c r="AQ276" s="246"/>
      <c r="AR276" s="246"/>
      <c r="AS276" s="246"/>
      <c r="AT276" s="246"/>
      <c r="AU276" s="260"/>
    </row>
    <row r="277" spans="1:47" ht="60" customHeight="1" x14ac:dyDescent="0.35">
      <c r="A277" s="256" t="s">
        <v>6597</v>
      </c>
      <c r="B277" s="234" t="s">
        <v>6598</v>
      </c>
      <c r="C277" s="235" t="s">
        <v>6602</v>
      </c>
      <c r="D277" s="238" t="s">
        <v>6603</v>
      </c>
      <c r="E277" s="239" t="s">
        <v>6046</v>
      </c>
      <c r="F277" s="242" t="s">
        <v>6601</v>
      </c>
      <c r="G277" s="245" t="str">
        <f>IF(COUNTIF(H277:AU277,"&lt;&gt;")=0,"",SUMPRODUCT(((Recommendations[ImplStatus]="Implemented")+(Recommendations[ImplStatus]="Compensated"))*ISNUMBER(MATCH(Recommendations[Id],H277:AU277,0)))/COUNTIF(H277:AU277,"&lt;&gt;"))</f>
        <v/>
      </c>
      <c r="H277" s="246"/>
      <c r="I277" s="246"/>
      <c r="J277" s="246"/>
      <c r="K277" s="246"/>
      <c r="L277" s="246"/>
      <c r="M277" s="246"/>
      <c r="N277" s="246"/>
      <c r="O277" s="246"/>
      <c r="P277" s="246"/>
      <c r="Q277" s="246"/>
      <c r="R277" s="246"/>
      <c r="S277" s="246"/>
      <c r="T277" s="246"/>
      <c r="U277" s="246"/>
      <c r="V277" s="246"/>
      <c r="W277" s="246"/>
      <c r="X277" s="246"/>
      <c r="Y277" s="246"/>
      <c r="Z277" s="246"/>
      <c r="AA277" s="246"/>
      <c r="AB277" s="246"/>
      <c r="AC277" s="246"/>
      <c r="AD277" s="246"/>
      <c r="AE277" s="246"/>
      <c r="AF277" s="246"/>
      <c r="AG277" s="246"/>
      <c r="AH277" s="246"/>
      <c r="AI277" s="246"/>
      <c r="AJ277" s="246"/>
      <c r="AK277" s="246"/>
      <c r="AL277" s="246"/>
      <c r="AM277" s="246"/>
      <c r="AN277" s="246"/>
      <c r="AO277" s="246"/>
      <c r="AP277" s="246"/>
      <c r="AQ277" s="246"/>
      <c r="AR277" s="246"/>
      <c r="AS277" s="246"/>
      <c r="AT277" s="246"/>
      <c r="AU277" s="260"/>
    </row>
    <row r="278" spans="1:47" ht="60" customHeight="1" x14ac:dyDescent="0.35">
      <c r="A278" s="256" t="s">
        <v>6597</v>
      </c>
      <c r="B278" s="234" t="s">
        <v>6598</v>
      </c>
      <c r="C278" s="235" t="s">
        <v>6604</v>
      </c>
      <c r="D278" s="238" t="s">
        <v>6605</v>
      </c>
      <c r="E278" s="239" t="s">
        <v>6046</v>
      </c>
      <c r="F278" s="242" t="s">
        <v>6601</v>
      </c>
      <c r="G278" s="245" t="str">
        <f>IF(COUNTIF(H278:AU278,"&lt;&gt;")=0,"",SUMPRODUCT(((Recommendations[ImplStatus]="Implemented")+(Recommendations[ImplStatus]="Compensated"))*ISNUMBER(MATCH(Recommendations[Id],H278:AU278,0)))/COUNTIF(H278:AU278,"&lt;&gt;"))</f>
        <v/>
      </c>
      <c r="H278" s="246"/>
      <c r="I278" s="246"/>
      <c r="J278" s="246"/>
      <c r="K278" s="246"/>
      <c r="L278" s="246"/>
      <c r="M278" s="246"/>
      <c r="N278" s="246"/>
      <c r="O278" s="246"/>
      <c r="P278" s="246"/>
      <c r="Q278" s="246"/>
      <c r="R278" s="246"/>
      <c r="S278" s="246"/>
      <c r="T278" s="246"/>
      <c r="U278" s="246"/>
      <c r="V278" s="246"/>
      <c r="W278" s="246"/>
      <c r="X278" s="246"/>
      <c r="Y278" s="246"/>
      <c r="Z278" s="246"/>
      <c r="AA278" s="246"/>
      <c r="AB278" s="246"/>
      <c r="AC278" s="246"/>
      <c r="AD278" s="246"/>
      <c r="AE278" s="246"/>
      <c r="AF278" s="246"/>
      <c r="AG278" s="246"/>
      <c r="AH278" s="246"/>
      <c r="AI278" s="246"/>
      <c r="AJ278" s="246"/>
      <c r="AK278" s="246"/>
      <c r="AL278" s="246"/>
      <c r="AM278" s="246"/>
      <c r="AN278" s="246"/>
      <c r="AO278" s="246"/>
      <c r="AP278" s="246"/>
      <c r="AQ278" s="246"/>
      <c r="AR278" s="246"/>
      <c r="AS278" s="246"/>
      <c r="AT278" s="246"/>
      <c r="AU278" s="260"/>
    </row>
    <row r="279" spans="1:47" ht="60" customHeight="1" x14ac:dyDescent="0.35">
      <c r="A279" s="256" t="s">
        <v>6597</v>
      </c>
      <c r="B279" s="234" t="s">
        <v>6598</v>
      </c>
      <c r="C279" s="235" t="s">
        <v>6606</v>
      </c>
      <c r="D279" s="238" t="s">
        <v>6607</v>
      </c>
      <c r="E279" s="239" t="s">
        <v>6046</v>
      </c>
      <c r="F279" s="242" t="s">
        <v>6601</v>
      </c>
      <c r="G279" s="245" t="str">
        <f>IF(COUNTIF(H279:AU279,"&lt;&gt;")=0,"",SUMPRODUCT(((Recommendations[ImplStatus]="Implemented")+(Recommendations[ImplStatus]="Compensated"))*ISNUMBER(MATCH(Recommendations[Id],H279:AU279,0)))/COUNTIF(H279:AU279,"&lt;&gt;"))</f>
        <v/>
      </c>
      <c r="H279" s="246"/>
      <c r="I279" s="246"/>
      <c r="J279" s="246"/>
      <c r="K279" s="246"/>
      <c r="L279" s="246"/>
      <c r="M279" s="246"/>
      <c r="N279" s="246"/>
      <c r="O279" s="246"/>
      <c r="P279" s="246"/>
      <c r="Q279" s="246"/>
      <c r="R279" s="246"/>
      <c r="S279" s="246"/>
      <c r="T279" s="246"/>
      <c r="U279" s="246"/>
      <c r="V279" s="246"/>
      <c r="W279" s="246"/>
      <c r="X279" s="246"/>
      <c r="Y279" s="246"/>
      <c r="Z279" s="246"/>
      <c r="AA279" s="246"/>
      <c r="AB279" s="246"/>
      <c r="AC279" s="246"/>
      <c r="AD279" s="246"/>
      <c r="AE279" s="246"/>
      <c r="AF279" s="246"/>
      <c r="AG279" s="246"/>
      <c r="AH279" s="246"/>
      <c r="AI279" s="246"/>
      <c r="AJ279" s="246"/>
      <c r="AK279" s="246"/>
      <c r="AL279" s="246"/>
      <c r="AM279" s="246"/>
      <c r="AN279" s="246"/>
      <c r="AO279" s="246"/>
      <c r="AP279" s="246"/>
      <c r="AQ279" s="246"/>
      <c r="AR279" s="246"/>
      <c r="AS279" s="246"/>
      <c r="AT279" s="246"/>
      <c r="AU279" s="260"/>
    </row>
    <row r="280" spans="1:47" ht="60" customHeight="1" x14ac:dyDescent="0.35">
      <c r="A280" s="256" t="s">
        <v>6597</v>
      </c>
      <c r="B280" s="234" t="s">
        <v>6598</v>
      </c>
      <c r="C280" s="235" t="s">
        <v>6608</v>
      </c>
      <c r="D280" s="238" t="s">
        <v>6609</v>
      </c>
      <c r="E280" s="239" t="s">
        <v>6046</v>
      </c>
      <c r="F280" s="242" t="s">
        <v>6601</v>
      </c>
      <c r="G280" s="245" t="str">
        <f>IF(COUNTIF(H280:AU280,"&lt;&gt;")=0,"",SUMPRODUCT(((Recommendations[ImplStatus]="Implemented")+(Recommendations[ImplStatus]="Compensated"))*ISNUMBER(MATCH(Recommendations[Id],H280:AU280,0)))/COUNTIF(H280:AU280,"&lt;&gt;"))</f>
        <v/>
      </c>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246"/>
      <c r="AE280" s="246"/>
      <c r="AF280" s="246"/>
      <c r="AG280" s="246"/>
      <c r="AH280" s="246"/>
      <c r="AI280" s="246"/>
      <c r="AJ280" s="246"/>
      <c r="AK280" s="246"/>
      <c r="AL280" s="246"/>
      <c r="AM280" s="246"/>
      <c r="AN280" s="246"/>
      <c r="AO280" s="246"/>
      <c r="AP280" s="246"/>
      <c r="AQ280" s="246"/>
      <c r="AR280" s="246"/>
      <c r="AS280" s="246"/>
      <c r="AT280" s="246"/>
      <c r="AU280" s="260"/>
    </row>
    <row r="281" spans="1:47" ht="60" customHeight="1" x14ac:dyDescent="0.35">
      <c r="A281" s="256" t="s">
        <v>6597</v>
      </c>
      <c r="B281" s="234" t="s">
        <v>6598</v>
      </c>
      <c r="C281" s="235" t="s">
        <v>6610</v>
      </c>
      <c r="D281" s="238" t="s">
        <v>6611</v>
      </c>
      <c r="E281" s="239" t="s">
        <v>6046</v>
      </c>
      <c r="F281" s="242" t="s">
        <v>6601</v>
      </c>
      <c r="G281" s="245" t="str">
        <f>IF(COUNTIF(H281:AU281,"&lt;&gt;")=0,"",SUMPRODUCT(((Recommendations[ImplStatus]="Implemented")+(Recommendations[ImplStatus]="Compensated"))*ISNUMBER(MATCH(Recommendations[Id],H281:AU281,0)))/COUNTIF(H281:AU281,"&lt;&gt;"))</f>
        <v/>
      </c>
      <c r="H281" s="246"/>
      <c r="I281" s="246"/>
      <c r="J281" s="246"/>
      <c r="K281" s="246"/>
      <c r="L281" s="246"/>
      <c r="M281" s="246"/>
      <c r="N281" s="246"/>
      <c r="O281" s="246"/>
      <c r="P281" s="246"/>
      <c r="Q281" s="246"/>
      <c r="R281" s="246"/>
      <c r="S281" s="246"/>
      <c r="T281" s="246"/>
      <c r="U281" s="246"/>
      <c r="V281" s="246"/>
      <c r="W281" s="246"/>
      <c r="X281" s="246"/>
      <c r="Y281" s="246"/>
      <c r="Z281" s="246"/>
      <c r="AA281" s="246"/>
      <c r="AB281" s="246"/>
      <c r="AC281" s="246"/>
      <c r="AD281" s="246"/>
      <c r="AE281" s="246"/>
      <c r="AF281" s="246"/>
      <c r="AG281" s="246"/>
      <c r="AH281" s="246"/>
      <c r="AI281" s="246"/>
      <c r="AJ281" s="246"/>
      <c r="AK281" s="246"/>
      <c r="AL281" s="246"/>
      <c r="AM281" s="246"/>
      <c r="AN281" s="246"/>
      <c r="AO281" s="246"/>
      <c r="AP281" s="246"/>
      <c r="AQ281" s="246"/>
      <c r="AR281" s="246"/>
      <c r="AS281" s="246"/>
      <c r="AT281" s="246"/>
      <c r="AU281" s="260"/>
    </row>
    <row r="282" spans="1:47" ht="60" customHeight="1" x14ac:dyDescent="0.35">
      <c r="A282" s="256" t="s">
        <v>6597</v>
      </c>
      <c r="B282" s="234" t="s">
        <v>6598</v>
      </c>
      <c r="C282" s="235" t="s">
        <v>6612</v>
      </c>
      <c r="D282" s="238" t="s">
        <v>6613</v>
      </c>
      <c r="E282" s="239" t="s">
        <v>6046</v>
      </c>
      <c r="F282" s="242" t="s">
        <v>6601</v>
      </c>
      <c r="G282" s="245" t="str">
        <f>IF(COUNTIF(H282:AU282,"&lt;&gt;")=0,"",SUMPRODUCT(((Recommendations[ImplStatus]="Implemented")+(Recommendations[ImplStatus]="Compensated"))*ISNUMBER(MATCH(Recommendations[Id],H282:AU282,0)))/COUNTIF(H282:AU282,"&lt;&gt;"))</f>
        <v/>
      </c>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246"/>
      <c r="AD282" s="246"/>
      <c r="AE282" s="246"/>
      <c r="AF282" s="246"/>
      <c r="AG282" s="246"/>
      <c r="AH282" s="246"/>
      <c r="AI282" s="246"/>
      <c r="AJ282" s="246"/>
      <c r="AK282" s="246"/>
      <c r="AL282" s="246"/>
      <c r="AM282" s="246"/>
      <c r="AN282" s="246"/>
      <c r="AO282" s="246"/>
      <c r="AP282" s="246"/>
      <c r="AQ282" s="246"/>
      <c r="AR282" s="246"/>
      <c r="AS282" s="246"/>
      <c r="AT282" s="246"/>
      <c r="AU282" s="260"/>
    </row>
    <row r="283" spans="1:47" ht="60" customHeight="1" x14ac:dyDescent="0.35">
      <c r="A283" s="256" t="s">
        <v>6597</v>
      </c>
      <c r="B283" s="234" t="s">
        <v>6598</v>
      </c>
      <c r="C283" s="235" t="s">
        <v>6614</v>
      </c>
      <c r="D283" s="238" t="s">
        <v>6615</v>
      </c>
      <c r="E283" s="239" t="s">
        <v>6142</v>
      </c>
      <c r="F283" s="242" t="s">
        <v>6616</v>
      </c>
      <c r="G283" s="245" t="str">
        <f>IF(COUNTIF(H283:AU283,"&lt;&gt;")=0,"",SUMPRODUCT(((Recommendations[ImplStatus]="Implemented")+(Recommendations[ImplStatus]="Compensated"))*ISNUMBER(MATCH(Recommendations[Id],H283:AU283,0)))/COUNTIF(H283:AU283,"&lt;&gt;"))</f>
        <v/>
      </c>
      <c r="H283" s="246"/>
      <c r="I283" s="246"/>
      <c r="J283" s="246"/>
      <c r="K283" s="246"/>
      <c r="L283" s="246"/>
      <c r="M283" s="246"/>
      <c r="N283" s="246"/>
      <c r="O283" s="246"/>
      <c r="P283" s="246"/>
      <c r="Q283" s="246"/>
      <c r="R283" s="246"/>
      <c r="S283" s="246"/>
      <c r="T283" s="246"/>
      <c r="U283" s="246"/>
      <c r="V283" s="246"/>
      <c r="W283" s="246"/>
      <c r="X283" s="246"/>
      <c r="Y283" s="246"/>
      <c r="Z283" s="246"/>
      <c r="AA283" s="246"/>
      <c r="AB283" s="246"/>
      <c r="AC283" s="246"/>
      <c r="AD283" s="246"/>
      <c r="AE283" s="246"/>
      <c r="AF283" s="246"/>
      <c r="AG283" s="246"/>
      <c r="AH283" s="246"/>
      <c r="AI283" s="246"/>
      <c r="AJ283" s="246"/>
      <c r="AK283" s="246"/>
      <c r="AL283" s="246"/>
      <c r="AM283" s="246"/>
      <c r="AN283" s="246"/>
      <c r="AO283" s="246"/>
      <c r="AP283" s="246"/>
      <c r="AQ283" s="246"/>
      <c r="AR283" s="246"/>
      <c r="AS283" s="246"/>
      <c r="AT283" s="246"/>
      <c r="AU283" s="260"/>
    </row>
    <row r="284" spans="1:47" ht="60" customHeight="1" x14ac:dyDescent="0.35">
      <c r="A284" s="256" t="s">
        <v>6597</v>
      </c>
      <c r="B284" s="234" t="s">
        <v>6598</v>
      </c>
      <c r="C284" s="235" t="s">
        <v>6617</v>
      </c>
      <c r="D284" s="238" t="s">
        <v>6618</v>
      </c>
      <c r="E284" s="239" t="s">
        <v>6142</v>
      </c>
      <c r="F284" s="242" t="s">
        <v>6616</v>
      </c>
      <c r="G284" s="245" t="str">
        <f>IF(COUNTIF(H284:AU284,"&lt;&gt;")=0,"",SUMPRODUCT(((Recommendations[ImplStatus]="Implemented")+(Recommendations[ImplStatus]="Compensated"))*ISNUMBER(MATCH(Recommendations[Id],H284:AU284,0)))/COUNTIF(H284:AU284,"&lt;&gt;"))</f>
        <v/>
      </c>
      <c r="H284" s="246"/>
      <c r="I284" s="246"/>
      <c r="J284" s="246"/>
      <c r="K284" s="246"/>
      <c r="L284" s="246"/>
      <c r="M284" s="246"/>
      <c r="N284" s="246"/>
      <c r="O284" s="246"/>
      <c r="P284" s="246"/>
      <c r="Q284" s="246"/>
      <c r="R284" s="246"/>
      <c r="S284" s="246"/>
      <c r="T284" s="246"/>
      <c r="U284" s="246"/>
      <c r="V284" s="246"/>
      <c r="W284" s="246"/>
      <c r="X284" s="246"/>
      <c r="Y284" s="246"/>
      <c r="Z284" s="246"/>
      <c r="AA284" s="246"/>
      <c r="AB284" s="246"/>
      <c r="AC284" s="246"/>
      <c r="AD284" s="246"/>
      <c r="AE284" s="246"/>
      <c r="AF284" s="246"/>
      <c r="AG284" s="246"/>
      <c r="AH284" s="246"/>
      <c r="AI284" s="246"/>
      <c r="AJ284" s="246"/>
      <c r="AK284" s="246"/>
      <c r="AL284" s="246"/>
      <c r="AM284" s="246"/>
      <c r="AN284" s="246"/>
      <c r="AO284" s="246"/>
      <c r="AP284" s="246"/>
      <c r="AQ284" s="246"/>
      <c r="AR284" s="246"/>
      <c r="AS284" s="246"/>
      <c r="AT284" s="246"/>
      <c r="AU284" s="260"/>
    </row>
    <row r="285" spans="1:47" ht="60" customHeight="1" x14ac:dyDescent="0.35">
      <c r="A285" s="256" t="s">
        <v>6597</v>
      </c>
      <c r="B285" s="234" t="s">
        <v>6598</v>
      </c>
      <c r="C285" s="235" t="s">
        <v>6619</v>
      </c>
      <c r="D285" s="238" t="s">
        <v>6620</v>
      </c>
      <c r="E285" s="239" t="s">
        <v>6046</v>
      </c>
      <c r="F285" s="242" t="s">
        <v>6616</v>
      </c>
      <c r="G285" s="245" t="str">
        <f>IF(COUNTIF(H285:AU285,"&lt;&gt;")=0,"",SUMPRODUCT(((Recommendations[ImplStatus]="Implemented")+(Recommendations[ImplStatus]="Compensated"))*ISNUMBER(MATCH(Recommendations[Id],H285:AU285,0)))/COUNTIF(H285:AU285,"&lt;&gt;"))</f>
        <v/>
      </c>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246"/>
      <c r="AD285" s="246"/>
      <c r="AE285" s="246"/>
      <c r="AF285" s="246"/>
      <c r="AG285" s="246"/>
      <c r="AH285" s="246"/>
      <c r="AI285" s="246"/>
      <c r="AJ285" s="246"/>
      <c r="AK285" s="246"/>
      <c r="AL285" s="246"/>
      <c r="AM285" s="246"/>
      <c r="AN285" s="246"/>
      <c r="AO285" s="246"/>
      <c r="AP285" s="246"/>
      <c r="AQ285" s="246"/>
      <c r="AR285" s="246"/>
      <c r="AS285" s="246"/>
      <c r="AT285" s="246"/>
      <c r="AU285" s="260"/>
    </row>
    <row r="286" spans="1:47" ht="60" customHeight="1" x14ac:dyDescent="0.35">
      <c r="A286" s="256" t="s">
        <v>6597</v>
      </c>
      <c r="B286" s="234" t="s">
        <v>6598</v>
      </c>
      <c r="C286" s="235" t="s">
        <v>6621</v>
      </c>
      <c r="D286" s="238" t="s">
        <v>6622</v>
      </c>
      <c r="E286" s="239" t="s">
        <v>6075</v>
      </c>
      <c r="F286" s="242" t="s">
        <v>6616</v>
      </c>
      <c r="G286" s="245" t="str">
        <f>IF(COUNTIF(H286:AU286,"&lt;&gt;")=0,"",SUMPRODUCT(((Recommendations[ImplStatus]="Implemented")+(Recommendations[ImplStatus]="Compensated"))*ISNUMBER(MATCH(Recommendations[Id],H286:AU286,0)))/COUNTIF(H286:AU286,"&lt;&gt;"))</f>
        <v/>
      </c>
      <c r="H286" s="246"/>
      <c r="I286" s="246"/>
      <c r="J286" s="246"/>
      <c r="K286" s="246"/>
      <c r="L286" s="246"/>
      <c r="M286" s="246"/>
      <c r="N286" s="246"/>
      <c r="O286" s="246"/>
      <c r="P286" s="246"/>
      <c r="Q286" s="246"/>
      <c r="R286" s="246"/>
      <c r="S286" s="246"/>
      <c r="T286" s="246"/>
      <c r="U286" s="246"/>
      <c r="V286" s="246"/>
      <c r="W286" s="246"/>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c r="AS286" s="246"/>
      <c r="AT286" s="246"/>
      <c r="AU286" s="260"/>
    </row>
    <row r="287" spans="1:47" ht="60" customHeight="1" x14ac:dyDescent="0.35">
      <c r="A287" s="256" t="s">
        <v>6597</v>
      </c>
      <c r="B287" s="234" t="s">
        <v>6598</v>
      </c>
      <c r="C287" s="235" t="s">
        <v>6623</v>
      </c>
      <c r="D287" s="238" t="s">
        <v>6624</v>
      </c>
      <c r="E287" s="239" t="s">
        <v>6075</v>
      </c>
      <c r="F287" s="242" t="s">
        <v>6616</v>
      </c>
      <c r="G287" s="245" t="str">
        <f>IF(COUNTIF(H287:AU287,"&lt;&gt;")=0,"",SUMPRODUCT(((Recommendations[ImplStatus]="Implemented")+(Recommendations[ImplStatus]="Compensated"))*ISNUMBER(MATCH(Recommendations[Id],H287:AU287,0)))/COUNTIF(H287:AU287,"&lt;&gt;"))</f>
        <v/>
      </c>
      <c r="H287" s="246"/>
      <c r="I287" s="246"/>
      <c r="J287" s="246"/>
      <c r="K287" s="246"/>
      <c r="L287" s="246"/>
      <c r="M287" s="246"/>
      <c r="N287" s="246"/>
      <c r="O287" s="246"/>
      <c r="P287" s="246"/>
      <c r="Q287" s="246"/>
      <c r="R287" s="246"/>
      <c r="S287" s="246"/>
      <c r="T287" s="246"/>
      <c r="U287" s="246"/>
      <c r="V287" s="246"/>
      <c r="W287" s="246"/>
      <c r="X287" s="246"/>
      <c r="Y287" s="246"/>
      <c r="Z287" s="246"/>
      <c r="AA287" s="246"/>
      <c r="AB287" s="246"/>
      <c r="AC287" s="246"/>
      <c r="AD287" s="246"/>
      <c r="AE287" s="246"/>
      <c r="AF287" s="246"/>
      <c r="AG287" s="246"/>
      <c r="AH287" s="246"/>
      <c r="AI287" s="246"/>
      <c r="AJ287" s="246"/>
      <c r="AK287" s="246"/>
      <c r="AL287" s="246"/>
      <c r="AM287" s="246"/>
      <c r="AN287" s="246"/>
      <c r="AO287" s="246"/>
      <c r="AP287" s="246"/>
      <c r="AQ287" s="246"/>
      <c r="AR287" s="246"/>
      <c r="AS287" s="246"/>
      <c r="AT287" s="246"/>
      <c r="AU287" s="260"/>
    </row>
    <row r="288" spans="1:47" ht="60" customHeight="1" x14ac:dyDescent="0.35">
      <c r="A288" s="256" t="s">
        <v>6597</v>
      </c>
      <c r="B288" s="234" t="s">
        <v>6598</v>
      </c>
      <c r="C288" s="235" t="s">
        <v>6625</v>
      </c>
      <c r="D288" s="238" t="s">
        <v>6626</v>
      </c>
      <c r="E288" s="239" t="s">
        <v>6075</v>
      </c>
      <c r="F288" s="242" t="s">
        <v>6616</v>
      </c>
      <c r="G288" s="245" t="str">
        <f>IF(COUNTIF(H288:AU288,"&lt;&gt;")=0,"",SUMPRODUCT(((Recommendations[ImplStatus]="Implemented")+(Recommendations[ImplStatus]="Compensated"))*ISNUMBER(MATCH(Recommendations[Id],H288:AU288,0)))/COUNTIF(H288:AU288,"&lt;&gt;"))</f>
        <v/>
      </c>
      <c r="H288" s="246"/>
      <c r="I288" s="246"/>
      <c r="J288" s="246"/>
      <c r="K288" s="246"/>
      <c r="L288" s="246"/>
      <c r="M288" s="246"/>
      <c r="N288" s="246"/>
      <c r="O288" s="246"/>
      <c r="P288" s="246"/>
      <c r="Q288" s="246"/>
      <c r="R288" s="246"/>
      <c r="S288" s="246"/>
      <c r="T288" s="246"/>
      <c r="U288" s="246"/>
      <c r="V288" s="246"/>
      <c r="W288" s="246"/>
      <c r="X288" s="246"/>
      <c r="Y288" s="246"/>
      <c r="Z288" s="246"/>
      <c r="AA288" s="246"/>
      <c r="AB288" s="246"/>
      <c r="AC288" s="246"/>
      <c r="AD288" s="246"/>
      <c r="AE288" s="246"/>
      <c r="AF288" s="246"/>
      <c r="AG288" s="246"/>
      <c r="AH288" s="246"/>
      <c r="AI288" s="246"/>
      <c r="AJ288" s="246"/>
      <c r="AK288" s="246"/>
      <c r="AL288" s="246"/>
      <c r="AM288" s="246"/>
      <c r="AN288" s="246"/>
      <c r="AO288" s="246"/>
      <c r="AP288" s="246"/>
      <c r="AQ288" s="246"/>
      <c r="AR288" s="246"/>
      <c r="AS288" s="246"/>
      <c r="AT288" s="246"/>
      <c r="AU288" s="260"/>
    </row>
    <row r="289" spans="1:47" ht="60" customHeight="1" x14ac:dyDescent="0.35">
      <c r="A289" s="256" t="s">
        <v>6597</v>
      </c>
      <c r="B289" s="234" t="s">
        <v>6598</v>
      </c>
      <c r="C289" s="235" t="s">
        <v>6627</v>
      </c>
      <c r="D289" s="238" t="s">
        <v>6628</v>
      </c>
      <c r="E289" s="239" t="s">
        <v>6075</v>
      </c>
      <c r="F289" s="242" t="s">
        <v>6616</v>
      </c>
      <c r="G289" s="245" t="str">
        <f>IF(COUNTIF(H289:AU289,"&lt;&gt;")=0,"",SUMPRODUCT(((Recommendations[ImplStatus]="Implemented")+(Recommendations[ImplStatus]="Compensated"))*ISNUMBER(MATCH(Recommendations[Id],H289:AU289,0)))/COUNTIF(H289:AU289,"&lt;&gt;"))</f>
        <v/>
      </c>
      <c r="H289" s="246"/>
      <c r="I289" s="246"/>
      <c r="J289" s="246"/>
      <c r="K289" s="246"/>
      <c r="L289" s="246"/>
      <c r="M289" s="246"/>
      <c r="N289" s="246"/>
      <c r="O289" s="246"/>
      <c r="P289" s="246"/>
      <c r="Q289" s="246"/>
      <c r="R289" s="246"/>
      <c r="S289" s="246"/>
      <c r="T289" s="246"/>
      <c r="U289" s="246"/>
      <c r="V289" s="246"/>
      <c r="W289" s="246"/>
      <c r="X289" s="246"/>
      <c r="Y289" s="246"/>
      <c r="Z289" s="246"/>
      <c r="AA289" s="246"/>
      <c r="AB289" s="246"/>
      <c r="AC289" s="246"/>
      <c r="AD289" s="246"/>
      <c r="AE289" s="246"/>
      <c r="AF289" s="246"/>
      <c r="AG289" s="246"/>
      <c r="AH289" s="246"/>
      <c r="AI289" s="246"/>
      <c r="AJ289" s="246"/>
      <c r="AK289" s="246"/>
      <c r="AL289" s="246"/>
      <c r="AM289" s="246"/>
      <c r="AN289" s="246"/>
      <c r="AO289" s="246"/>
      <c r="AP289" s="246"/>
      <c r="AQ289" s="246"/>
      <c r="AR289" s="246"/>
      <c r="AS289" s="246"/>
      <c r="AT289" s="246"/>
      <c r="AU289" s="260"/>
    </row>
    <row r="290" spans="1:47" ht="60" customHeight="1" x14ac:dyDescent="0.35">
      <c r="A290" s="256" t="s">
        <v>6597</v>
      </c>
      <c r="B290" s="234" t="s">
        <v>6598</v>
      </c>
      <c r="C290" s="235" t="s">
        <v>6629</v>
      </c>
      <c r="D290" s="238" t="s">
        <v>6630</v>
      </c>
      <c r="E290" s="239" t="s">
        <v>6046</v>
      </c>
      <c r="F290" s="242" t="s">
        <v>6616</v>
      </c>
      <c r="G290" s="245" t="str">
        <f>IF(COUNTIF(H290:AU290,"&lt;&gt;")=0,"",SUMPRODUCT(((Recommendations[ImplStatus]="Implemented")+(Recommendations[ImplStatus]="Compensated"))*ISNUMBER(MATCH(Recommendations[Id],H290:AU290,0)))/COUNTIF(H290:AU290,"&lt;&gt;"))</f>
        <v/>
      </c>
      <c r="H290" s="246"/>
      <c r="I290" s="246"/>
      <c r="J290" s="246"/>
      <c r="K290" s="246"/>
      <c r="L290" s="246"/>
      <c r="M290" s="246"/>
      <c r="N290" s="246"/>
      <c r="O290" s="246"/>
      <c r="P290" s="246"/>
      <c r="Q290" s="246"/>
      <c r="R290" s="246"/>
      <c r="S290" s="246"/>
      <c r="T290" s="246"/>
      <c r="U290" s="246"/>
      <c r="V290" s="246"/>
      <c r="W290" s="246"/>
      <c r="X290" s="246"/>
      <c r="Y290" s="246"/>
      <c r="Z290" s="246"/>
      <c r="AA290" s="246"/>
      <c r="AB290" s="246"/>
      <c r="AC290" s="246"/>
      <c r="AD290" s="246"/>
      <c r="AE290" s="246"/>
      <c r="AF290" s="246"/>
      <c r="AG290" s="246"/>
      <c r="AH290" s="246"/>
      <c r="AI290" s="246"/>
      <c r="AJ290" s="246"/>
      <c r="AK290" s="246"/>
      <c r="AL290" s="246"/>
      <c r="AM290" s="246"/>
      <c r="AN290" s="246"/>
      <c r="AO290" s="246"/>
      <c r="AP290" s="246"/>
      <c r="AQ290" s="246"/>
      <c r="AR290" s="246"/>
      <c r="AS290" s="246"/>
      <c r="AT290" s="246"/>
      <c r="AU290" s="260"/>
    </row>
    <row r="291" spans="1:47" ht="60" customHeight="1" x14ac:dyDescent="0.35">
      <c r="A291" s="256" t="s">
        <v>6597</v>
      </c>
      <c r="B291" s="234" t="s">
        <v>6598</v>
      </c>
      <c r="C291" s="235" t="s">
        <v>6631</v>
      </c>
      <c r="D291" s="238" t="s">
        <v>6632</v>
      </c>
      <c r="E291" s="239" t="s">
        <v>6075</v>
      </c>
      <c r="F291" s="242" t="s">
        <v>6633</v>
      </c>
      <c r="G291" s="245" t="str">
        <f>IF(COUNTIF(H291:AU291,"&lt;&gt;")=0,"",SUMPRODUCT(((Recommendations[ImplStatus]="Implemented")+(Recommendations[ImplStatus]="Compensated"))*ISNUMBER(MATCH(Recommendations[Id],H291:AU291,0)))/COUNTIF(H291:AU291,"&lt;&gt;"))</f>
        <v/>
      </c>
      <c r="H291" s="246"/>
      <c r="I291" s="246"/>
      <c r="J291" s="246"/>
      <c r="K291" s="246"/>
      <c r="L291" s="246"/>
      <c r="M291" s="246"/>
      <c r="N291" s="246"/>
      <c r="O291" s="246"/>
      <c r="P291" s="246"/>
      <c r="Q291" s="246"/>
      <c r="R291" s="246"/>
      <c r="S291" s="246"/>
      <c r="T291" s="246"/>
      <c r="U291" s="246"/>
      <c r="V291" s="246"/>
      <c r="W291" s="246"/>
      <c r="X291" s="246"/>
      <c r="Y291" s="246"/>
      <c r="Z291" s="246"/>
      <c r="AA291" s="246"/>
      <c r="AB291" s="246"/>
      <c r="AC291" s="246"/>
      <c r="AD291" s="246"/>
      <c r="AE291" s="246"/>
      <c r="AF291" s="246"/>
      <c r="AG291" s="246"/>
      <c r="AH291" s="246"/>
      <c r="AI291" s="246"/>
      <c r="AJ291" s="246"/>
      <c r="AK291" s="246"/>
      <c r="AL291" s="246"/>
      <c r="AM291" s="246"/>
      <c r="AN291" s="246"/>
      <c r="AO291" s="246"/>
      <c r="AP291" s="246"/>
      <c r="AQ291" s="246"/>
      <c r="AR291" s="246"/>
      <c r="AS291" s="246"/>
      <c r="AT291" s="246"/>
      <c r="AU291" s="260"/>
    </row>
    <row r="292" spans="1:47" ht="60" customHeight="1" x14ac:dyDescent="0.35">
      <c r="A292" s="256" t="s">
        <v>6597</v>
      </c>
      <c r="B292" s="234" t="s">
        <v>6598</v>
      </c>
      <c r="C292" s="235" t="s">
        <v>6634</v>
      </c>
      <c r="D292" s="238" t="s">
        <v>6635</v>
      </c>
      <c r="E292" s="239" t="s">
        <v>6075</v>
      </c>
      <c r="F292" s="242" t="s">
        <v>6633</v>
      </c>
      <c r="G292" s="245" t="str">
        <f>IF(COUNTIF(H292:AU292,"&lt;&gt;")=0,"",SUMPRODUCT(((Recommendations[ImplStatus]="Implemented")+(Recommendations[ImplStatus]="Compensated"))*ISNUMBER(MATCH(Recommendations[Id],H292:AU292,0)))/COUNTIF(H292:AU292,"&lt;&gt;"))</f>
        <v/>
      </c>
      <c r="H292" s="246"/>
      <c r="I292" s="246"/>
      <c r="J292" s="246"/>
      <c r="K292" s="246"/>
      <c r="L292" s="246"/>
      <c r="M292" s="246"/>
      <c r="N292" s="246"/>
      <c r="O292" s="246"/>
      <c r="P292" s="246"/>
      <c r="Q292" s="246"/>
      <c r="R292" s="246"/>
      <c r="S292" s="246"/>
      <c r="T292" s="246"/>
      <c r="U292" s="246"/>
      <c r="V292" s="246"/>
      <c r="W292" s="246"/>
      <c r="X292" s="246"/>
      <c r="Y292" s="246"/>
      <c r="Z292" s="246"/>
      <c r="AA292" s="246"/>
      <c r="AB292" s="246"/>
      <c r="AC292" s="246"/>
      <c r="AD292" s="246"/>
      <c r="AE292" s="246"/>
      <c r="AF292" s="246"/>
      <c r="AG292" s="246"/>
      <c r="AH292" s="246"/>
      <c r="AI292" s="246"/>
      <c r="AJ292" s="246"/>
      <c r="AK292" s="246"/>
      <c r="AL292" s="246"/>
      <c r="AM292" s="246"/>
      <c r="AN292" s="246"/>
      <c r="AO292" s="246"/>
      <c r="AP292" s="246"/>
      <c r="AQ292" s="246"/>
      <c r="AR292" s="246"/>
      <c r="AS292" s="246"/>
      <c r="AT292" s="246"/>
      <c r="AU292" s="260"/>
    </row>
    <row r="293" spans="1:47" ht="60" customHeight="1" x14ac:dyDescent="0.35">
      <c r="A293" s="256" t="s">
        <v>6597</v>
      </c>
      <c r="B293" s="234" t="s">
        <v>6598</v>
      </c>
      <c r="C293" s="235" t="s">
        <v>6636</v>
      </c>
      <c r="D293" s="238" t="s">
        <v>6637</v>
      </c>
      <c r="E293" s="239" t="s">
        <v>6325</v>
      </c>
      <c r="F293" s="242" t="s">
        <v>6616</v>
      </c>
      <c r="G293" s="245">
        <f>IF(COUNTIF(H293:AU293,"&lt;&gt;")=0,"",SUMPRODUCT(((Recommendations[ImplStatus]="Implemented")+(Recommendations[ImplStatus]="Compensated"))*ISNUMBER(MATCH(Recommendations[Id],H293:AU293,0)))/COUNTIF(H293:AU293,"&lt;&gt;"))</f>
        <v>0</v>
      </c>
      <c r="H293" s="246" t="s">
        <v>1638</v>
      </c>
      <c r="I293" s="246" t="s">
        <v>1645</v>
      </c>
      <c r="J293" s="246" t="s">
        <v>1659</v>
      </c>
      <c r="K293" s="246" t="s">
        <v>1678</v>
      </c>
      <c r="L293" s="246" t="s">
        <v>1685</v>
      </c>
      <c r="M293" s="246" t="s">
        <v>1882</v>
      </c>
      <c r="N293" s="246" t="s">
        <v>2260</v>
      </c>
      <c r="O293" s="246" t="s">
        <v>2867</v>
      </c>
      <c r="P293" s="246" t="s">
        <v>2975</v>
      </c>
      <c r="Q293" s="246" t="s">
        <v>2981</v>
      </c>
      <c r="R293" s="246"/>
      <c r="S293" s="246"/>
      <c r="T293" s="246"/>
      <c r="U293" s="246"/>
      <c r="V293" s="246"/>
      <c r="W293" s="246"/>
      <c r="X293" s="246"/>
      <c r="Y293" s="246"/>
      <c r="Z293" s="246"/>
      <c r="AA293" s="246"/>
      <c r="AB293" s="246"/>
      <c r="AC293" s="246"/>
      <c r="AD293" s="246"/>
      <c r="AE293" s="246"/>
      <c r="AF293" s="246"/>
      <c r="AG293" s="246"/>
      <c r="AH293" s="246"/>
      <c r="AI293" s="246"/>
      <c r="AJ293" s="246"/>
      <c r="AK293" s="246"/>
      <c r="AL293" s="246"/>
      <c r="AM293" s="246"/>
      <c r="AN293" s="246"/>
      <c r="AO293" s="246"/>
      <c r="AP293" s="246"/>
      <c r="AQ293" s="246"/>
      <c r="AR293" s="246"/>
      <c r="AS293" s="246"/>
      <c r="AT293" s="246"/>
      <c r="AU293" s="260"/>
    </row>
    <row r="294" spans="1:47" ht="60" customHeight="1" x14ac:dyDescent="0.35">
      <c r="A294" s="256" t="s">
        <v>6597</v>
      </c>
      <c r="B294" s="234" t="s">
        <v>6598</v>
      </c>
      <c r="C294" s="235" t="s">
        <v>6638</v>
      </c>
      <c r="D294" s="238" t="s">
        <v>6639</v>
      </c>
      <c r="E294" s="239" t="s">
        <v>6325</v>
      </c>
      <c r="F294" s="242" t="s">
        <v>6616</v>
      </c>
      <c r="G294" s="245">
        <f>IF(COUNTIF(H294:AU294,"&lt;&gt;")=0,"",SUMPRODUCT(((Recommendations[ImplStatus]="Implemented")+(Recommendations[ImplStatus]="Compensated"))*ISNUMBER(MATCH(Recommendations[Id],H294:AU294,0)))/COUNTIF(H294:AU294,"&lt;&gt;"))</f>
        <v>0</v>
      </c>
      <c r="H294" s="246" t="s">
        <v>1665</v>
      </c>
      <c r="I294" s="246"/>
      <c r="J294" s="246"/>
      <c r="K294" s="246"/>
      <c r="L294" s="246"/>
      <c r="M294" s="246"/>
      <c r="N294" s="246"/>
      <c r="O294" s="246"/>
      <c r="P294" s="246"/>
      <c r="Q294" s="246"/>
      <c r="R294" s="246"/>
      <c r="S294" s="246"/>
      <c r="T294" s="246"/>
      <c r="U294" s="246"/>
      <c r="V294" s="246"/>
      <c r="W294" s="246"/>
      <c r="X294" s="246"/>
      <c r="Y294" s="246"/>
      <c r="Z294" s="246"/>
      <c r="AA294" s="246"/>
      <c r="AB294" s="246"/>
      <c r="AC294" s="246"/>
      <c r="AD294" s="246"/>
      <c r="AE294" s="246"/>
      <c r="AF294" s="246"/>
      <c r="AG294" s="246"/>
      <c r="AH294" s="246"/>
      <c r="AI294" s="246"/>
      <c r="AJ294" s="246"/>
      <c r="AK294" s="246"/>
      <c r="AL294" s="246"/>
      <c r="AM294" s="246"/>
      <c r="AN294" s="246"/>
      <c r="AO294" s="246"/>
      <c r="AP294" s="246"/>
      <c r="AQ294" s="246"/>
      <c r="AR294" s="246"/>
      <c r="AS294" s="246"/>
      <c r="AT294" s="246"/>
      <c r="AU294" s="260"/>
    </row>
    <row r="295" spans="1:47" ht="60" customHeight="1" x14ac:dyDescent="0.35">
      <c r="A295" s="256" t="s">
        <v>6597</v>
      </c>
      <c r="B295" s="234" t="s">
        <v>6598</v>
      </c>
      <c r="C295" s="235" t="s">
        <v>6640</v>
      </c>
      <c r="D295" s="238" t="s">
        <v>6641</v>
      </c>
      <c r="E295" s="239" t="s">
        <v>6142</v>
      </c>
      <c r="F295" s="242" t="s">
        <v>6616</v>
      </c>
      <c r="G295" s="245">
        <f>IF(COUNTIF(H295:AU295,"&lt;&gt;")=0,"",SUMPRODUCT(((Recommendations[ImplStatus]="Implemented")+(Recommendations[ImplStatus]="Compensated"))*ISNUMBER(MATCH(Recommendations[Id],H295:AU295,0)))/COUNTIF(H295:AU295,"&lt;&gt;"))</f>
        <v>0</v>
      </c>
      <c r="H295" s="246" t="s">
        <v>2021</v>
      </c>
      <c r="I295" s="246"/>
      <c r="J295" s="246"/>
      <c r="K295" s="246"/>
      <c r="L295" s="246"/>
      <c r="M295" s="246"/>
      <c r="N295" s="246"/>
      <c r="O295" s="246"/>
      <c r="P295" s="246"/>
      <c r="Q295" s="246"/>
      <c r="R295" s="246"/>
      <c r="S295" s="246"/>
      <c r="T295" s="246"/>
      <c r="U295" s="246"/>
      <c r="V295" s="246"/>
      <c r="W295" s="246"/>
      <c r="X295" s="246"/>
      <c r="Y295" s="246"/>
      <c r="Z295" s="246"/>
      <c r="AA295" s="246"/>
      <c r="AB295" s="246"/>
      <c r="AC295" s="246"/>
      <c r="AD295" s="246"/>
      <c r="AE295" s="246"/>
      <c r="AF295" s="246"/>
      <c r="AG295" s="246"/>
      <c r="AH295" s="246"/>
      <c r="AI295" s="246"/>
      <c r="AJ295" s="246"/>
      <c r="AK295" s="246"/>
      <c r="AL295" s="246"/>
      <c r="AM295" s="246"/>
      <c r="AN295" s="246"/>
      <c r="AO295" s="246"/>
      <c r="AP295" s="246"/>
      <c r="AQ295" s="246"/>
      <c r="AR295" s="246"/>
      <c r="AS295" s="246"/>
      <c r="AT295" s="246"/>
      <c r="AU295" s="260"/>
    </row>
    <row r="296" spans="1:47" ht="60" customHeight="1" x14ac:dyDescent="0.35">
      <c r="A296" s="256" t="s">
        <v>6597</v>
      </c>
      <c r="B296" s="234" t="s">
        <v>6598</v>
      </c>
      <c r="C296" s="235" t="s">
        <v>6642</v>
      </c>
      <c r="D296" s="238" t="s">
        <v>6643</v>
      </c>
      <c r="E296" s="239" t="s">
        <v>6142</v>
      </c>
      <c r="F296" s="242" t="s">
        <v>6616</v>
      </c>
      <c r="G296" s="245">
        <f>IF(COUNTIF(H296:AU296,"&lt;&gt;")=0,"",SUMPRODUCT(((Recommendations[ImplStatus]="Implemented")+(Recommendations[ImplStatus]="Compensated"))*ISNUMBER(MATCH(Recommendations[Id],H296:AU296,0)))/COUNTIF(H296:AU296,"&lt;&gt;"))</f>
        <v>0</v>
      </c>
      <c r="H296" s="246" t="s">
        <v>1652</v>
      </c>
      <c r="I296" s="246"/>
      <c r="J296" s="246"/>
      <c r="K296" s="246"/>
      <c r="L296" s="246"/>
      <c r="M296" s="246"/>
      <c r="N296" s="246"/>
      <c r="O296" s="246"/>
      <c r="P296" s="246"/>
      <c r="Q296" s="246"/>
      <c r="R296" s="246"/>
      <c r="S296" s="246"/>
      <c r="T296" s="246"/>
      <c r="U296" s="246"/>
      <c r="V296" s="246"/>
      <c r="W296" s="246"/>
      <c r="X296" s="246"/>
      <c r="Y296" s="246"/>
      <c r="Z296" s="246"/>
      <c r="AA296" s="246"/>
      <c r="AB296" s="246"/>
      <c r="AC296" s="246"/>
      <c r="AD296" s="246"/>
      <c r="AE296" s="246"/>
      <c r="AF296" s="246"/>
      <c r="AG296" s="246"/>
      <c r="AH296" s="246"/>
      <c r="AI296" s="246"/>
      <c r="AJ296" s="246"/>
      <c r="AK296" s="246"/>
      <c r="AL296" s="246"/>
      <c r="AM296" s="246"/>
      <c r="AN296" s="246"/>
      <c r="AO296" s="246"/>
      <c r="AP296" s="246"/>
      <c r="AQ296" s="246"/>
      <c r="AR296" s="246"/>
      <c r="AS296" s="246"/>
      <c r="AT296" s="246"/>
      <c r="AU296" s="260"/>
    </row>
    <row r="297" spans="1:47" ht="60" customHeight="1" x14ac:dyDescent="0.35">
      <c r="A297" s="256" t="s">
        <v>6597</v>
      </c>
      <c r="B297" s="234" t="s">
        <v>6598</v>
      </c>
      <c r="C297" s="235" t="s">
        <v>6644</v>
      </c>
      <c r="D297" s="238" t="s">
        <v>6645</v>
      </c>
      <c r="E297" s="239" t="s">
        <v>6046</v>
      </c>
      <c r="F297" s="242" t="s">
        <v>6616</v>
      </c>
      <c r="G297" s="245" t="str">
        <f>IF(COUNTIF(H297:AU297,"&lt;&gt;")=0,"",SUMPRODUCT(((Recommendations[ImplStatus]="Implemented")+(Recommendations[ImplStatus]="Compensated"))*ISNUMBER(MATCH(Recommendations[Id],H297:AU297,0)))/COUNTIF(H297:AU297,"&lt;&gt;"))</f>
        <v/>
      </c>
      <c r="H297" s="246"/>
      <c r="I297" s="246"/>
      <c r="J297" s="246"/>
      <c r="K297" s="246"/>
      <c r="L297" s="246"/>
      <c r="M297" s="246"/>
      <c r="N297" s="246"/>
      <c r="O297" s="246"/>
      <c r="P297" s="246"/>
      <c r="Q297" s="246"/>
      <c r="R297" s="246"/>
      <c r="S297" s="246"/>
      <c r="T297" s="246"/>
      <c r="U297" s="246"/>
      <c r="V297" s="246"/>
      <c r="W297" s="246"/>
      <c r="X297" s="246"/>
      <c r="Y297" s="246"/>
      <c r="Z297" s="246"/>
      <c r="AA297" s="246"/>
      <c r="AB297" s="246"/>
      <c r="AC297" s="246"/>
      <c r="AD297" s="246"/>
      <c r="AE297" s="246"/>
      <c r="AF297" s="246"/>
      <c r="AG297" s="246"/>
      <c r="AH297" s="246"/>
      <c r="AI297" s="246"/>
      <c r="AJ297" s="246"/>
      <c r="AK297" s="246"/>
      <c r="AL297" s="246"/>
      <c r="AM297" s="246"/>
      <c r="AN297" s="246"/>
      <c r="AO297" s="246"/>
      <c r="AP297" s="246"/>
      <c r="AQ297" s="246"/>
      <c r="AR297" s="246"/>
      <c r="AS297" s="246"/>
      <c r="AT297" s="246"/>
      <c r="AU297" s="260"/>
    </row>
    <row r="298" spans="1:47" ht="60" customHeight="1" x14ac:dyDescent="0.35">
      <c r="A298" s="256" t="s">
        <v>6597</v>
      </c>
      <c r="B298" s="234" t="s">
        <v>6598</v>
      </c>
      <c r="C298" s="235" t="s">
        <v>6646</v>
      </c>
      <c r="D298" s="238" t="s">
        <v>6647</v>
      </c>
      <c r="E298" s="239" t="s">
        <v>6142</v>
      </c>
      <c r="F298" s="242" t="s">
        <v>6616</v>
      </c>
      <c r="G298" s="245" t="str">
        <f>IF(COUNTIF(H298:AU298,"&lt;&gt;")=0,"",SUMPRODUCT(((Recommendations[ImplStatus]="Implemented")+(Recommendations[ImplStatus]="Compensated"))*ISNUMBER(MATCH(Recommendations[Id],H298:AU298,0)))/COUNTIF(H298:AU298,"&lt;&gt;"))</f>
        <v/>
      </c>
      <c r="H298" s="246"/>
      <c r="I298" s="246"/>
      <c r="J298" s="246"/>
      <c r="K298" s="246"/>
      <c r="L298" s="246"/>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c r="AQ298" s="246"/>
      <c r="AR298" s="246"/>
      <c r="AS298" s="246"/>
      <c r="AT298" s="246"/>
      <c r="AU298" s="260"/>
    </row>
    <row r="299" spans="1:47" ht="60" customHeight="1" x14ac:dyDescent="0.35">
      <c r="A299" s="256" t="s">
        <v>6597</v>
      </c>
      <c r="B299" s="234" t="s">
        <v>6598</v>
      </c>
      <c r="C299" s="235" t="s">
        <v>6648</v>
      </c>
      <c r="D299" s="238" t="s">
        <v>6649</v>
      </c>
      <c r="E299" s="239" t="s">
        <v>6075</v>
      </c>
      <c r="F299" s="242" t="s">
        <v>6616</v>
      </c>
      <c r="G299" s="245">
        <f>IF(COUNTIF(H299:AU299,"&lt;&gt;")=0,"",SUMPRODUCT(((Recommendations[ImplStatus]="Implemented")+(Recommendations[ImplStatus]="Compensated"))*ISNUMBER(MATCH(Recommendations[Id],H299:AU299,0)))/COUNTIF(H299:AU299,"&lt;&gt;"))</f>
        <v>0</v>
      </c>
      <c r="H299" s="246" t="s">
        <v>1876</v>
      </c>
      <c r="I299" s="246"/>
      <c r="J299" s="246"/>
      <c r="K299" s="246"/>
      <c r="L299" s="246"/>
      <c r="M299" s="246"/>
      <c r="N299" s="246"/>
      <c r="O299" s="246"/>
      <c r="P299" s="246"/>
      <c r="Q299" s="246"/>
      <c r="R299" s="246"/>
      <c r="S299" s="246"/>
      <c r="T299" s="246"/>
      <c r="U299" s="246"/>
      <c r="V299" s="246"/>
      <c r="W299" s="246"/>
      <c r="X299" s="246"/>
      <c r="Y299" s="246"/>
      <c r="Z299" s="246"/>
      <c r="AA299" s="246"/>
      <c r="AB299" s="246"/>
      <c r="AC299" s="246"/>
      <c r="AD299" s="246"/>
      <c r="AE299" s="246"/>
      <c r="AF299" s="246"/>
      <c r="AG299" s="246"/>
      <c r="AH299" s="246"/>
      <c r="AI299" s="246"/>
      <c r="AJ299" s="246"/>
      <c r="AK299" s="246"/>
      <c r="AL299" s="246"/>
      <c r="AM299" s="246"/>
      <c r="AN299" s="246"/>
      <c r="AO299" s="246"/>
      <c r="AP299" s="246"/>
      <c r="AQ299" s="246"/>
      <c r="AR299" s="246"/>
      <c r="AS299" s="246"/>
      <c r="AT299" s="246"/>
      <c r="AU299" s="260"/>
    </row>
    <row r="300" spans="1:47" ht="60" customHeight="1" x14ac:dyDescent="0.35">
      <c r="A300" s="256" t="s">
        <v>6597</v>
      </c>
      <c r="B300" s="234" t="s">
        <v>6598</v>
      </c>
      <c r="C300" s="235" t="s">
        <v>6650</v>
      </c>
      <c r="D300" s="238" t="s">
        <v>6651</v>
      </c>
      <c r="E300" s="239" t="s">
        <v>6142</v>
      </c>
      <c r="F300" s="242" t="s">
        <v>6616</v>
      </c>
      <c r="G300" s="245">
        <f>IF(COUNTIF(H300:AU300,"&lt;&gt;")=0,"",SUMPRODUCT(((Recommendations[ImplStatus]="Implemented")+(Recommendations[ImplStatus]="Compensated"))*ISNUMBER(MATCH(Recommendations[Id],H300:AU300,0)))/COUNTIF(H300:AU300,"&lt;&gt;"))</f>
        <v>0</v>
      </c>
      <c r="H300" s="246" t="s">
        <v>1225</v>
      </c>
      <c r="I300" s="246" t="s">
        <v>1232</v>
      </c>
      <c r="J300" s="246" t="s">
        <v>1243</v>
      </c>
      <c r="K300" s="246" t="s">
        <v>1248</v>
      </c>
      <c r="L300" s="246" t="s">
        <v>1278</v>
      </c>
      <c r="M300" s="246"/>
      <c r="N300" s="246"/>
      <c r="O300" s="246"/>
      <c r="P300" s="246"/>
      <c r="Q300" s="246"/>
      <c r="R300" s="246"/>
      <c r="S300" s="246"/>
      <c r="T300" s="246"/>
      <c r="U300" s="246"/>
      <c r="V300" s="246"/>
      <c r="W300" s="246"/>
      <c r="X300" s="246"/>
      <c r="Y300" s="246"/>
      <c r="Z300" s="246"/>
      <c r="AA300" s="246"/>
      <c r="AB300" s="246"/>
      <c r="AC300" s="246"/>
      <c r="AD300" s="246"/>
      <c r="AE300" s="246"/>
      <c r="AF300" s="246"/>
      <c r="AG300" s="246"/>
      <c r="AH300" s="246"/>
      <c r="AI300" s="246"/>
      <c r="AJ300" s="246"/>
      <c r="AK300" s="246"/>
      <c r="AL300" s="246"/>
      <c r="AM300" s="246"/>
      <c r="AN300" s="246"/>
      <c r="AO300" s="246"/>
      <c r="AP300" s="246"/>
      <c r="AQ300" s="246"/>
      <c r="AR300" s="246"/>
      <c r="AS300" s="246"/>
      <c r="AT300" s="246"/>
      <c r="AU300" s="260"/>
    </row>
    <row r="301" spans="1:47" ht="60" customHeight="1" x14ac:dyDescent="0.35">
      <c r="A301" s="256" t="s">
        <v>6597</v>
      </c>
      <c r="B301" s="234" t="s">
        <v>6598</v>
      </c>
      <c r="C301" s="235" t="s">
        <v>6652</v>
      </c>
      <c r="D301" s="238" t="s">
        <v>6653</v>
      </c>
      <c r="E301" s="239" t="s">
        <v>6190</v>
      </c>
      <c r="F301" s="242" t="s">
        <v>6616</v>
      </c>
      <c r="G301" s="245">
        <f>IF(COUNTIF(H301:AU301,"&lt;&gt;")=0,"",SUMPRODUCT(((Recommendations[ImplStatus]="Implemented")+(Recommendations[ImplStatus]="Compensated"))*ISNUMBER(MATCH(Recommendations[Id],H301:AU301,0)))/COUNTIF(H301:AU301,"&lt;&gt;"))</f>
        <v>0</v>
      </c>
      <c r="H301" s="246" t="s">
        <v>1238</v>
      </c>
      <c r="I301" s="246" t="s">
        <v>1258</v>
      </c>
      <c r="J301" s="246" t="s">
        <v>1298</v>
      </c>
      <c r="K301" s="246"/>
      <c r="L301" s="246"/>
      <c r="M301" s="246"/>
      <c r="N301" s="246"/>
      <c r="O301" s="246"/>
      <c r="P301" s="246"/>
      <c r="Q301" s="246"/>
      <c r="R301" s="246"/>
      <c r="S301" s="246"/>
      <c r="T301" s="246"/>
      <c r="U301" s="246"/>
      <c r="V301" s="246"/>
      <c r="W301" s="246"/>
      <c r="X301" s="246"/>
      <c r="Y301" s="246"/>
      <c r="Z301" s="246"/>
      <c r="AA301" s="246"/>
      <c r="AB301" s="246"/>
      <c r="AC301" s="246"/>
      <c r="AD301" s="246"/>
      <c r="AE301" s="246"/>
      <c r="AF301" s="246"/>
      <c r="AG301" s="246"/>
      <c r="AH301" s="246"/>
      <c r="AI301" s="246"/>
      <c r="AJ301" s="246"/>
      <c r="AK301" s="246"/>
      <c r="AL301" s="246"/>
      <c r="AM301" s="246"/>
      <c r="AN301" s="246"/>
      <c r="AO301" s="246"/>
      <c r="AP301" s="246"/>
      <c r="AQ301" s="246"/>
      <c r="AR301" s="246"/>
      <c r="AS301" s="246"/>
      <c r="AT301" s="246"/>
      <c r="AU301" s="260"/>
    </row>
    <row r="302" spans="1:47" ht="60" customHeight="1" x14ac:dyDescent="0.35">
      <c r="A302" s="256" t="s">
        <v>6597</v>
      </c>
      <c r="B302" s="234" t="s">
        <v>6598</v>
      </c>
      <c r="C302" s="235" t="s">
        <v>6654</v>
      </c>
      <c r="D302" s="238" t="s">
        <v>6655</v>
      </c>
      <c r="E302" s="239" t="s">
        <v>6190</v>
      </c>
      <c r="F302" s="242" t="s">
        <v>6616</v>
      </c>
      <c r="G302" s="245" t="str">
        <f>IF(COUNTIF(H302:AU302,"&lt;&gt;")=0,"",SUMPRODUCT(((Recommendations[ImplStatus]="Implemented")+(Recommendations[ImplStatus]="Compensated"))*ISNUMBER(MATCH(Recommendations[Id],H302:AU302,0)))/COUNTIF(H302:AU302,"&lt;&gt;"))</f>
        <v/>
      </c>
      <c r="H302" s="246"/>
      <c r="I302" s="246"/>
      <c r="J302" s="246"/>
      <c r="K302" s="246"/>
      <c r="L302" s="246"/>
      <c r="M302" s="246"/>
      <c r="N302" s="246"/>
      <c r="O302" s="246"/>
      <c r="P302" s="246"/>
      <c r="Q302" s="246"/>
      <c r="R302" s="246"/>
      <c r="S302" s="246"/>
      <c r="T302" s="246"/>
      <c r="U302" s="246"/>
      <c r="V302" s="246"/>
      <c r="W302" s="246"/>
      <c r="X302" s="246"/>
      <c r="Y302" s="246"/>
      <c r="Z302" s="246"/>
      <c r="AA302" s="246"/>
      <c r="AB302" s="246"/>
      <c r="AC302" s="246"/>
      <c r="AD302" s="246"/>
      <c r="AE302" s="246"/>
      <c r="AF302" s="246"/>
      <c r="AG302" s="246"/>
      <c r="AH302" s="246"/>
      <c r="AI302" s="246"/>
      <c r="AJ302" s="246"/>
      <c r="AK302" s="246"/>
      <c r="AL302" s="246"/>
      <c r="AM302" s="246"/>
      <c r="AN302" s="246"/>
      <c r="AO302" s="246"/>
      <c r="AP302" s="246"/>
      <c r="AQ302" s="246"/>
      <c r="AR302" s="246"/>
      <c r="AS302" s="246"/>
      <c r="AT302" s="246"/>
      <c r="AU302" s="260"/>
    </row>
    <row r="303" spans="1:47" ht="60" customHeight="1" outlineLevel="2" x14ac:dyDescent="0.35">
      <c r="A303" s="255" t="s">
        <v>6597</v>
      </c>
      <c r="B303" s="233" t="s">
        <v>4092</v>
      </c>
      <c r="C303" s="233"/>
      <c r="D303" s="237"/>
      <c r="E303" s="233"/>
      <c r="F303" s="241"/>
      <c r="G303" s="244" t="str">
        <f>IF(COUNTIF(H303:AU303,"&lt;&gt;")=0,"",SUMPRODUCT(((Recommendations[ImplStatus]="Implemented")+(Recommendations[ImplStatus]="Compensated"))*ISNUMBER(MATCH(Recommendations[Id],H303:AU303,0)))/COUNTIF(H303:AU303,"&lt;&gt;"))</f>
        <v/>
      </c>
      <c r="H303" s="241"/>
      <c r="I303" s="241"/>
      <c r="J303" s="241"/>
      <c r="K303" s="241"/>
      <c r="L303" s="241"/>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41"/>
      <c r="AK303" s="241"/>
      <c r="AL303" s="241"/>
      <c r="AM303" s="241"/>
      <c r="AN303" s="241"/>
      <c r="AO303" s="241"/>
      <c r="AP303" s="241"/>
      <c r="AQ303" s="241"/>
      <c r="AR303" s="241"/>
      <c r="AS303" s="241"/>
      <c r="AT303" s="241"/>
      <c r="AU303" s="259"/>
    </row>
    <row r="304" spans="1:47" ht="60" customHeight="1" x14ac:dyDescent="0.35">
      <c r="A304" s="256" t="s">
        <v>6597</v>
      </c>
      <c r="B304" s="234" t="s">
        <v>4092</v>
      </c>
      <c r="C304" s="235" t="s">
        <v>6656</v>
      </c>
      <c r="D304" s="238" t="s">
        <v>6657</v>
      </c>
      <c r="E304" s="239" t="s">
        <v>6046</v>
      </c>
      <c r="F304" s="242" t="s">
        <v>6658</v>
      </c>
      <c r="G304" s="245" t="str">
        <f>IF(COUNTIF(H304:AU304,"&lt;&gt;")=0,"",SUMPRODUCT(((Recommendations[ImplStatus]="Implemented")+(Recommendations[ImplStatus]="Compensated"))*ISNUMBER(MATCH(Recommendations[Id],H304:AU304,0)))/COUNTIF(H304:AU304,"&lt;&gt;"))</f>
        <v/>
      </c>
      <c r="H304" s="246"/>
      <c r="I304" s="246"/>
      <c r="J304" s="246"/>
      <c r="K304" s="246"/>
      <c r="L304" s="246"/>
      <c r="M304" s="246"/>
      <c r="N304" s="246"/>
      <c r="O304" s="246"/>
      <c r="P304" s="246"/>
      <c r="Q304" s="246"/>
      <c r="R304" s="246"/>
      <c r="S304" s="246"/>
      <c r="T304" s="246"/>
      <c r="U304" s="246"/>
      <c r="V304" s="246"/>
      <c r="W304" s="246"/>
      <c r="X304" s="246"/>
      <c r="Y304" s="246"/>
      <c r="Z304" s="246"/>
      <c r="AA304" s="246"/>
      <c r="AB304" s="246"/>
      <c r="AC304" s="246"/>
      <c r="AD304" s="246"/>
      <c r="AE304" s="246"/>
      <c r="AF304" s="246"/>
      <c r="AG304" s="246"/>
      <c r="AH304" s="246"/>
      <c r="AI304" s="246"/>
      <c r="AJ304" s="246"/>
      <c r="AK304" s="246"/>
      <c r="AL304" s="246"/>
      <c r="AM304" s="246"/>
      <c r="AN304" s="246"/>
      <c r="AO304" s="246"/>
      <c r="AP304" s="246"/>
      <c r="AQ304" s="246"/>
      <c r="AR304" s="246"/>
      <c r="AS304" s="246"/>
      <c r="AT304" s="246"/>
      <c r="AU304" s="260"/>
    </row>
    <row r="305" spans="1:47" ht="60" customHeight="1" x14ac:dyDescent="0.35">
      <c r="A305" s="256" t="s">
        <v>6597</v>
      </c>
      <c r="B305" s="234" t="s">
        <v>4092</v>
      </c>
      <c r="C305" s="235" t="s">
        <v>6659</v>
      </c>
      <c r="D305" s="238" t="s">
        <v>6660</v>
      </c>
      <c r="E305" s="239" t="s">
        <v>6046</v>
      </c>
      <c r="F305" s="242" t="s">
        <v>6658</v>
      </c>
      <c r="G305" s="245" t="str">
        <f>IF(COUNTIF(H305:AU305,"&lt;&gt;")=0,"",SUMPRODUCT(((Recommendations[ImplStatus]="Implemented")+(Recommendations[ImplStatus]="Compensated"))*ISNUMBER(MATCH(Recommendations[Id],H305:AU305,0)))/COUNTIF(H305:AU305,"&lt;&gt;"))</f>
        <v/>
      </c>
      <c r="H305" s="246"/>
      <c r="I305" s="246"/>
      <c r="J305" s="246"/>
      <c r="K305" s="246"/>
      <c r="L305" s="246"/>
      <c r="M305" s="246"/>
      <c r="N305" s="246"/>
      <c r="O305" s="246"/>
      <c r="P305" s="246"/>
      <c r="Q305" s="246"/>
      <c r="R305" s="246"/>
      <c r="S305" s="246"/>
      <c r="T305" s="246"/>
      <c r="U305" s="246"/>
      <c r="V305" s="246"/>
      <c r="W305" s="246"/>
      <c r="X305" s="246"/>
      <c r="Y305" s="246"/>
      <c r="Z305" s="246"/>
      <c r="AA305" s="246"/>
      <c r="AB305" s="246"/>
      <c r="AC305" s="246"/>
      <c r="AD305" s="246"/>
      <c r="AE305" s="246"/>
      <c r="AF305" s="246"/>
      <c r="AG305" s="246"/>
      <c r="AH305" s="246"/>
      <c r="AI305" s="246"/>
      <c r="AJ305" s="246"/>
      <c r="AK305" s="246"/>
      <c r="AL305" s="246"/>
      <c r="AM305" s="246"/>
      <c r="AN305" s="246"/>
      <c r="AO305" s="246"/>
      <c r="AP305" s="246"/>
      <c r="AQ305" s="246"/>
      <c r="AR305" s="246"/>
      <c r="AS305" s="246"/>
      <c r="AT305" s="246"/>
      <c r="AU305" s="260"/>
    </row>
    <row r="306" spans="1:47" ht="60" customHeight="1" x14ac:dyDescent="0.35">
      <c r="A306" s="256" t="s">
        <v>6597</v>
      </c>
      <c r="B306" s="234" t="s">
        <v>4092</v>
      </c>
      <c r="C306" s="235" t="s">
        <v>6661</v>
      </c>
      <c r="D306" s="238" t="s">
        <v>6662</v>
      </c>
      <c r="E306" s="239" t="s">
        <v>6046</v>
      </c>
      <c r="F306" s="242" t="s">
        <v>6658</v>
      </c>
      <c r="G306" s="245" t="str">
        <f>IF(COUNTIF(H306:AU306,"&lt;&gt;")=0,"",SUMPRODUCT(((Recommendations[ImplStatus]="Implemented")+(Recommendations[ImplStatus]="Compensated"))*ISNUMBER(MATCH(Recommendations[Id],H306:AU306,0)))/COUNTIF(H306:AU306,"&lt;&gt;"))</f>
        <v/>
      </c>
      <c r="H306" s="246"/>
      <c r="I306" s="246"/>
      <c r="J306" s="246"/>
      <c r="K306" s="246"/>
      <c r="L306" s="246"/>
      <c r="M306" s="246"/>
      <c r="N306" s="246"/>
      <c r="O306" s="246"/>
      <c r="P306" s="246"/>
      <c r="Q306" s="246"/>
      <c r="R306" s="246"/>
      <c r="S306" s="246"/>
      <c r="T306" s="246"/>
      <c r="U306" s="246"/>
      <c r="V306" s="246"/>
      <c r="W306" s="246"/>
      <c r="X306" s="246"/>
      <c r="Y306" s="246"/>
      <c r="Z306" s="246"/>
      <c r="AA306" s="246"/>
      <c r="AB306" s="246"/>
      <c r="AC306" s="246"/>
      <c r="AD306" s="246"/>
      <c r="AE306" s="246"/>
      <c r="AF306" s="246"/>
      <c r="AG306" s="246"/>
      <c r="AH306" s="246"/>
      <c r="AI306" s="246"/>
      <c r="AJ306" s="246"/>
      <c r="AK306" s="246"/>
      <c r="AL306" s="246"/>
      <c r="AM306" s="246"/>
      <c r="AN306" s="246"/>
      <c r="AO306" s="246"/>
      <c r="AP306" s="246"/>
      <c r="AQ306" s="246"/>
      <c r="AR306" s="246"/>
      <c r="AS306" s="246"/>
      <c r="AT306" s="246"/>
      <c r="AU306" s="260"/>
    </row>
    <row r="307" spans="1:47" ht="60" customHeight="1" x14ac:dyDescent="0.35">
      <c r="A307" s="256" t="s">
        <v>6597</v>
      </c>
      <c r="B307" s="234" t="s">
        <v>4092</v>
      </c>
      <c r="C307" s="235" t="s">
        <v>6663</v>
      </c>
      <c r="D307" s="238" t="s">
        <v>6664</v>
      </c>
      <c r="E307" s="239" t="s">
        <v>6046</v>
      </c>
      <c r="F307" s="242" t="s">
        <v>6658</v>
      </c>
      <c r="G307" s="245" t="str">
        <f>IF(COUNTIF(H307:AU307,"&lt;&gt;")=0,"",SUMPRODUCT(((Recommendations[ImplStatus]="Implemented")+(Recommendations[ImplStatus]="Compensated"))*ISNUMBER(MATCH(Recommendations[Id],H307:AU307,0)))/COUNTIF(H307:AU307,"&lt;&gt;"))</f>
        <v/>
      </c>
      <c r="H307" s="246"/>
      <c r="I307" s="246"/>
      <c r="J307" s="246"/>
      <c r="K307" s="246"/>
      <c r="L307" s="246"/>
      <c r="M307" s="246"/>
      <c r="N307" s="246"/>
      <c r="O307" s="246"/>
      <c r="P307" s="246"/>
      <c r="Q307" s="246"/>
      <c r="R307" s="246"/>
      <c r="S307" s="246"/>
      <c r="T307" s="246"/>
      <c r="U307" s="246"/>
      <c r="V307" s="246"/>
      <c r="W307" s="246"/>
      <c r="X307" s="246"/>
      <c r="Y307" s="246"/>
      <c r="Z307" s="246"/>
      <c r="AA307" s="246"/>
      <c r="AB307" s="246"/>
      <c r="AC307" s="246"/>
      <c r="AD307" s="246"/>
      <c r="AE307" s="246"/>
      <c r="AF307" s="246"/>
      <c r="AG307" s="246"/>
      <c r="AH307" s="246"/>
      <c r="AI307" s="246"/>
      <c r="AJ307" s="246"/>
      <c r="AK307" s="246"/>
      <c r="AL307" s="246"/>
      <c r="AM307" s="246"/>
      <c r="AN307" s="246"/>
      <c r="AO307" s="246"/>
      <c r="AP307" s="246"/>
      <c r="AQ307" s="246"/>
      <c r="AR307" s="246"/>
      <c r="AS307" s="246"/>
      <c r="AT307" s="246"/>
      <c r="AU307" s="260"/>
    </row>
    <row r="308" spans="1:47" ht="60" customHeight="1" x14ac:dyDescent="0.35">
      <c r="A308" s="256" t="s">
        <v>6597</v>
      </c>
      <c r="B308" s="234" t="s">
        <v>4092</v>
      </c>
      <c r="C308" s="235" t="s">
        <v>6665</v>
      </c>
      <c r="D308" s="238" t="s">
        <v>6666</v>
      </c>
      <c r="E308" s="239" t="s">
        <v>6142</v>
      </c>
      <c r="F308" s="242" t="s">
        <v>6658</v>
      </c>
      <c r="G308" s="245">
        <f>IF(COUNTIF(H308:AU308,"&lt;&gt;")=0,"",SUMPRODUCT(((Recommendations[ImplStatus]="Implemented")+(Recommendations[ImplStatus]="Compensated"))*ISNUMBER(MATCH(Recommendations[Id],H308:AU308,0)))/COUNTIF(H308:AU308,"&lt;&gt;"))</f>
        <v>0</v>
      </c>
      <c r="H308" s="246" t="s">
        <v>47</v>
      </c>
      <c r="I308" s="246" t="s">
        <v>2055</v>
      </c>
      <c r="J308" s="246" t="s">
        <v>2062</v>
      </c>
      <c r="K308" s="246" t="s">
        <v>2082</v>
      </c>
      <c r="L308" s="246" t="s">
        <v>2089</v>
      </c>
      <c r="M308" s="246" t="s">
        <v>2095</v>
      </c>
      <c r="N308" s="246" t="s">
        <v>2164</v>
      </c>
      <c r="O308" s="246" t="s">
        <v>2170</v>
      </c>
      <c r="P308" s="246" t="s">
        <v>2280</v>
      </c>
      <c r="Q308" s="246" t="s">
        <v>2610</v>
      </c>
      <c r="R308" s="246" t="s">
        <v>2623</v>
      </c>
      <c r="S308" s="246" t="s">
        <v>2636</v>
      </c>
      <c r="T308" s="246" t="s">
        <v>2643</v>
      </c>
      <c r="U308" s="246" t="s">
        <v>2650</v>
      </c>
      <c r="V308" s="246" t="s">
        <v>2656</v>
      </c>
      <c r="W308" s="246" t="s">
        <v>2662</v>
      </c>
      <c r="X308" s="246" t="s">
        <v>2667</v>
      </c>
      <c r="Y308" s="246" t="s">
        <v>2673</v>
      </c>
      <c r="Z308" s="246" t="s">
        <v>2678</v>
      </c>
      <c r="AA308" s="246" t="s">
        <v>2695</v>
      </c>
      <c r="AB308" s="246" t="s">
        <v>2701</v>
      </c>
      <c r="AC308" s="246" t="s">
        <v>2713</v>
      </c>
      <c r="AD308" s="246" t="s">
        <v>2718</v>
      </c>
      <c r="AE308" s="246" t="s">
        <v>2725</v>
      </c>
      <c r="AF308" s="246" t="s">
        <v>2731</v>
      </c>
      <c r="AG308" s="246" t="s">
        <v>2737</v>
      </c>
      <c r="AH308" s="246" t="s">
        <v>2743</v>
      </c>
      <c r="AI308" s="246" t="s">
        <v>2748</v>
      </c>
      <c r="AJ308" s="246" t="s">
        <v>2760</v>
      </c>
      <c r="AK308" s="246" t="s">
        <v>2765</v>
      </c>
      <c r="AL308" s="246" t="s">
        <v>2770</v>
      </c>
      <c r="AM308" s="246" t="s">
        <v>2775</v>
      </c>
      <c r="AN308" s="246" t="s">
        <v>2780</v>
      </c>
      <c r="AO308" s="246" t="s">
        <v>2786</v>
      </c>
      <c r="AP308" s="246" t="s">
        <v>2792</v>
      </c>
      <c r="AQ308" s="246" t="s">
        <v>2798</v>
      </c>
      <c r="AR308" s="246" t="s">
        <v>2811</v>
      </c>
      <c r="AS308" s="246"/>
      <c r="AT308" s="246"/>
      <c r="AU308" s="260"/>
    </row>
    <row r="309" spans="1:47" ht="60" customHeight="1" x14ac:dyDescent="0.35">
      <c r="A309" s="256" t="s">
        <v>6597</v>
      </c>
      <c r="B309" s="234" t="s">
        <v>4092</v>
      </c>
      <c r="C309" s="235" t="s">
        <v>6667</v>
      </c>
      <c r="D309" s="238" t="s">
        <v>6668</v>
      </c>
      <c r="E309" s="239" t="s">
        <v>6142</v>
      </c>
      <c r="F309" s="242" t="s">
        <v>6658</v>
      </c>
      <c r="G309" s="245" t="str">
        <f>IF(COUNTIF(H309:AU309,"&lt;&gt;")=0,"",SUMPRODUCT(((Recommendations[ImplStatus]="Implemented")+(Recommendations[ImplStatus]="Compensated"))*ISNUMBER(MATCH(Recommendations[Id],H309:AU309,0)))/COUNTIF(H309:AU309,"&lt;&gt;"))</f>
        <v/>
      </c>
      <c r="H309" s="246"/>
      <c r="I309" s="246"/>
      <c r="J309" s="246"/>
      <c r="K309" s="246"/>
      <c r="L309" s="246"/>
      <c r="M309" s="246"/>
      <c r="N309" s="246"/>
      <c r="O309" s="246"/>
      <c r="P309" s="246"/>
      <c r="Q309" s="246"/>
      <c r="R309" s="246"/>
      <c r="S309" s="246"/>
      <c r="T309" s="246"/>
      <c r="U309" s="246"/>
      <c r="V309" s="246"/>
      <c r="W309" s="246"/>
      <c r="X309" s="246"/>
      <c r="Y309" s="246"/>
      <c r="Z309" s="246"/>
      <c r="AA309" s="246"/>
      <c r="AB309" s="246"/>
      <c r="AC309" s="246"/>
      <c r="AD309" s="246"/>
      <c r="AE309" s="246"/>
      <c r="AF309" s="246"/>
      <c r="AG309" s="246"/>
      <c r="AH309" s="246"/>
      <c r="AI309" s="246"/>
      <c r="AJ309" s="246"/>
      <c r="AK309" s="246"/>
      <c r="AL309" s="246"/>
      <c r="AM309" s="246"/>
      <c r="AN309" s="246"/>
      <c r="AO309" s="246"/>
      <c r="AP309" s="246"/>
      <c r="AQ309" s="246"/>
      <c r="AR309" s="246"/>
      <c r="AS309" s="246"/>
      <c r="AT309" s="246"/>
      <c r="AU309" s="260"/>
    </row>
    <row r="310" spans="1:47" ht="60" customHeight="1" x14ac:dyDescent="0.35">
      <c r="A310" s="256" t="s">
        <v>6597</v>
      </c>
      <c r="B310" s="234" t="s">
        <v>4092</v>
      </c>
      <c r="C310" s="235" t="s">
        <v>6669</v>
      </c>
      <c r="D310" s="238" t="s">
        <v>6670</v>
      </c>
      <c r="E310" s="239" t="s">
        <v>6142</v>
      </c>
      <c r="F310" s="242" t="s">
        <v>6658</v>
      </c>
      <c r="G310" s="245" t="str">
        <f>IF(COUNTIF(H310:AU310,"&lt;&gt;")=0,"",SUMPRODUCT(((Recommendations[ImplStatus]="Implemented")+(Recommendations[ImplStatus]="Compensated"))*ISNUMBER(MATCH(Recommendations[Id],H310:AU310,0)))/COUNTIF(H310:AU310,"&lt;&gt;"))</f>
        <v/>
      </c>
      <c r="H310" s="246"/>
      <c r="I310" s="246"/>
      <c r="J310" s="246"/>
      <c r="K310" s="246"/>
      <c r="L310" s="246"/>
      <c r="M310" s="246"/>
      <c r="N310" s="246"/>
      <c r="O310" s="246"/>
      <c r="P310" s="246"/>
      <c r="Q310" s="246"/>
      <c r="R310" s="246"/>
      <c r="S310" s="246"/>
      <c r="T310" s="246"/>
      <c r="U310" s="246"/>
      <c r="V310" s="246"/>
      <c r="W310" s="246"/>
      <c r="X310" s="246"/>
      <c r="Y310" s="246"/>
      <c r="Z310" s="246"/>
      <c r="AA310" s="246"/>
      <c r="AB310" s="246"/>
      <c r="AC310" s="246"/>
      <c r="AD310" s="246"/>
      <c r="AE310" s="246"/>
      <c r="AF310" s="246"/>
      <c r="AG310" s="246"/>
      <c r="AH310" s="246"/>
      <c r="AI310" s="246"/>
      <c r="AJ310" s="246"/>
      <c r="AK310" s="246"/>
      <c r="AL310" s="246"/>
      <c r="AM310" s="246"/>
      <c r="AN310" s="246"/>
      <c r="AO310" s="246"/>
      <c r="AP310" s="246"/>
      <c r="AQ310" s="246"/>
      <c r="AR310" s="246"/>
      <c r="AS310" s="246"/>
      <c r="AT310" s="246"/>
      <c r="AU310" s="260"/>
    </row>
    <row r="311" spans="1:47" ht="60" customHeight="1" x14ac:dyDescent="0.35">
      <c r="A311" s="256" t="s">
        <v>6597</v>
      </c>
      <c r="B311" s="234" t="s">
        <v>4092</v>
      </c>
      <c r="C311" s="235" t="s">
        <v>6671</v>
      </c>
      <c r="D311" s="238" t="s">
        <v>6672</v>
      </c>
      <c r="E311" s="239" t="s">
        <v>6142</v>
      </c>
      <c r="F311" s="242" t="s">
        <v>6658</v>
      </c>
      <c r="G311" s="245" t="str">
        <f>IF(COUNTIF(H311:AU311,"&lt;&gt;")=0,"",SUMPRODUCT(((Recommendations[ImplStatus]="Implemented")+(Recommendations[ImplStatus]="Compensated"))*ISNUMBER(MATCH(Recommendations[Id],H311:AU311,0)))/COUNTIF(H311:AU311,"&lt;&gt;"))</f>
        <v/>
      </c>
      <c r="H311" s="246"/>
      <c r="I311" s="246"/>
      <c r="J311" s="246"/>
      <c r="K311" s="246"/>
      <c r="L311" s="246"/>
      <c r="M311" s="246"/>
      <c r="N311" s="246"/>
      <c r="O311" s="246"/>
      <c r="P311" s="246"/>
      <c r="Q311" s="246"/>
      <c r="R311" s="246"/>
      <c r="S311" s="246"/>
      <c r="T311" s="246"/>
      <c r="U311" s="246"/>
      <c r="V311" s="246"/>
      <c r="W311" s="246"/>
      <c r="X311" s="246"/>
      <c r="Y311" s="246"/>
      <c r="Z311" s="246"/>
      <c r="AA311" s="246"/>
      <c r="AB311" s="246"/>
      <c r="AC311" s="246"/>
      <c r="AD311" s="246"/>
      <c r="AE311" s="246"/>
      <c r="AF311" s="246"/>
      <c r="AG311" s="246"/>
      <c r="AH311" s="246"/>
      <c r="AI311" s="246"/>
      <c r="AJ311" s="246"/>
      <c r="AK311" s="246"/>
      <c r="AL311" s="246"/>
      <c r="AM311" s="246"/>
      <c r="AN311" s="246"/>
      <c r="AO311" s="246"/>
      <c r="AP311" s="246"/>
      <c r="AQ311" s="246"/>
      <c r="AR311" s="246"/>
      <c r="AS311" s="246"/>
      <c r="AT311" s="246"/>
      <c r="AU311" s="260"/>
    </row>
    <row r="312" spans="1:47" ht="60" customHeight="1" x14ac:dyDescent="0.35">
      <c r="A312" s="256" t="s">
        <v>6597</v>
      </c>
      <c r="B312" s="234" t="s">
        <v>4092</v>
      </c>
      <c r="C312" s="235" t="s">
        <v>6673</v>
      </c>
      <c r="D312" s="238" t="s">
        <v>6674</v>
      </c>
      <c r="E312" s="239" t="s">
        <v>6142</v>
      </c>
      <c r="F312" s="242" t="s">
        <v>6658</v>
      </c>
      <c r="G312" s="245">
        <f>IF(COUNTIF(H312:AU312,"&lt;&gt;")=0,"",SUMPRODUCT(((Recommendations[ImplStatus]="Implemented")+(Recommendations[ImplStatus]="Compensated"))*ISNUMBER(MATCH(Recommendations[Id],H312:AU312,0)))/COUNTIF(H312:AU312,"&lt;&gt;"))</f>
        <v>0</v>
      </c>
      <c r="H312" s="246" t="s">
        <v>1887</v>
      </c>
      <c r="I312" s="246" t="s">
        <v>1893</v>
      </c>
      <c r="J312" s="246"/>
      <c r="K312" s="246"/>
      <c r="L312" s="246"/>
      <c r="M312" s="246"/>
      <c r="N312" s="246"/>
      <c r="O312" s="246"/>
      <c r="P312" s="246"/>
      <c r="Q312" s="246"/>
      <c r="R312" s="246"/>
      <c r="S312" s="246"/>
      <c r="T312" s="246"/>
      <c r="U312" s="246"/>
      <c r="V312" s="246"/>
      <c r="W312" s="246"/>
      <c r="X312" s="246"/>
      <c r="Y312" s="246"/>
      <c r="Z312" s="246"/>
      <c r="AA312" s="246"/>
      <c r="AB312" s="246"/>
      <c r="AC312" s="246"/>
      <c r="AD312" s="246"/>
      <c r="AE312" s="246"/>
      <c r="AF312" s="246"/>
      <c r="AG312" s="246"/>
      <c r="AH312" s="246"/>
      <c r="AI312" s="246"/>
      <c r="AJ312" s="246"/>
      <c r="AK312" s="246"/>
      <c r="AL312" s="246"/>
      <c r="AM312" s="246"/>
      <c r="AN312" s="246"/>
      <c r="AO312" s="246"/>
      <c r="AP312" s="246"/>
      <c r="AQ312" s="246"/>
      <c r="AR312" s="246"/>
      <c r="AS312" s="246"/>
      <c r="AT312" s="246"/>
      <c r="AU312" s="260"/>
    </row>
    <row r="313" spans="1:47" ht="60" customHeight="1" x14ac:dyDescent="0.35">
      <c r="A313" s="256" t="s">
        <v>6597</v>
      </c>
      <c r="B313" s="234" t="s">
        <v>4092</v>
      </c>
      <c r="C313" s="235" t="s">
        <v>6675</v>
      </c>
      <c r="D313" s="238" t="s">
        <v>6676</v>
      </c>
      <c r="E313" s="239" t="s">
        <v>6075</v>
      </c>
      <c r="F313" s="242" t="s">
        <v>6658</v>
      </c>
      <c r="G313" s="245" t="str">
        <f>IF(COUNTIF(H313:AU313,"&lt;&gt;")=0,"",SUMPRODUCT(((Recommendations[ImplStatus]="Implemented")+(Recommendations[ImplStatus]="Compensated"))*ISNUMBER(MATCH(Recommendations[Id],H313:AU313,0)))/COUNTIF(H313:AU313,"&lt;&gt;"))</f>
        <v/>
      </c>
      <c r="H313" s="246"/>
      <c r="I313" s="246"/>
      <c r="J313" s="246"/>
      <c r="K313" s="246"/>
      <c r="L313" s="246"/>
      <c r="M313" s="246"/>
      <c r="N313" s="246"/>
      <c r="O313" s="246"/>
      <c r="P313" s="246"/>
      <c r="Q313" s="246"/>
      <c r="R313" s="246"/>
      <c r="S313" s="246"/>
      <c r="T313" s="246"/>
      <c r="U313" s="246"/>
      <c r="V313" s="246"/>
      <c r="W313" s="246"/>
      <c r="X313" s="246"/>
      <c r="Y313" s="246"/>
      <c r="Z313" s="246"/>
      <c r="AA313" s="246"/>
      <c r="AB313" s="246"/>
      <c r="AC313" s="246"/>
      <c r="AD313" s="246"/>
      <c r="AE313" s="246"/>
      <c r="AF313" s="246"/>
      <c r="AG313" s="246"/>
      <c r="AH313" s="246"/>
      <c r="AI313" s="246"/>
      <c r="AJ313" s="246"/>
      <c r="AK313" s="246"/>
      <c r="AL313" s="246"/>
      <c r="AM313" s="246"/>
      <c r="AN313" s="246"/>
      <c r="AO313" s="246"/>
      <c r="AP313" s="246"/>
      <c r="AQ313" s="246"/>
      <c r="AR313" s="246"/>
      <c r="AS313" s="246"/>
      <c r="AT313" s="246"/>
      <c r="AU313" s="260"/>
    </row>
    <row r="314" spans="1:47" ht="60" customHeight="1" x14ac:dyDescent="0.35">
      <c r="A314" s="256" t="s">
        <v>6597</v>
      </c>
      <c r="B314" s="234" t="s">
        <v>4092</v>
      </c>
      <c r="C314" s="235" t="s">
        <v>6677</v>
      </c>
      <c r="D314" s="238" t="s">
        <v>6678</v>
      </c>
      <c r="E314" s="239" t="s">
        <v>6075</v>
      </c>
      <c r="F314" s="242" t="s">
        <v>6658</v>
      </c>
      <c r="G314" s="245">
        <f>IF(COUNTIF(H314:AU314,"&lt;&gt;")=0,"",SUMPRODUCT(((Recommendations[ImplStatus]="Implemented")+(Recommendations[ImplStatus]="Compensated"))*ISNUMBER(MATCH(Recommendations[Id],H314:AU314,0)))/COUNTIF(H314:AU314,"&lt;&gt;"))</f>
        <v>0</v>
      </c>
      <c r="H314" s="246" t="s">
        <v>2961</v>
      </c>
      <c r="I314" s="246"/>
      <c r="J314" s="246"/>
      <c r="K314" s="246"/>
      <c r="L314" s="246"/>
      <c r="M314" s="246"/>
      <c r="N314" s="246"/>
      <c r="O314" s="246"/>
      <c r="P314" s="246"/>
      <c r="Q314" s="246"/>
      <c r="R314" s="246"/>
      <c r="S314" s="246"/>
      <c r="T314" s="246"/>
      <c r="U314" s="246"/>
      <c r="V314" s="246"/>
      <c r="W314" s="246"/>
      <c r="X314" s="246"/>
      <c r="Y314" s="246"/>
      <c r="Z314" s="246"/>
      <c r="AA314" s="246"/>
      <c r="AB314" s="246"/>
      <c r="AC314" s="246"/>
      <c r="AD314" s="246"/>
      <c r="AE314" s="246"/>
      <c r="AF314" s="246"/>
      <c r="AG314" s="246"/>
      <c r="AH314" s="246"/>
      <c r="AI314" s="246"/>
      <c r="AJ314" s="246"/>
      <c r="AK314" s="246"/>
      <c r="AL314" s="246"/>
      <c r="AM314" s="246"/>
      <c r="AN314" s="246"/>
      <c r="AO314" s="246"/>
      <c r="AP314" s="246"/>
      <c r="AQ314" s="246"/>
      <c r="AR314" s="246"/>
      <c r="AS314" s="246"/>
      <c r="AT314" s="246"/>
      <c r="AU314" s="260"/>
    </row>
    <row r="315" spans="1:47" ht="60" customHeight="1" x14ac:dyDescent="0.35">
      <c r="A315" s="256" t="s">
        <v>6597</v>
      </c>
      <c r="B315" s="234" t="s">
        <v>4092</v>
      </c>
      <c r="C315" s="235" t="s">
        <v>6679</v>
      </c>
      <c r="D315" s="238" t="s">
        <v>6680</v>
      </c>
      <c r="E315" s="239" t="s">
        <v>6075</v>
      </c>
      <c r="F315" s="242" t="s">
        <v>6658</v>
      </c>
      <c r="G315" s="245">
        <f>IF(COUNTIF(H315:AU315,"&lt;&gt;")=0,"",SUMPRODUCT(((Recommendations[ImplStatus]="Implemented")+(Recommendations[ImplStatus]="Compensated"))*ISNUMBER(MATCH(Recommendations[Id],H315:AU315,0)))/COUNTIF(H315:AU315,"&lt;&gt;"))</f>
        <v>0</v>
      </c>
      <c r="H315" s="246" t="s">
        <v>2968</v>
      </c>
      <c r="I315" s="246" t="s">
        <v>2988</v>
      </c>
      <c r="J315" s="246" t="s">
        <v>2995</v>
      </c>
      <c r="K315" s="246"/>
      <c r="L315" s="246"/>
      <c r="M315" s="246"/>
      <c r="N315" s="246"/>
      <c r="O315" s="246"/>
      <c r="P315" s="246"/>
      <c r="Q315" s="246"/>
      <c r="R315" s="246"/>
      <c r="S315" s="246"/>
      <c r="T315" s="246"/>
      <c r="U315" s="246"/>
      <c r="V315" s="246"/>
      <c r="W315" s="246"/>
      <c r="X315" s="246"/>
      <c r="Y315" s="246"/>
      <c r="Z315" s="246"/>
      <c r="AA315" s="246"/>
      <c r="AB315" s="246"/>
      <c r="AC315" s="246"/>
      <c r="AD315" s="246"/>
      <c r="AE315" s="246"/>
      <c r="AF315" s="246"/>
      <c r="AG315" s="246"/>
      <c r="AH315" s="246"/>
      <c r="AI315" s="246"/>
      <c r="AJ315" s="246"/>
      <c r="AK315" s="246"/>
      <c r="AL315" s="246"/>
      <c r="AM315" s="246"/>
      <c r="AN315" s="246"/>
      <c r="AO315" s="246"/>
      <c r="AP315" s="246"/>
      <c r="AQ315" s="246"/>
      <c r="AR315" s="246"/>
      <c r="AS315" s="246"/>
      <c r="AT315" s="246"/>
      <c r="AU315" s="260"/>
    </row>
    <row r="316" spans="1:47" ht="60" customHeight="1" x14ac:dyDescent="0.35">
      <c r="A316" s="256" t="s">
        <v>6597</v>
      </c>
      <c r="B316" s="234" t="s">
        <v>4092</v>
      </c>
      <c r="C316" s="235" t="s">
        <v>6681</v>
      </c>
      <c r="D316" s="238" t="s">
        <v>6682</v>
      </c>
      <c r="E316" s="239" t="s">
        <v>6075</v>
      </c>
      <c r="F316" s="242" t="s">
        <v>6658</v>
      </c>
      <c r="G316" s="245" t="str">
        <f>IF(COUNTIF(H316:AU316,"&lt;&gt;")=0,"",SUMPRODUCT(((Recommendations[ImplStatus]="Implemented")+(Recommendations[ImplStatus]="Compensated"))*ISNUMBER(MATCH(Recommendations[Id],H316:AU316,0)))/COUNTIF(H316:AU316,"&lt;&gt;"))</f>
        <v/>
      </c>
      <c r="H316" s="246"/>
      <c r="I316" s="246"/>
      <c r="J316" s="246"/>
      <c r="K316" s="246"/>
      <c r="L316" s="246"/>
      <c r="M316" s="246"/>
      <c r="N316" s="246"/>
      <c r="O316" s="246"/>
      <c r="P316" s="246"/>
      <c r="Q316" s="246"/>
      <c r="R316" s="246"/>
      <c r="S316" s="246"/>
      <c r="T316" s="246"/>
      <c r="U316" s="246"/>
      <c r="V316" s="246"/>
      <c r="W316" s="246"/>
      <c r="X316" s="246"/>
      <c r="Y316" s="246"/>
      <c r="Z316" s="246"/>
      <c r="AA316" s="246"/>
      <c r="AB316" s="246"/>
      <c r="AC316" s="246"/>
      <c r="AD316" s="246"/>
      <c r="AE316" s="246"/>
      <c r="AF316" s="246"/>
      <c r="AG316" s="246"/>
      <c r="AH316" s="246"/>
      <c r="AI316" s="246"/>
      <c r="AJ316" s="246"/>
      <c r="AK316" s="246"/>
      <c r="AL316" s="246"/>
      <c r="AM316" s="246"/>
      <c r="AN316" s="246"/>
      <c r="AO316" s="246"/>
      <c r="AP316" s="246"/>
      <c r="AQ316" s="246"/>
      <c r="AR316" s="246"/>
      <c r="AS316" s="246"/>
      <c r="AT316" s="246"/>
      <c r="AU316" s="260"/>
    </row>
    <row r="317" spans="1:47" ht="60" customHeight="1" x14ac:dyDescent="0.35">
      <c r="A317" s="256" t="s">
        <v>6597</v>
      </c>
      <c r="B317" s="234" t="s">
        <v>4092</v>
      </c>
      <c r="C317" s="235" t="s">
        <v>6683</v>
      </c>
      <c r="D317" s="238" t="s">
        <v>6684</v>
      </c>
      <c r="E317" s="239" t="s">
        <v>6142</v>
      </c>
      <c r="F317" s="242" t="s">
        <v>6616</v>
      </c>
      <c r="G317" s="245" t="str">
        <f>IF(COUNTIF(H317:AU317,"&lt;&gt;")=0,"",SUMPRODUCT(((Recommendations[ImplStatus]="Implemented")+(Recommendations[ImplStatus]="Compensated"))*ISNUMBER(MATCH(Recommendations[Id],H317:AU317,0)))/COUNTIF(H317:AU317,"&lt;&gt;"))</f>
        <v/>
      </c>
      <c r="H317" s="246"/>
      <c r="I317" s="246"/>
      <c r="J317" s="246"/>
      <c r="K317" s="246"/>
      <c r="L317" s="246"/>
      <c r="M317" s="246"/>
      <c r="N317" s="246"/>
      <c r="O317" s="246"/>
      <c r="P317" s="246"/>
      <c r="Q317" s="246"/>
      <c r="R317" s="246"/>
      <c r="S317" s="246"/>
      <c r="T317" s="246"/>
      <c r="U317" s="246"/>
      <c r="V317" s="246"/>
      <c r="W317" s="246"/>
      <c r="X317" s="246"/>
      <c r="Y317" s="246"/>
      <c r="Z317" s="246"/>
      <c r="AA317" s="246"/>
      <c r="AB317" s="246"/>
      <c r="AC317" s="246"/>
      <c r="AD317" s="246"/>
      <c r="AE317" s="246"/>
      <c r="AF317" s="246"/>
      <c r="AG317" s="246"/>
      <c r="AH317" s="246"/>
      <c r="AI317" s="246"/>
      <c r="AJ317" s="246"/>
      <c r="AK317" s="246"/>
      <c r="AL317" s="246"/>
      <c r="AM317" s="246"/>
      <c r="AN317" s="246"/>
      <c r="AO317" s="246"/>
      <c r="AP317" s="246"/>
      <c r="AQ317" s="246"/>
      <c r="AR317" s="246"/>
      <c r="AS317" s="246"/>
      <c r="AT317" s="246"/>
      <c r="AU317" s="260"/>
    </row>
    <row r="318" spans="1:47" ht="60" customHeight="1" x14ac:dyDescent="0.35">
      <c r="A318" s="256" t="s">
        <v>6597</v>
      </c>
      <c r="B318" s="234" t="s">
        <v>4092</v>
      </c>
      <c r="C318" s="235" t="s">
        <v>6685</v>
      </c>
      <c r="D318" s="238" t="s">
        <v>6686</v>
      </c>
      <c r="E318" s="239" t="s">
        <v>6190</v>
      </c>
      <c r="F318" s="242" t="s">
        <v>6616</v>
      </c>
      <c r="G318" s="245" t="str">
        <f>IF(COUNTIF(H318:AU318,"&lt;&gt;")=0,"",SUMPRODUCT(((Recommendations[ImplStatus]="Implemented")+(Recommendations[ImplStatus]="Compensated"))*ISNUMBER(MATCH(Recommendations[Id],H318:AU318,0)))/COUNTIF(H318:AU318,"&lt;&gt;"))</f>
        <v/>
      </c>
      <c r="H318" s="246"/>
      <c r="I318" s="246"/>
      <c r="J318" s="246"/>
      <c r="K318" s="246"/>
      <c r="L318" s="246"/>
      <c r="M318" s="246"/>
      <c r="N318" s="246"/>
      <c r="O318" s="246"/>
      <c r="P318" s="246"/>
      <c r="Q318" s="246"/>
      <c r="R318" s="246"/>
      <c r="S318" s="246"/>
      <c r="T318" s="246"/>
      <c r="U318" s="246"/>
      <c r="V318" s="246"/>
      <c r="W318" s="246"/>
      <c r="X318" s="246"/>
      <c r="Y318" s="246"/>
      <c r="Z318" s="246"/>
      <c r="AA318" s="246"/>
      <c r="AB318" s="246"/>
      <c r="AC318" s="246"/>
      <c r="AD318" s="246"/>
      <c r="AE318" s="246"/>
      <c r="AF318" s="246"/>
      <c r="AG318" s="246"/>
      <c r="AH318" s="246"/>
      <c r="AI318" s="246"/>
      <c r="AJ318" s="246"/>
      <c r="AK318" s="246"/>
      <c r="AL318" s="246"/>
      <c r="AM318" s="246"/>
      <c r="AN318" s="246"/>
      <c r="AO318" s="246"/>
      <c r="AP318" s="246"/>
      <c r="AQ318" s="246"/>
      <c r="AR318" s="246"/>
      <c r="AS318" s="246"/>
      <c r="AT318" s="246"/>
      <c r="AU318" s="260"/>
    </row>
    <row r="319" spans="1:47" ht="60" customHeight="1" x14ac:dyDescent="0.35">
      <c r="A319" s="256" t="s">
        <v>6597</v>
      </c>
      <c r="B319" s="234" t="s">
        <v>4092</v>
      </c>
      <c r="C319" s="235" t="s">
        <v>6687</v>
      </c>
      <c r="D319" s="238" t="s">
        <v>6688</v>
      </c>
      <c r="E319" s="239" t="s">
        <v>6190</v>
      </c>
      <c r="F319" s="242" t="s">
        <v>6616</v>
      </c>
      <c r="G319" s="245">
        <f>IF(COUNTIF(H319:AU319,"&lt;&gt;")=0,"",SUMPRODUCT(((Recommendations[ImplStatus]="Implemented")+(Recommendations[ImplStatus]="Compensated"))*ISNUMBER(MATCH(Recommendations[Id],H319:AU319,0)))/COUNTIF(H319:AU319,"&lt;&gt;"))</f>
        <v>0</v>
      </c>
      <c r="H319" s="246" t="s">
        <v>1293</v>
      </c>
      <c r="I319" s="246" t="s">
        <v>1338</v>
      </c>
      <c r="J319" s="246"/>
      <c r="K319" s="246"/>
      <c r="L319" s="246"/>
      <c r="M319" s="246"/>
      <c r="N319" s="246"/>
      <c r="O319" s="246"/>
      <c r="P319" s="246"/>
      <c r="Q319" s="246"/>
      <c r="R319" s="246"/>
      <c r="S319" s="246"/>
      <c r="T319" s="246"/>
      <c r="U319" s="246"/>
      <c r="V319" s="246"/>
      <c r="W319" s="246"/>
      <c r="X319" s="246"/>
      <c r="Y319" s="246"/>
      <c r="Z319" s="246"/>
      <c r="AA319" s="246"/>
      <c r="AB319" s="246"/>
      <c r="AC319" s="246"/>
      <c r="AD319" s="246"/>
      <c r="AE319" s="246"/>
      <c r="AF319" s="246"/>
      <c r="AG319" s="246"/>
      <c r="AH319" s="246"/>
      <c r="AI319" s="246"/>
      <c r="AJ319" s="246"/>
      <c r="AK319" s="246"/>
      <c r="AL319" s="246"/>
      <c r="AM319" s="246"/>
      <c r="AN319" s="246"/>
      <c r="AO319" s="246"/>
      <c r="AP319" s="246"/>
      <c r="AQ319" s="246"/>
      <c r="AR319" s="246"/>
      <c r="AS319" s="246"/>
      <c r="AT319" s="246"/>
      <c r="AU319" s="260"/>
    </row>
    <row r="320" spans="1:47" ht="60" customHeight="1" outlineLevel="2" x14ac:dyDescent="0.35">
      <c r="A320" s="255" t="s">
        <v>6597</v>
      </c>
      <c r="B320" s="233" t="s">
        <v>6689</v>
      </c>
      <c r="C320" s="233"/>
      <c r="D320" s="237"/>
      <c r="E320" s="233"/>
      <c r="F320" s="241"/>
      <c r="G320" s="244" t="str">
        <f>IF(COUNTIF(H320:AU320,"&lt;&gt;")=0,"",SUMPRODUCT(((Recommendations[ImplStatus]="Implemented")+(Recommendations[ImplStatus]="Compensated"))*ISNUMBER(MATCH(Recommendations[Id],H320:AU320,0)))/COUNTIF(H320:AU320,"&lt;&gt;"))</f>
        <v/>
      </c>
      <c r="H320" s="241"/>
      <c r="I320" s="241"/>
      <c r="J320" s="241"/>
      <c r="K320" s="241"/>
      <c r="L320" s="241"/>
      <c r="M320" s="241"/>
      <c r="N320" s="241"/>
      <c r="O320" s="241"/>
      <c r="P320" s="241"/>
      <c r="Q320" s="241"/>
      <c r="R320" s="241"/>
      <c r="S320" s="241"/>
      <c r="T320" s="241"/>
      <c r="U320" s="241"/>
      <c r="V320" s="241"/>
      <c r="W320" s="241"/>
      <c r="X320" s="241"/>
      <c r="Y320" s="241"/>
      <c r="Z320" s="241"/>
      <c r="AA320" s="241"/>
      <c r="AB320" s="241"/>
      <c r="AC320" s="241"/>
      <c r="AD320" s="241"/>
      <c r="AE320" s="241"/>
      <c r="AF320" s="241"/>
      <c r="AG320" s="241"/>
      <c r="AH320" s="241"/>
      <c r="AI320" s="241"/>
      <c r="AJ320" s="241"/>
      <c r="AK320" s="241"/>
      <c r="AL320" s="241"/>
      <c r="AM320" s="241"/>
      <c r="AN320" s="241"/>
      <c r="AO320" s="241"/>
      <c r="AP320" s="241"/>
      <c r="AQ320" s="241"/>
      <c r="AR320" s="241"/>
      <c r="AS320" s="241"/>
      <c r="AT320" s="241"/>
      <c r="AU320" s="259"/>
    </row>
    <row r="321" spans="1:47" ht="60" customHeight="1" x14ac:dyDescent="0.35">
      <c r="A321" s="256" t="s">
        <v>6597</v>
      </c>
      <c r="B321" s="234" t="s">
        <v>6689</v>
      </c>
      <c r="C321" s="235" t="s">
        <v>6690</v>
      </c>
      <c r="D321" s="238" t="s">
        <v>6691</v>
      </c>
      <c r="E321" s="239" t="s">
        <v>6075</v>
      </c>
      <c r="F321" s="242" t="s">
        <v>6692</v>
      </c>
      <c r="G321" s="245" t="str">
        <f>IF(COUNTIF(H321:AU321,"&lt;&gt;")=0,"",SUMPRODUCT(((Recommendations[ImplStatus]="Implemented")+(Recommendations[ImplStatus]="Compensated"))*ISNUMBER(MATCH(Recommendations[Id],H321:AU321,0)))/COUNTIF(H321:AU321,"&lt;&gt;"))</f>
        <v/>
      </c>
      <c r="H321" s="246"/>
      <c r="I321" s="246"/>
      <c r="J321" s="246"/>
      <c r="K321" s="246"/>
      <c r="L321" s="246"/>
      <c r="M321" s="246"/>
      <c r="N321" s="246"/>
      <c r="O321" s="246"/>
      <c r="P321" s="246"/>
      <c r="Q321" s="246"/>
      <c r="R321" s="246"/>
      <c r="S321" s="246"/>
      <c r="T321" s="246"/>
      <c r="U321" s="246"/>
      <c r="V321" s="246"/>
      <c r="W321" s="246"/>
      <c r="X321" s="246"/>
      <c r="Y321" s="246"/>
      <c r="Z321" s="246"/>
      <c r="AA321" s="246"/>
      <c r="AB321" s="246"/>
      <c r="AC321" s="246"/>
      <c r="AD321" s="246"/>
      <c r="AE321" s="246"/>
      <c r="AF321" s="246"/>
      <c r="AG321" s="246"/>
      <c r="AH321" s="246"/>
      <c r="AI321" s="246"/>
      <c r="AJ321" s="246"/>
      <c r="AK321" s="246"/>
      <c r="AL321" s="246"/>
      <c r="AM321" s="246"/>
      <c r="AN321" s="246"/>
      <c r="AO321" s="246"/>
      <c r="AP321" s="246"/>
      <c r="AQ321" s="246"/>
      <c r="AR321" s="246"/>
      <c r="AS321" s="246"/>
      <c r="AT321" s="246"/>
      <c r="AU321" s="260"/>
    </row>
    <row r="322" spans="1:47" ht="60" customHeight="1" x14ac:dyDescent="0.35">
      <c r="A322" s="256" t="s">
        <v>6597</v>
      </c>
      <c r="B322" s="234" t="s">
        <v>6689</v>
      </c>
      <c r="C322" s="235" t="s">
        <v>6693</v>
      </c>
      <c r="D322" s="238" t="s">
        <v>6694</v>
      </c>
      <c r="E322" s="239" t="s">
        <v>6075</v>
      </c>
      <c r="F322" s="242" t="s">
        <v>6692</v>
      </c>
      <c r="G322" s="245" t="str">
        <f>IF(COUNTIF(H322:AU322,"&lt;&gt;")=0,"",SUMPRODUCT(((Recommendations[ImplStatus]="Implemented")+(Recommendations[ImplStatus]="Compensated"))*ISNUMBER(MATCH(Recommendations[Id],H322:AU322,0)))/COUNTIF(H322:AU322,"&lt;&gt;"))</f>
        <v/>
      </c>
      <c r="H322" s="246"/>
      <c r="I322" s="246"/>
      <c r="J322" s="246"/>
      <c r="K322" s="246"/>
      <c r="L322" s="246"/>
      <c r="M322" s="246"/>
      <c r="N322" s="246"/>
      <c r="O322" s="246"/>
      <c r="P322" s="246"/>
      <c r="Q322" s="246"/>
      <c r="R322" s="246"/>
      <c r="S322" s="246"/>
      <c r="T322" s="246"/>
      <c r="U322" s="246"/>
      <c r="V322" s="246"/>
      <c r="W322" s="246"/>
      <c r="X322" s="246"/>
      <c r="Y322" s="246"/>
      <c r="Z322" s="246"/>
      <c r="AA322" s="246"/>
      <c r="AB322" s="246"/>
      <c r="AC322" s="246"/>
      <c r="AD322" s="246"/>
      <c r="AE322" s="246"/>
      <c r="AF322" s="246"/>
      <c r="AG322" s="246"/>
      <c r="AH322" s="246"/>
      <c r="AI322" s="246"/>
      <c r="AJ322" s="246"/>
      <c r="AK322" s="246"/>
      <c r="AL322" s="246"/>
      <c r="AM322" s="246"/>
      <c r="AN322" s="246"/>
      <c r="AO322" s="246"/>
      <c r="AP322" s="246"/>
      <c r="AQ322" s="246"/>
      <c r="AR322" s="246"/>
      <c r="AS322" s="246"/>
      <c r="AT322" s="246"/>
      <c r="AU322" s="260"/>
    </row>
    <row r="323" spans="1:47" ht="60" customHeight="1" x14ac:dyDescent="0.35">
      <c r="A323" s="256" t="s">
        <v>6597</v>
      </c>
      <c r="B323" s="234" t="s">
        <v>6689</v>
      </c>
      <c r="C323" s="235" t="s">
        <v>6695</v>
      </c>
      <c r="D323" s="238" t="s">
        <v>6696</v>
      </c>
      <c r="E323" s="239" t="s">
        <v>6075</v>
      </c>
      <c r="F323" s="242" t="s">
        <v>6692</v>
      </c>
      <c r="G323" s="245" t="str">
        <f>IF(COUNTIF(H323:AU323,"&lt;&gt;")=0,"",SUMPRODUCT(((Recommendations[ImplStatus]="Implemented")+(Recommendations[ImplStatus]="Compensated"))*ISNUMBER(MATCH(Recommendations[Id],H323:AU323,0)))/COUNTIF(H323:AU323,"&lt;&gt;"))</f>
        <v/>
      </c>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c r="AS323" s="246"/>
      <c r="AT323" s="246"/>
      <c r="AU323" s="260"/>
    </row>
    <row r="324" spans="1:47" ht="60" customHeight="1" x14ac:dyDescent="0.35">
      <c r="A324" s="256" t="s">
        <v>6597</v>
      </c>
      <c r="B324" s="234" t="s">
        <v>6689</v>
      </c>
      <c r="C324" s="235" t="s">
        <v>6697</v>
      </c>
      <c r="D324" s="238" t="s">
        <v>6698</v>
      </c>
      <c r="E324" s="239" t="s">
        <v>6075</v>
      </c>
      <c r="F324" s="242" t="s">
        <v>6692</v>
      </c>
      <c r="G324" s="245" t="str">
        <f>IF(COUNTIF(H324:AU324,"&lt;&gt;")=0,"",SUMPRODUCT(((Recommendations[ImplStatus]="Implemented")+(Recommendations[ImplStatus]="Compensated"))*ISNUMBER(MATCH(Recommendations[Id],H324:AU324,0)))/COUNTIF(H324:AU324,"&lt;&gt;"))</f>
        <v/>
      </c>
      <c r="H324" s="246"/>
      <c r="I324" s="246"/>
      <c r="J324" s="246"/>
      <c r="K324" s="246"/>
      <c r="L324" s="246"/>
      <c r="M324" s="246"/>
      <c r="N324" s="246"/>
      <c r="O324" s="246"/>
      <c r="P324" s="246"/>
      <c r="Q324" s="246"/>
      <c r="R324" s="246"/>
      <c r="S324" s="246"/>
      <c r="T324" s="246"/>
      <c r="U324" s="246"/>
      <c r="V324" s="246"/>
      <c r="W324" s="246"/>
      <c r="X324" s="246"/>
      <c r="Y324" s="246"/>
      <c r="Z324" s="246"/>
      <c r="AA324" s="246"/>
      <c r="AB324" s="246"/>
      <c r="AC324" s="246"/>
      <c r="AD324" s="246"/>
      <c r="AE324" s="246"/>
      <c r="AF324" s="246"/>
      <c r="AG324" s="246"/>
      <c r="AH324" s="246"/>
      <c r="AI324" s="246"/>
      <c r="AJ324" s="246"/>
      <c r="AK324" s="246"/>
      <c r="AL324" s="246"/>
      <c r="AM324" s="246"/>
      <c r="AN324" s="246"/>
      <c r="AO324" s="246"/>
      <c r="AP324" s="246"/>
      <c r="AQ324" s="246"/>
      <c r="AR324" s="246"/>
      <c r="AS324" s="246"/>
      <c r="AT324" s="246"/>
      <c r="AU324" s="260"/>
    </row>
    <row r="325" spans="1:47" ht="60" customHeight="1" x14ac:dyDescent="0.35">
      <c r="A325" s="256" t="s">
        <v>6597</v>
      </c>
      <c r="B325" s="234" t="s">
        <v>6689</v>
      </c>
      <c r="C325" s="235" t="s">
        <v>6699</v>
      </c>
      <c r="D325" s="238" t="s">
        <v>6700</v>
      </c>
      <c r="E325" s="239" t="s">
        <v>6075</v>
      </c>
      <c r="F325" s="242" t="s">
        <v>6692</v>
      </c>
      <c r="G325" s="245" t="str">
        <f>IF(COUNTIF(H325:AU325,"&lt;&gt;")=0,"",SUMPRODUCT(((Recommendations[ImplStatus]="Implemented")+(Recommendations[ImplStatus]="Compensated"))*ISNUMBER(MATCH(Recommendations[Id],H325:AU325,0)))/COUNTIF(H325:AU325,"&lt;&gt;"))</f>
        <v/>
      </c>
      <c r="H325" s="246"/>
      <c r="I325" s="246"/>
      <c r="J325" s="246"/>
      <c r="K325" s="246"/>
      <c r="L325" s="246"/>
      <c r="M325" s="246"/>
      <c r="N325" s="246"/>
      <c r="O325" s="246"/>
      <c r="P325" s="246"/>
      <c r="Q325" s="246"/>
      <c r="R325" s="246"/>
      <c r="S325" s="246"/>
      <c r="T325" s="246"/>
      <c r="U325" s="246"/>
      <c r="V325" s="246"/>
      <c r="W325" s="246"/>
      <c r="X325" s="246"/>
      <c r="Y325" s="246"/>
      <c r="Z325" s="246"/>
      <c r="AA325" s="246"/>
      <c r="AB325" s="246"/>
      <c r="AC325" s="246"/>
      <c r="AD325" s="246"/>
      <c r="AE325" s="246"/>
      <c r="AF325" s="246"/>
      <c r="AG325" s="246"/>
      <c r="AH325" s="246"/>
      <c r="AI325" s="246"/>
      <c r="AJ325" s="246"/>
      <c r="AK325" s="246"/>
      <c r="AL325" s="246"/>
      <c r="AM325" s="246"/>
      <c r="AN325" s="246"/>
      <c r="AO325" s="246"/>
      <c r="AP325" s="246"/>
      <c r="AQ325" s="246"/>
      <c r="AR325" s="246"/>
      <c r="AS325" s="246"/>
      <c r="AT325" s="246"/>
      <c r="AU325" s="260"/>
    </row>
    <row r="326" spans="1:47" ht="60" customHeight="1" x14ac:dyDescent="0.35">
      <c r="A326" s="256" t="s">
        <v>6597</v>
      </c>
      <c r="B326" s="234" t="s">
        <v>6689</v>
      </c>
      <c r="C326" s="235" t="s">
        <v>6701</v>
      </c>
      <c r="D326" s="238" t="s">
        <v>6702</v>
      </c>
      <c r="E326" s="239" t="s">
        <v>6075</v>
      </c>
      <c r="F326" s="242" t="s">
        <v>6692</v>
      </c>
      <c r="G326" s="245" t="str">
        <f>IF(COUNTIF(H326:AU326,"&lt;&gt;")=0,"",SUMPRODUCT(((Recommendations[ImplStatus]="Implemented")+(Recommendations[ImplStatus]="Compensated"))*ISNUMBER(MATCH(Recommendations[Id],H326:AU326,0)))/COUNTIF(H326:AU326,"&lt;&gt;"))</f>
        <v/>
      </c>
      <c r="H326" s="246"/>
      <c r="I326" s="246"/>
      <c r="J326" s="246"/>
      <c r="K326" s="246"/>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60"/>
    </row>
    <row r="327" spans="1:47" ht="60" customHeight="1" x14ac:dyDescent="0.35">
      <c r="A327" s="256" t="s">
        <v>6597</v>
      </c>
      <c r="B327" s="234" t="s">
        <v>6689</v>
      </c>
      <c r="C327" s="235" t="s">
        <v>6703</v>
      </c>
      <c r="D327" s="238" t="s">
        <v>6704</v>
      </c>
      <c r="E327" s="239" t="s">
        <v>6075</v>
      </c>
      <c r="F327" s="242" t="s">
        <v>6692</v>
      </c>
      <c r="G327" s="245" t="str">
        <f>IF(COUNTIF(H327:AU327,"&lt;&gt;")=0,"",SUMPRODUCT(((Recommendations[ImplStatus]="Implemented")+(Recommendations[ImplStatus]="Compensated"))*ISNUMBER(MATCH(Recommendations[Id],H327:AU327,0)))/COUNTIF(H327:AU327,"&lt;&gt;"))</f>
        <v/>
      </c>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c r="AS327" s="246"/>
      <c r="AT327" s="246"/>
      <c r="AU327" s="260"/>
    </row>
    <row r="328" spans="1:47" ht="60" customHeight="1" x14ac:dyDescent="0.35">
      <c r="A328" s="256" t="s">
        <v>6597</v>
      </c>
      <c r="B328" s="234" t="s">
        <v>6689</v>
      </c>
      <c r="C328" s="235" t="s">
        <v>6705</v>
      </c>
      <c r="D328" s="238" t="s">
        <v>6706</v>
      </c>
      <c r="E328" s="239" t="s">
        <v>6075</v>
      </c>
      <c r="F328" s="242" t="s">
        <v>6692</v>
      </c>
      <c r="G328" s="245" t="str">
        <f>IF(COUNTIF(H328:AU328,"&lt;&gt;")=0,"",SUMPRODUCT(((Recommendations[ImplStatus]="Implemented")+(Recommendations[ImplStatus]="Compensated"))*ISNUMBER(MATCH(Recommendations[Id],H328:AU328,0)))/COUNTIF(H328:AU328,"&lt;&gt;"))</f>
        <v/>
      </c>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c r="AS328" s="246"/>
      <c r="AT328" s="246"/>
      <c r="AU328" s="260"/>
    </row>
    <row r="329" spans="1:47" ht="60" customHeight="1" x14ac:dyDescent="0.35">
      <c r="A329" s="256" t="s">
        <v>6597</v>
      </c>
      <c r="B329" s="234" t="s">
        <v>6689</v>
      </c>
      <c r="C329" s="235" t="s">
        <v>6707</v>
      </c>
      <c r="D329" s="238" t="s">
        <v>6708</v>
      </c>
      <c r="E329" s="239" t="s">
        <v>6075</v>
      </c>
      <c r="F329" s="242" t="s">
        <v>6692</v>
      </c>
      <c r="G329" s="245" t="str">
        <f>IF(COUNTIF(H329:AU329,"&lt;&gt;")=0,"",SUMPRODUCT(((Recommendations[ImplStatus]="Implemented")+(Recommendations[ImplStatus]="Compensated"))*ISNUMBER(MATCH(Recommendations[Id],H329:AU329,0)))/COUNTIF(H329:AU329,"&lt;&gt;"))</f>
        <v/>
      </c>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c r="AS329" s="246"/>
      <c r="AT329" s="246"/>
      <c r="AU329" s="260"/>
    </row>
    <row r="330" spans="1:47" ht="60" customHeight="1" x14ac:dyDescent="0.35">
      <c r="A330" s="256" t="s">
        <v>6597</v>
      </c>
      <c r="B330" s="234" t="s">
        <v>6689</v>
      </c>
      <c r="C330" s="235" t="s">
        <v>6709</v>
      </c>
      <c r="D330" s="238" t="s">
        <v>6710</v>
      </c>
      <c r="E330" s="239" t="s">
        <v>6075</v>
      </c>
      <c r="F330" s="242" t="s">
        <v>6692</v>
      </c>
      <c r="G330" s="245" t="str">
        <f>IF(COUNTIF(H330:AU330,"&lt;&gt;")=0,"",SUMPRODUCT(((Recommendations[ImplStatus]="Implemented")+(Recommendations[ImplStatus]="Compensated"))*ISNUMBER(MATCH(Recommendations[Id],H330:AU330,0)))/COUNTIF(H330:AU330,"&lt;&gt;"))</f>
        <v/>
      </c>
      <c r="H330" s="246"/>
      <c r="I330" s="246"/>
      <c r="J330" s="246"/>
      <c r="K330" s="246"/>
      <c r="L330" s="246"/>
      <c r="M330" s="246"/>
      <c r="N330" s="246"/>
      <c r="O330" s="246"/>
      <c r="P330" s="246"/>
      <c r="Q330" s="246"/>
      <c r="R330" s="246"/>
      <c r="S330" s="246"/>
      <c r="T330" s="246"/>
      <c r="U330" s="246"/>
      <c r="V330" s="246"/>
      <c r="W330" s="246"/>
      <c r="X330" s="246"/>
      <c r="Y330" s="246"/>
      <c r="Z330" s="246"/>
      <c r="AA330" s="246"/>
      <c r="AB330" s="246"/>
      <c r="AC330" s="246"/>
      <c r="AD330" s="246"/>
      <c r="AE330" s="246"/>
      <c r="AF330" s="246"/>
      <c r="AG330" s="246"/>
      <c r="AH330" s="246"/>
      <c r="AI330" s="246"/>
      <c r="AJ330" s="246"/>
      <c r="AK330" s="246"/>
      <c r="AL330" s="246"/>
      <c r="AM330" s="246"/>
      <c r="AN330" s="246"/>
      <c r="AO330" s="246"/>
      <c r="AP330" s="246"/>
      <c r="AQ330" s="246"/>
      <c r="AR330" s="246"/>
      <c r="AS330" s="246"/>
      <c r="AT330" s="246"/>
      <c r="AU330" s="260"/>
    </row>
    <row r="331" spans="1:47" ht="60" customHeight="1" x14ac:dyDescent="0.35">
      <c r="A331" s="256" t="s">
        <v>6597</v>
      </c>
      <c r="B331" s="234" t="s">
        <v>6689</v>
      </c>
      <c r="C331" s="235" t="s">
        <v>6711</v>
      </c>
      <c r="D331" s="238" t="s">
        <v>6712</v>
      </c>
      <c r="E331" s="239" t="s">
        <v>6075</v>
      </c>
      <c r="F331" s="242" t="s">
        <v>6692</v>
      </c>
      <c r="G331" s="245" t="str">
        <f>IF(COUNTIF(H331:AU331,"&lt;&gt;")=0,"",SUMPRODUCT(((Recommendations[ImplStatus]="Implemented")+(Recommendations[ImplStatus]="Compensated"))*ISNUMBER(MATCH(Recommendations[Id],H331:AU331,0)))/COUNTIF(H331:AU331,"&lt;&gt;"))</f>
        <v/>
      </c>
      <c r="H331" s="246"/>
      <c r="I331" s="246"/>
      <c r="J331" s="246"/>
      <c r="K331" s="246"/>
      <c r="L331" s="246"/>
      <c r="M331" s="246"/>
      <c r="N331" s="246"/>
      <c r="O331" s="246"/>
      <c r="P331" s="246"/>
      <c r="Q331" s="246"/>
      <c r="R331" s="246"/>
      <c r="S331" s="246"/>
      <c r="T331" s="246"/>
      <c r="U331" s="246"/>
      <c r="V331" s="246"/>
      <c r="W331" s="246"/>
      <c r="X331" s="246"/>
      <c r="Y331" s="246"/>
      <c r="Z331" s="246"/>
      <c r="AA331" s="246"/>
      <c r="AB331" s="246"/>
      <c r="AC331" s="246"/>
      <c r="AD331" s="246"/>
      <c r="AE331" s="246"/>
      <c r="AF331" s="246"/>
      <c r="AG331" s="246"/>
      <c r="AH331" s="246"/>
      <c r="AI331" s="246"/>
      <c r="AJ331" s="246"/>
      <c r="AK331" s="246"/>
      <c r="AL331" s="246"/>
      <c r="AM331" s="246"/>
      <c r="AN331" s="246"/>
      <c r="AO331" s="246"/>
      <c r="AP331" s="246"/>
      <c r="AQ331" s="246"/>
      <c r="AR331" s="246"/>
      <c r="AS331" s="246"/>
      <c r="AT331" s="246"/>
      <c r="AU331" s="260"/>
    </row>
    <row r="332" spans="1:47" ht="60" customHeight="1" x14ac:dyDescent="0.35">
      <c r="A332" s="256" t="s">
        <v>6597</v>
      </c>
      <c r="B332" s="234" t="s">
        <v>6689</v>
      </c>
      <c r="C332" s="235" t="s">
        <v>6713</v>
      </c>
      <c r="D332" s="238" t="s">
        <v>6714</v>
      </c>
      <c r="E332" s="239" t="s">
        <v>6075</v>
      </c>
      <c r="F332" s="242" t="s">
        <v>6692</v>
      </c>
      <c r="G332" s="245" t="str">
        <f>IF(COUNTIF(H332:AU332,"&lt;&gt;")=0,"",SUMPRODUCT(((Recommendations[ImplStatus]="Implemented")+(Recommendations[ImplStatus]="Compensated"))*ISNUMBER(MATCH(Recommendations[Id],H332:AU332,0)))/COUNTIF(H332:AU332,"&lt;&gt;"))</f>
        <v/>
      </c>
      <c r="H332" s="246"/>
      <c r="I332" s="246"/>
      <c r="J332" s="246"/>
      <c r="K332" s="246"/>
      <c r="L332" s="246"/>
      <c r="M332" s="246"/>
      <c r="N332" s="246"/>
      <c r="O332" s="246"/>
      <c r="P332" s="246"/>
      <c r="Q332" s="246"/>
      <c r="R332" s="246"/>
      <c r="S332" s="246"/>
      <c r="T332" s="246"/>
      <c r="U332" s="246"/>
      <c r="V332" s="246"/>
      <c r="W332" s="246"/>
      <c r="X332" s="246"/>
      <c r="Y332" s="246"/>
      <c r="Z332" s="246"/>
      <c r="AA332" s="246"/>
      <c r="AB332" s="246"/>
      <c r="AC332" s="246"/>
      <c r="AD332" s="246"/>
      <c r="AE332" s="246"/>
      <c r="AF332" s="246"/>
      <c r="AG332" s="246"/>
      <c r="AH332" s="246"/>
      <c r="AI332" s="246"/>
      <c r="AJ332" s="246"/>
      <c r="AK332" s="246"/>
      <c r="AL332" s="246"/>
      <c r="AM332" s="246"/>
      <c r="AN332" s="246"/>
      <c r="AO332" s="246"/>
      <c r="AP332" s="246"/>
      <c r="AQ332" s="246"/>
      <c r="AR332" s="246"/>
      <c r="AS332" s="246"/>
      <c r="AT332" s="246"/>
      <c r="AU332" s="260"/>
    </row>
    <row r="333" spans="1:47" ht="60" customHeight="1" x14ac:dyDescent="0.35">
      <c r="A333" s="256" t="s">
        <v>6597</v>
      </c>
      <c r="B333" s="234" t="s">
        <v>6689</v>
      </c>
      <c r="C333" s="235" t="s">
        <v>6715</v>
      </c>
      <c r="D333" s="238" t="s">
        <v>6716</v>
      </c>
      <c r="E333" s="239" t="s">
        <v>6075</v>
      </c>
      <c r="F333" s="242" t="s">
        <v>6692</v>
      </c>
      <c r="G333" s="245" t="str">
        <f>IF(COUNTIF(H333:AU333,"&lt;&gt;")=0,"",SUMPRODUCT(((Recommendations[ImplStatus]="Implemented")+(Recommendations[ImplStatus]="Compensated"))*ISNUMBER(MATCH(Recommendations[Id],H333:AU333,0)))/COUNTIF(H333:AU333,"&lt;&gt;"))</f>
        <v/>
      </c>
      <c r="H333" s="246"/>
      <c r="I333" s="246"/>
      <c r="J333" s="246"/>
      <c r="K333" s="246"/>
      <c r="L333" s="246"/>
      <c r="M333" s="246"/>
      <c r="N333" s="246"/>
      <c r="O333" s="246"/>
      <c r="P333" s="246"/>
      <c r="Q333" s="246"/>
      <c r="R333" s="246"/>
      <c r="S333" s="246"/>
      <c r="T333" s="246"/>
      <c r="U333" s="246"/>
      <c r="V333" s="246"/>
      <c r="W333" s="246"/>
      <c r="X333" s="246"/>
      <c r="Y333" s="246"/>
      <c r="Z333" s="246"/>
      <c r="AA333" s="246"/>
      <c r="AB333" s="246"/>
      <c r="AC333" s="246"/>
      <c r="AD333" s="246"/>
      <c r="AE333" s="246"/>
      <c r="AF333" s="246"/>
      <c r="AG333" s="246"/>
      <c r="AH333" s="246"/>
      <c r="AI333" s="246"/>
      <c r="AJ333" s="246"/>
      <c r="AK333" s="246"/>
      <c r="AL333" s="246"/>
      <c r="AM333" s="246"/>
      <c r="AN333" s="246"/>
      <c r="AO333" s="246"/>
      <c r="AP333" s="246"/>
      <c r="AQ333" s="246"/>
      <c r="AR333" s="246"/>
      <c r="AS333" s="246"/>
      <c r="AT333" s="246"/>
      <c r="AU333" s="260"/>
    </row>
    <row r="334" spans="1:47" ht="60" customHeight="1" x14ac:dyDescent="0.35">
      <c r="A334" s="256" t="s">
        <v>6597</v>
      </c>
      <c r="B334" s="234" t="s">
        <v>6689</v>
      </c>
      <c r="C334" s="235" t="s">
        <v>6717</v>
      </c>
      <c r="D334" s="238" t="s">
        <v>6718</v>
      </c>
      <c r="E334" s="239" t="s">
        <v>6075</v>
      </c>
      <c r="F334" s="242" t="s">
        <v>6692</v>
      </c>
      <c r="G334" s="245" t="str">
        <f>IF(COUNTIF(H334:AU334,"&lt;&gt;")=0,"",SUMPRODUCT(((Recommendations[ImplStatus]="Implemented")+(Recommendations[ImplStatus]="Compensated"))*ISNUMBER(MATCH(Recommendations[Id],H334:AU334,0)))/COUNTIF(H334:AU334,"&lt;&gt;"))</f>
        <v/>
      </c>
      <c r="H334" s="246"/>
      <c r="I334" s="246"/>
      <c r="J334" s="246"/>
      <c r="K334" s="246"/>
      <c r="L334" s="246"/>
      <c r="M334" s="246"/>
      <c r="N334" s="246"/>
      <c r="O334" s="246"/>
      <c r="P334" s="246"/>
      <c r="Q334" s="246"/>
      <c r="R334" s="246"/>
      <c r="S334" s="246"/>
      <c r="T334" s="246"/>
      <c r="U334" s="246"/>
      <c r="V334" s="246"/>
      <c r="W334" s="246"/>
      <c r="X334" s="246"/>
      <c r="Y334" s="246"/>
      <c r="Z334" s="246"/>
      <c r="AA334" s="246"/>
      <c r="AB334" s="246"/>
      <c r="AC334" s="246"/>
      <c r="AD334" s="246"/>
      <c r="AE334" s="246"/>
      <c r="AF334" s="246"/>
      <c r="AG334" s="246"/>
      <c r="AH334" s="246"/>
      <c r="AI334" s="246"/>
      <c r="AJ334" s="246"/>
      <c r="AK334" s="246"/>
      <c r="AL334" s="246"/>
      <c r="AM334" s="246"/>
      <c r="AN334" s="246"/>
      <c r="AO334" s="246"/>
      <c r="AP334" s="246"/>
      <c r="AQ334" s="246"/>
      <c r="AR334" s="246"/>
      <c r="AS334" s="246"/>
      <c r="AT334" s="246"/>
      <c r="AU334" s="260"/>
    </row>
    <row r="335" spans="1:47" ht="60" customHeight="1" x14ac:dyDescent="0.35">
      <c r="A335" s="256" t="s">
        <v>6597</v>
      </c>
      <c r="B335" s="234" t="s">
        <v>6689</v>
      </c>
      <c r="C335" s="235" t="s">
        <v>6719</v>
      </c>
      <c r="D335" s="238" t="s">
        <v>6720</v>
      </c>
      <c r="E335" s="239" t="s">
        <v>6075</v>
      </c>
      <c r="F335" s="242" t="s">
        <v>6692</v>
      </c>
      <c r="G335" s="245" t="str">
        <f>IF(COUNTIF(H335:AU335,"&lt;&gt;")=0,"",SUMPRODUCT(((Recommendations[ImplStatus]="Implemented")+(Recommendations[ImplStatus]="Compensated"))*ISNUMBER(MATCH(Recommendations[Id],H335:AU335,0)))/COUNTIF(H335:AU335,"&lt;&gt;"))</f>
        <v/>
      </c>
      <c r="H335" s="246"/>
      <c r="I335" s="246"/>
      <c r="J335" s="246"/>
      <c r="K335" s="246"/>
      <c r="L335" s="246"/>
      <c r="M335" s="246"/>
      <c r="N335" s="246"/>
      <c r="O335" s="246"/>
      <c r="P335" s="246"/>
      <c r="Q335" s="246"/>
      <c r="R335" s="246"/>
      <c r="S335" s="246"/>
      <c r="T335" s="246"/>
      <c r="U335" s="246"/>
      <c r="V335" s="246"/>
      <c r="W335" s="246"/>
      <c r="X335" s="246"/>
      <c r="Y335" s="246"/>
      <c r="Z335" s="246"/>
      <c r="AA335" s="246"/>
      <c r="AB335" s="246"/>
      <c r="AC335" s="246"/>
      <c r="AD335" s="246"/>
      <c r="AE335" s="246"/>
      <c r="AF335" s="246"/>
      <c r="AG335" s="246"/>
      <c r="AH335" s="246"/>
      <c r="AI335" s="246"/>
      <c r="AJ335" s="246"/>
      <c r="AK335" s="246"/>
      <c r="AL335" s="246"/>
      <c r="AM335" s="246"/>
      <c r="AN335" s="246"/>
      <c r="AO335" s="246"/>
      <c r="AP335" s="246"/>
      <c r="AQ335" s="246"/>
      <c r="AR335" s="246"/>
      <c r="AS335" s="246"/>
      <c r="AT335" s="246"/>
      <c r="AU335" s="260"/>
    </row>
    <row r="336" spans="1:47" ht="60" customHeight="1" x14ac:dyDescent="0.35">
      <c r="A336" s="256" t="s">
        <v>6597</v>
      </c>
      <c r="B336" s="234" t="s">
        <v>6689</v>
      </c>
      <c r="C336" s="235" t="s">
        <v>6721</v>
      </c>
      <c r="D336" s="238" t="s">
        <v>6722</v>
      </c>
      <c r="E336" s="239" t="s">
        <v>6190</v>
      </c>
      <c r="F336" s="242" t="s">
        <v>6692</v>
      </c>
      <c r="G336" s="245" t="str">
        <f>IF(COUNTIF(H336:AU336,"&lt;&gt;")=0,"",SUMPRODUCT(((Recommendations[ImplStatus]="Implemented")+(Recommendations[ImplStatus]="Compensated"))*ISNUMBER(MATCH(Recommendations[Id],H336:AU336,0)))/COUNTIF(H336:AU336,"&lt;&gt;"))</f>
        <v/>
      </c>
      <c r="H336" s="246"/>
      <c r="I336" s="246"/>
      <c r="J336" s="246"/>
      <c r="K336" s="246"/>
      <c r="L336" s="246"/>
      <c r="M336" s="246"/>
      <c r="N336" s="246"/>
      <c r="O336" s="246"/>
      <c r="P336" s="246"/>
      <c r="Q336" s="246"/>
      <c r="R336" s="246"/>
      <c r="S336" s="246"/>
      <c r="T336" s="246"/>
      <c r="U336" s="246"/>
      <c r="V336" s="246"/>
      <c r="W336" s="246"/>
      <c r="X336" s="246"/>
      <c r="Y336" s="246"/>
      <c r="Z336" s="246"/>
      <c r="AA336" s="246"/>
      <c r="AB336" s="246"/>
      <c r="AC336" s="246"/>
      <c r="AD336" s="246"/>
      <c r="AE336" s="246"/>
      <c r="AF336" s="246"/>
      <c r="AG336" s="246"/>
      <c r="AH336" s="246"/>
      <c r="AI336" s="246"/>
      <c r="AJ336" s="246"/>
      <c r="AK336" s="246"/>
      <c r="AL336" s="246"/>
      <c r="AM336" s="246"/>
      <c r="AN336" s="246"/>
      <c r="AO336" s="246"/>
      <c r="AP336" s="246"/>
      <c r="AQ336" s="246"/>
      <c r="AR336" s="246"/>
      <c r="AS336" s="246"/>
      <c r="AT336" s="246"/>
      <c r="AU336" s="260"/>
    </row>
    <row r="337" spans="1:47" ht="60" customHeight="1" x14ac:dyDescent="0.35">
      <c r="A337" s="256" t="s">
        <v>6597</v>
      </c>
      <c r="B337" s="234" t="s">
        <v>6689</v>
      </c>
      <c r="C337" s="235" t="s">
        <v>6723</v>
      </c>
      <c r="D337" s="238" t="s">
        <v>6724</v>
      </c>
      <c r="E337" s="239" t="s">
        <v>6190</v>
      </c>
      <c r="F337" s="242" t="s">
        <v>6692</v>
      </c>
      <c r="G337" s="245" t="str">
        <f>IF(COUNTIF(H337:AU337,"&lt;&gt;")=0,"",SUMPRODUCT(((Recommendations[ImplStatus]="Implemented")+(Recommendations[ImplStatus]="Compensated"))*ISNUMBER(MATCH(Recommendations[Id],H337:AU337,0)))/COUNTIF(H337:AU337,"&lt;&gt;"))</f>
        <v/>
      </c>
      <c r="H337" s="246"/>
      <c r="I337" s="246"/>
      <c r="J337" s="246"/>
      <c r="K337" s="246"/>
      <c r="L337" s="246"/>
      <c r="M337" s="246"/>
      <c r="N337" s="246"/>
      <c r="O337" s="246"/>
      <c r="P337" s="246"/>
      <c r="Q337" s="246"/>
      <c r="R337" s="246"/>
      <c r="S337" s="246"/>
      <c r="T337" s="246"/>
      <c r="U337" s="246"/>
      <c r="V337" s="246"/>
      <c r="W337" s="246"/>
      <c r="X337" s="246"/>
      <c r="Y337" s="246"/>
      <c r="Z337" s="246"/>
      <c r="AA337" s="246"/>
      <c r="AB337" s="246"/>
      <c r="AC337" s="246"/>
      <c r="AD337" s="246"/>
      <c r="AE337" s="246"/>
      <c r="AF337" s="246"/>
      <c r="AG337" s="246"/>
      <c r="AH337" s="246"/>
      <c r="AI337" s="246"/>
      <c r="AJ337" s="246"/>
      <c r="AK337" s="246"/>
      <c r="AL337" s="246"/>
      <c r="AM337" s="246"/>
      <c r="AN337" s="246"/>
      <c r="AO337" s="246"/>
      <c r="AP337" s="246"/>
      <c r="AQ337" s="246"/>
      <c r="AR337" s="246"/>
      <c r="AS337" s="246"/>
      <c r="AT337" s="246"/>
      <c r="AU337" s="260"/>
    </row>
    <row r="338" spans="1:47" ht="60" customHeight="1" x14ac:dyDescent="0.35">
      <c r="A338" s="256" t="s">
        <v>6597</v>
      </c>
      <c r="B338" s="234" t="s">
        <v>6689</v>
      </c>
      <c r="C338" s="235" t="s">
        <v>6725</v>
      </c>
      <c r="D338" s="238" t="s">
        <v>6726</v>
      </c>
      <c r="E338" s="239" t="s">
        <v>6075</v>
      </c>
      <c r="F338" s="242" t="s">
        <v>6692</v>
      </c>
      <c r="G338" s="245" t="str">
        <f>IF(COUNTIF(H338:AU338,"&lt;&gt;")=0,"",SUMPRODUCT(((Recommendations[ImplStatus]="Implemented")+(Recommendations[ImplStatus]="Compensated"))*ISNUMBER(MATCH(Recommendations[Id],H338:AU338,0)))/COUNTIF(H338:AU338,"&lt;&gt;"))</f>
        <v/>
      </c>
      <c r="H338" s="246"/>
      <c r="I338" s="246"/>
      <c r="J338" s="246"/>
      <c r="K338" s="246"/>
      <c r="L338" s="246"/>
      <c r="M338" s="246"/>
      <c r="N338" s="246"/>
      <c r="O338" s="246"/>
      <c r="P338" s="246"/>
      <c r="Q338" s="246"/>
      <c r="R338" s="246"/>
      <c r="S338" s="246"/>
      <c r="T338" s="246"/>
      <c r="U338" s="246"/>
      <c r="V338" s="246"/>
      <c r="W338" s="246"/>
      <c r="X338" s="246"/>
      <c r="Y338" s="246"/>
      <c r="Z338" s="246"/>
      <c r="AA338" s="246"/>
      <c r="AB338" s="246"/>
      <c r="AC338" s="246"/>
      <c r="AD338" s="246"/>
      <c r="AE338" s="246"/>
      <c r="AF338" s="246"/>
      <c r="AG338" s="246"/>
      <c r="AH338" s="246"/>
      <c r="AI338" s="246"/>
      <c r="AJ338" s="246"/>
      <c r="AK338" s="246"/>
      <c r="AL338" s="246"/>
      <c r="AM338" s="246"/>
      <c r="AN338" s="246"/>
      <c r="AO338" s="246"/>
      <c r="AP338" s="246"/>
      <c r="AQ338" s="246"/>
      <c r="AR338" s="246"/>
      <c r="AS338" s="246"/>
      <c r="AT338" s="246"/>
      <c r="AU338" s="260"/>
    </row>
    <row r="339" spans="1:47" ht="60" customHeight="1" x14ac:dyDescent="0.35">
      <c r="A339" s="256" t="s">
        <v>6597</v>
      </c>
      <c r="B339" s="234" t="s">
        <v>6689</v>
      </c>
      <c r="C339" s="235" t="s">
        <v>6727</v>
      </c>
      <c r="D339" s="238" t="s">
        <v>6728</v>
      </c>
      <c r="E339" s="239" t="s">
        <v>6075</v>
      </c>
      <c r="F339" s="242" t="s">
        <v>6692</v>
      </c>
      <c r="G339" s="245" t="str">
        <f>IF(COUNTIF(H339:AU339,"&lt;&gt;")=0,"",SUMPRODUCT(((Recommendations[ImplStatus]="Implemented")+(Recommendations[ImplStatus]="Compensated"))*ISNUMBER(MATCH(Recommendations[Id],H339:AU339,0)))/COUNTIF(H339:AU339,"&lt;&gt;"))</f>
        <v/>
      </c>
      <c r="H339" s="246"/>
      <c r="I339" s="246"/>
      <c r="J339" s="246"/>
      <c r="K339" s="246"/>
      <c r="L339" s="246"/>
      <c r="M339" s="246"/>
      <c r="N339" s="246"/>
      <c r="O339" s="246"/>
      <c r="P339" s="246"/>
      <c r="Q339" s="246"/>
      <c r="R339" s="246"/>
      <c r="S339" s="246"/>
      <c r="T339" s="246"/>
      <c r="U339" s="246"/>
      <c r="V339" s="246"/>
      <c r="W339" s="246"/>
      <c r="X339" s="246"/>
      <c r="Y339" s="246"/>
      <c r="Z339" s="246"/>
      <c r="AA339" s="246"/>
      <c r="AB339" s="246"/>
      <c r="AC339" s="246"/>
      <c r="AD339" s="246"/>
      <c r="AE339" s="246"/>
      <c r="AF339" s="246"/>
      <c r="AG339" s="246"/>
      <c r="AH339" s="246"/>
      <c r="AI339" s="246"/>
      <c r="AJ339" s="246"/>
      <c r="AK339" s="246"/>
      <c r="AL339" s="246"/>
      <c r="AM339" s="246"/>
      <c r="AN339" s="246"/>
      <c r="AO339" s="246"/>
      <c r="AP339" s="246"/>
      <c r="AQ339" s="246"/>
      <c r="AR339" s="246"/>
      <c r="AS339" s="246"/>
      <c r="AT339" s="246"/>
      <c r="AU339" s="260"/>
    </row>
    <row r="340" spans="1:47" ht="60" customHeight="1" outlineLevel="2" x14ac:dyDescent="0.35">
      <c r="A340" s="255" t="s">
        <v>6597</v>
      </c>
      <c r="B340" s="233" t="s">
        <v>6729</v>
      </c>
      <c r="C340" s="233"/>
      <c r="D340" s="237"/>
      <c r="E340" s="233"/>
      <c r="F340" s="241"/>
      <c r="G340" s="244" t="str">
        <f>IF(COUNTIF(H340:AU340,"&lt;&gt;")=0,"",SUMPRODUCT(((Recommendations[ImplStatus]="Implemented")+(Recommendations[ImplStatus]="Compensated"))*ISNUMBER(MATCH(Recommendations[Id],H340:AU340,0)))/COUNTIF(H340:AU340,"&lt;&gt;"))</f>
        <v/>
      </c>
      <c r="H340" s="241"/>
      <c r="I340" s="241"/>
      <c r="J340" s="241"/>
      <c r="K340" s="241"/>
      <c r="L340" s="241"/>
      <c r="M340" s="241"/>
      <c r="N340" s="241"/>
      <c r="O340" s="241"/>
      <c r="P340" s="241"/>
      <c r="Q340" s="241"/>
      <c r="R340" s="241"/>
      <c r="S340" s="241"/>
      <c r="T340" s="241"/>
      <c r="U340" s="241"/>
      <c r="V340" s="241"/>
      <c r="W340" s="241"/>
      <c r="X340" s="241"/>
      <c r="Y340" s="241"/>
      <c r="Z340" s="241"/>
      <c r="AA340" s="241"/>
      <c r="AB340" s="241"/>
      <c r="AC340" s="241"/>
      <c r="AD340" s="241"/>
      <c r="AE340" s="241"/>
      <c r="AF340" s="241"/>
      <c r="AG340" s="241"/>
      <c r="AH340" s="241"/>
      <c r="AI340" s="241"/>
      <c r="AJ340" s="241"/>
      <c r="AK340" s="241"/>
      <c r="AL340" s="241"/>
      <c r="AM340" s="241"/>
      <c r="AN340" s="241"/>
      <c r="AO340" s="241"/>
      <c r="AP340" s="241"/>
      <c r="AQ340" s="241"/>
      <c r="AR340" s="241"/>
      <c r="AS340" s="241"/>
      <c r="AT340" s="241"/>
      <c r="AU340" s="259"/>
    </row>
    <row r="341" spans="1:47" ht="60" customHeight="1" x14ac:dyDescent="0.35">
      <c r="A341" s="256" t="s">
        <v>6597</v>
      </c>
      <c r="B341" s="234" t="s">
        <v>6729</v>
      </c>
      <c r="C341" s="235" t="s">
        <v>6730</v>
      </c>
      <c r="D341" s="238" t="s">
        <v>6731</v>
      </c>
      <c r="E341" s="239" t="s">
        <v>6046</v>
      </c>
      <c r="F341" s="242" t="s">
        <v>6616</v>
      </c>
      <c r="G341" s="245" t="str">
        <f>IF(COUNTIF(H341:AU341,"&lt;&gt;")=0,"",SUMPRODUCT(((Recommendations[ImplStatus]="Implemented")+(Recommendations[ImplStatus]="Compensated"))*ISNUMBER(MATCH(Recommendations[Id],H341:AU341,0)))/COUNTIF(H341:AU341,"&lt;&gt;"))</f>
        <v/>
      </c>
      <c r="H341" s="246"/>
      <c r="I341" s="246"/>
      <c r="J341" s="246"/>
      <c r="K341" s="246"/>
      <c r="L341" s="246"/>
      <c r="M341" s="246"/>
      <c r="N341" s="246"/>
      <c r="O341" s="246"/>
      <c r="P341" s="246"/>
      <c r="Q341" s="246"/>
      <c r="R341" s="246"/>
      <c r="S341" s="246"/>
      <c r="T341" s="246"/>
      <c r="U341" s="246"/>
      <c r="V341" s="246"/>
      <c r="W341" s="246"/>
      <c r="X341" s="246"/>
      <c r="Y341" s="246"/>
      <c r="Z341" s="246"/>
      <c r="AA341" s="246"/>
      <c r="AB341" s="246"/>
      <c r="AC341" s="246"/>
      <c r="AD341" s="246"/>
      <c r="AE341" s="246"/>
      <c r="AF341" s="246"/>
      <c r="AG341" s="246"/>
      <c r="AH341" s="246"/>
      <c r="AI341" s="246"/>
      <c r="AJ341" s="246"/>
      <c r="AK341" s="246"/>
      <c r="AL341" s="246"/>
      <c r="AM341" s="246"/>
      <c r="AN341" s="246"/>
      <c r="AO341" s="246"/>
      <c r="AP341" s="246"/>
      <c r="AQ341" s="246"/>
      <c r="AR341" s="246"/>
      <c r="AS341" s="246"/>
      <c r="AT341" s="246"/>
      <c r="AU341" s="260"/>
    </row>
    <row r="342" spans="1:47" ht="60" customHeight="1" x14ac:dyDescent="0.35">
      <c r="A342" s="256" t="s">
        <v>6597</v>
      </c>
      <c r="B342" s="234" t="s">
        <v>6729</v>
      </c>
      <c r="C342" s="235" t="s">
        <v>6732</v>
      </c>
      <c r="D342" s="238" t="s">
        <v>6733</v>
      </c>
      <c r="E342" s="239" t="s">
        <v>6046</v>
      </c>
      <c r="F342" s="242" t="s">
        <v>6616</v>
      </c>
      <c r="G342" s="245" t="str">
        <f>IF(COUNTIF(H342:AU342,"&lt;&gt;")=0,"",SUMPRODUCT(((Recommendations[ImplStatus]="Implemented")+(Recommendations[ImplStatus]="Compensated"))*ISNUMBER(MATCH(Recommendations[Id],H342:AU342,0)))/COUNTIF(H342:AU342,"&lt;&gt;"))</f>
        <v/>
      </c>
      <c r="H342" s="246"/>
      <c r="I342" s="246"/>
      <c r="J342" s="246"/>
      <c r="K342" s="246"/>
      <c r="L342" s="246"/>
      <c r="M342" s="246"/>
      <c r="N342" s="246"/>
      <c r="O342" s="246"/>
      <c r="P342" s="246"/>
      <c r="Q342" s="246"/>
      <c r="R342" s="246"/>
      <c r="S342" s="246"/>
      <c r="T342" s="246"/>
      <c r="U342" s="246"/>
      <c r="V342" s="246"/>
      <c r="W342" s="246"/>
      <c r="X342" s="246"/>
      <c r="Y342" s="246"/>
      <c r="Z342" s="246"/>
      <c r="AA342" s="246"/>
      <c r="AB342" s="246"/>
      <c r="AC342" s="246"/>
      <c r="AD342" s="246"/>
      <c r="AE342" s="246"/>
      <c r="AF342" s="246"/>
      <c r="AG342" s="246"/>
      <c r="AH342" s="246"/>
      <c r="AI342" s="246"/>
      <c r="AJ342" s="246"/>
      <c r="AK342" s="246"/>
      <c r="AL342" s="246"/>
      <c r="AM342" s="246"/>
      <c r="AN342" s="246"/>
      <c r="AO342" s="246"/>
      <c r="AP342" s="246"/>
      <c r="AQ342" s="246"/>
      <c r="AR342" s="246"/>
      <c r="AS342" s="246"/>
      <c r="AT342" s="246"/>
      <c r="AU342" s="260"/>
    </row>
    <row r="343" spans="1:47" ht="60" customHeight="1" x14ac:dyDescent="0.35">
      <c r="A343" s="256" t="s">
        <v>6597</v>
      </c>
      <c r="B343" s="234" t="s">
        <v>6729</v>
      </c>
      <c r="C343" s="235" t="s">
        <v>6734</v>
      </c>
      <c r="D343" s="238" t="s">
        <v>6735</v>
      </c>
      <c r="E343" s="239" t="s">
        <v>6142</v>
      </c>
      <c r="F343" s="242" t="s">
        <v>6736</v>
      </c>
      <c r="G343" s="245" t="str">
        <f>IF(COUNTIF(H343:AU343,"&lt;&gt;")=0,"",SUMPRODUCT(((Recommendations[ImplStatus]="Implemented")+(Recommendations[ImplStatus]="Compensated"))*ISNUMBER(MATCH(Recommendations[Id],H343:AU343,0)))/COUNTIF(H343:AU343,"&lt;&gt;"))</f>
        <v/>
      </c>
      <c r="H343" s="246"/>
      <c r="I343" s="246"/>
      <c r="J343" s="246"/>
      <c r="K343" s="246"/>
      <c r="L343" s="246"/>
      <c r="M343" s="246"/>
      <c r="N343" s="246"/>
      <c r="O343" s="246"/>
      <c r="P343" s="246"/>
      <c r="Q343" s="246"/>
      <c r="R343" s="246"/>
      <c r="S343" s="246"/>
      <c r="T343" s="246"/>
      <c r="U343" s="246"/>
      <c r="V343" s="246"/>
      <c r="W343" s="246"/>
      <c r="X343" s="246"/>
      <c r="Y343" s="246"/>
      <c r="Z343" s="246"/>
      <c r="AA343" s="246"/>
      <c r="AB343" s="246"/>
      <c r="AC343" s="246"/>
      <c r="AD343" s="246"/>
      <c r="AE343" s="246"/>
      <c r="AF343" s="246"/>
      <c r="AG343" s="246"/>
      <c r="AH343" s="246"/>
      <c r="AI343" s="246"/>
      <c r="AJ343" s="246"/>
      <c r="AK343" s="246"/>
      <c r="AL343" s="246"/>
      <c r="AM343" s="246"/>
      <c r="AN343" s="246"/>
      <c r="AO343" s="246"/>
      <c r="AP343" s="246"/>
      <c r="AQ343" s="246"/>
      <c r="AR343" s="246"/>
      <c r="AS343" s="246"/>
      <c r="AT343" s="246"/>
      <c r="AU343" s="260"/>
    </row>
    <row r="344" spans="1:47" ht="60" customHeight="1" x14ac:dyDescent="0.35">
      <c r="A344" s="256" t="s">
        <v>6597</v>
      </c>
      <c r="B344" s="234" t="s">
        <v>6729</v>
      </c>
      <c r="C344" s="235" t="s">
        <v>6737</v>
      </c>
      <c r="D344" s="238" t="s">
        <v>6738</v>
      </c>
      <c r="E344" s="239" t="s">
        <v>6075</v>
      </c>
      <c r="F344" s="242" t="s">
        <v>6736</v>
      </c>
      <c r="G344" s="245" t="str">
        <f>IF(COUNTIF(H344:AU344,"&lt;&gt;")=0,"",SUMPRODUCT(((Recommendations[ImplStatus]="Implemented")+(Recommendations[ImplStatus]="Compensated"))*ISNUMBER(MATCH(Recommendations[Id],H344:AU344,0)))/COUNTIF(H344:AU344,"&lt;&gt;"))</f>
        <v/>
      </c>
      <c r="H344" s="246"/>
      <c r="I344" s="246"/>
      <c r="J344" s="246"/>
      <c r="K344" s="246"/>
      <c r="L344" s="246"/>
      <c r="M344" s="246"/>
      <c r="N344" s="246"/>
      <c r="O344" s="246"/>
      <c r="P344" s="246"/>
      <c r="Q344" s="246"/>
      <c r="R344" s="246"/>
      <c r="S344" s="246"/>
      <c r="T344" s="246"/>
      <c r="U344" s="246"/>
      <c r="V344" s="246"/>
      <c r="W344" s="246"/>
      <c r="X344" s="246"/>
      <c r="Y344" s="246"/>
      <c r="Z344" s="246"/>
      <c r="AA344" s="246"/>
      <c r="AB344" s="246"/>
      <c r="AC344" s="246"/>
      <c r="AD344" s="246"/>
      <c r="AE344" s="246"/>
      <c r="AF344" s="246"/>
      <c r="AG344" s="246"/>
      <c r="AH344" s="246"/>
      <c r="AI344" s="246"/>
      <c r="AJ344" s="246"/>
      <c r="AK344" s="246"/>
      <c r="AL344" s="246"/>
      <c r="AM344" s="246"/>
      <c r="AN344" s="246"/>
      <c r="AO344" s="246"/>
      <c r="AP344" s="246"/>
      <c r="AQ344" s="246"/>
      <c r="AR344" s="246"/>
      <c r="AS344" s="246"/>
      <c r="AT344" s="246"/>
      <c r="AU344" s="260"/>
    </row>
    <row r="345" spans="1:47" ht="60" customHeight="1" x14ac:dyDescent="0.35">
      <c r="A345" s="256" t="s">
        <v>6597</v>
      </c>
      <c r="B345" s="234" t="s">
        <v>6729</v>
      </c>
      <c r="C345" s="235" t="s">
        <v>6739</v>
      </c>
      <c r="D345" s="238" t="s">
        <v>6740</v>
      </c>
      <c r="E345" s="239" t="s">
        <v>6075</v>
      </c>
      <c r="F345" s="242" t="s">
        <v>6736</v>
      </c>
      <c r="G345" s="245">
        <f>IF(COUNTIF(H345:AU345,"&lt;&gt;")=0,"",SUMPRODUCT(((Recommendations[ImplStatus]="Implemented")+(Recommendations[ImplStatus]="Compensated"))*ISNUMBER(MATCH(Recommendations[Id],H345:AU345,0)))/COUNTIF(H345:AU345,"&lt;&gt;"))</f>
        <v>0</v>
      </c>
      <c r="H345" s="246" t="s">
        <v>2001</v>
      </c>
      <c r="I345" s="246" t="s">
        <v>2616</v>
      </c>
      <c r="J345" s="246" t="s">
        <v>2629</v>
      </c>
      <c r="K345" s="246" t="s">
        <v>2684</v>
      </c>
      <c r="L345" s="246" t="s">
        <v>2690</v>
      </c>
      <c r="M345" s="246" t="s">
        <v>2707</v>
      </c>
      <c r="N345" s="246"/>
      <c r="O345" s="246"/>
      <c r="P345" s="246"/>
      <c r="Q345" s="246"/>
      <c r="R345" s="246"/>
      <c r="S345" s="246"/>
      <c r="T345" s="246"/>
      <c r="U345" s="246"/>
      <c r="V345" s="246"/>
      <c r="W345" s="246"/>
      <c r="X345" s="246"/>
      <c r="Y345" s="246"/>
      <c r="Z345" s="246"/>
      <c r="AA345" s="246"/>
      <c r="AB345" s="246"/>
      <c r="AC345" s="246"/>
      <c r="AD345" s="246"/>
      <c r="AE345" s="246"/>
      <c r="AF345" s="246"/>
      <c r="AG345" s="246"/>
      <c r="AH345" s="246"/>
      <c r="AI345" s="246"/>
      <c r="AJ345" s="246"/>
      <c r="AK345" s="246"/>
      <c r="AL345" s="246"/>
      <c r="AM345" s="246"/>
      <c r="AN345" s="246"/>
      <c r="AO345" s="246"/>
      <c r="AP345" s="246"/>
      <c r="AQ345" s="246"/>
      <c r="AR345" s="246"/>
      <c r="AS345" s="246"/>
      <c r="AT345" s="246"/>
      <c r="AU345" s="260"/>
    </row>
    <row r="346" spans="1:47" ht="60" customHeight="1" x14ac:dyDescent="0.35">
      <c r="A346" s="256" t="s">
        <v>6597</v>
      </c>
      <c r="B346" s="234" t="s">
        <v>6729</v>
      </c>
      <c r="C346" s="235" t="s">
        <v>6741</v>
      </c>
      <c r="D346" s="238" t="s">
        <v>6742</v>
      </c>
      <c r="E346" s="239" t="s">
        <v>6075</v>
      </c>
      <c r="F346" s="242" t="s">
        <v>6736</v>
      </c>
      <c r="G346" s="245" t="str">
        <f>IF(COUNTIF(H346:AU346,"&lt;&gt;")=0,"",SUMPRODUCT(((Recommendations[ImplStatus]="Implemented")+(Recommendations[ImplStatus]="Compensated"))*ISNUMBER(MATCH(Recommendations[Id],H346:AU346,0)))/COUNTIF(H346:AU346,"&lt;&gt;"))</f>
        <v/>
      </c>
      <c r="H346" s="246"/>
      <c r="I346" s="246"/>
      <c r="J346" s="246"/>
      <c r="K346" s="246"/>
      <c r="L346" s="246"/>
      <c r="M346" s="246"/>
      <c r="N346" s="246"/>
      <c r="O346" s="246"/>
      <c r="P346" s="246"/>
      <c r="Q346" s="246"/>
      <c r="R346" s="246"/>
      <c r="S346" s="246"/>
      <c r="T346" s="246"/>
      <c r="U346" s="246"/>
      <c r="V346" s="246"/>
      <c r="W346" s="246"/>
      <c r="X346" s="246"/>
      <c r="Y346" s="246"/>
      <c r="Z346" s="246"/>
      <c r="AA346" s="246"/>
      <c r="AB346" s="246"/>
      <c r="AC346" s="246"/>
      <c r="AD346" s="246"/>
      <c r="AE346" s="246"/>
      <c r="AF346" s="246"/>
      <c r="AG346" s="246"/>
      <c r="AH346" s="246"/>
      <c r="AI346" s="246"/>
      <c r="AJ346" s="246"/>
      <c r="AK346" s="246"/>
      <c r="AL346" s="246"/>
      <c r="AM346" s="246"/>
      <c r="AN346" s="246"/>
      <c r="AO346" s="246"/>
      <c r="AP346" s="246"/>
      <c r="AQ346" s="246"/>
      <c r="AR346" s="246"/>
      <c r="AS346" s="246"/>
      <c r="AT346" s="246"/>
      <c r="AU346" s="260"/>
    </row>
    <row r="347" spans="1:47" ht="60" customHeight="1" x14ac:dyDescent="0.35">
      <c r="A347" s="256" t="s">
        <v>6597</v>
      </c>
      <c r="B347" s="234" t="s">
        <v>6729</v>
      </c>
      <c r="C347" s="235" t="s">
        <v>6743</v>
      </c>
      <c r="D347" s="238" t="s">
        <v>6744</v>
      </c>
      <c r="E347" s="239" t="s">
        <v>6075</v>
      </c>
      <c r="F347" s="242" t="s">
        <v>6736</v>
      </c>
      <c r="G347" s="245" t="str">
        <f>IF(COUNTIF(H347:AU347,"&lt;&gt;")=0,"",SUMPRODUCT(((Recommendations[ImplStatus]="Implemented")+(Recommendations[ImplStatus]="Compensated"))*ISNUMBER(MATCH(Recommendations[Id],H347:AU347,0)))/COUNTIF(H347:AU347,"&lt;&gt;"))</f>
        <v/>
      </c>
      <c r="H347" s="246"/>
      <c r="I347" s="246"/>
      <c r="J347" s="246"/>
      <c r="K347" s="246"/>
      <c r="L347" s="246"/>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c r="AQ347" s="246"/>
      <c r="AR347" s="246"/>
      <c r="AS347" s="246"/>
      <c r="AT347" s="246"/>
      <c r="AU347" s="260"/>
    </row>
    <row r="348" spans="1:47" ht="60" customHeight="1" x14ac:dyDescent="0.35">
      <c r="A348" s="256" t="s">
        <v>6597</v>
      </c>
      <c r="B348" s="234" t="s">
        <v>6729</v>
      </c>
      <c r="C348" s="235" t="s">
        <v>6745</v>
      </c>
      <c r="D348" s="238" t="s">
        <v>6746</v>
      </c>
      <c r="E348" s="239" t="s">
        <v>6075</v>
      </c>
      <c r="F348" s="242" t="s">
        <v>6736</v>
      </c>
      <c r="G348" s="245" t="str">
        <f>IF(COUNTIF(H348:AU348,"&lt;&gt;")=0,"",SUMPRODUCT(((Recommendations[ImplStatus]="Implemented")+(Recommendations[ImplStatus]="Compensated"))*ISNUMBER(MATCH(Recommendations[Id],H348:AU348,0)))/COUNTIF(H348:AU348,"&lt;&gt;"))</f>
        <v/>
      </c>
      <c r="H348" s="246"/>
      <c r="I348" s="246"/>
      <c r="J348" s="246"/>
      <c r="K348" s="246"/>
      <c r="L348" s="246"/>
      <c r="M348" s="246"/>
      <c r="N348" s="246"/>
      <c r="O348" s="246"/>
      <c r="P348" s="246"/>
      <c r="Q348" s="246"/>
      <c r="R348" s="246"/>
      <c r="S348" s="246"/>
      <c r="T348" s="246"/>
      <c r="U348" s="246"/>
      <c r="V348" s="246"/>
      <c r="W348" s="246"/>
      <c r="X348" s="246"/>
      <c r="Y348" s="246"/>
      <c r="Z348" s="246"/>
      <c r="AA348" s="246"/>
      <c r="AB348" s="246"/>
      <c r="AC348" s="246"/>
      <c r="AD348" s="246"/>
      <c r="AE348" s="246"/>
      <c r="AF348" s="246"/>
      <c r="AG348" s="246"/>
      <c r="AH348" s="246"/>
      <c r="AI348" s="246"/>
      <c r="AJ348" s="246"/>
      <c r="AK348" s="246"/>
      <c r="AL348" s="246"/>
      <c r="AM348" s="246"/>
      <c r="AN348" s="246"/>
      <c r="AO348" s="246"/>
      <c r="AP348" s="246"/>
      <c r="AQ348" s="246"/>
      <c r="AR348" s="246"/>
      <c r="AS348" s="246"/>
      <c r="AT348" s="246"/>
      <c r="AU348" s="260"/>
    </row>
    <row r="349" spans="1:47" ht="60" customHeight="1" x14ac:dyDescent="0.35">
      <c r="A349" s="256" t="s">
        <v>6597</v>
      </c>
      <c r="B349" s="234" t="s">
        <v>6729</v>
      </c>
      <c r="C349" s="235" t="s">
        <v>6747</v>
      </c>
      <c r="D349" s="238" t="s">
        <v>6748</v>
      </c>
      <c r="E349" s="239" t="s">
        <v>6075</v>
      </c>
      <c r="F349" s="242" t="s">
        <v>6736</v>
      </c>
      <c r="G349" s="245">
        <f>IF(COUNTIF(H349:AU349,"&lt;&gt;")=0,"",SUMPRODUCT(((Recommendations[ImplStatus]="Implemented")+(Recommendations[ImplStatus]="Compensated"))*ISNUMBER(MATCH(Recommendations[Id],H349:AU349,0)))/COUNTIF(H349:AU349,"&lt;&gt;"))</f>
        <v>0</v>
      </c>
      <c r="H349" s="246" t="s">
        <v>211</v>
      </c>
      <c r="I349" s="246" t="s">
        <v>1055</v>
      </c>
      <c r="J349" s="246" t="s">
        <v>1062</v>
      </c>
      <c r="K349" s="246" t="s">
        <v>1076</v>
      </c>
      <c r="L349" s="246" t="s">
        <v>1179</v>
      </c>
      <c r="M349" s="246" t="s">
        <v>1204</v>
      </c>
      <c r="N349" s="246" t="s">
        <v>1946</v>
      </c>
      <c r="O349" s="246" t="s">
        <v>1953</v>
      </c>
      <c r="P349" s="246" t="s">
        <v>1960</v>
      </c>
      <c r="Q349" s="246" t="s">
        <v>1967</v>
      </c>
      <c r="R349" s="246" t="s">
        <v>1973</v>
      </c>
      <c r="S349" s="246"/>
      <c r="T349" s="246"/>
      <c r="U349" s="246"/>
      <c r="V349" s="246"/>
      <c r="W349" s="246"/>
      <c r="X349" s="246"/>
      <c r="Y349" s="246"/>
      <c r="Z349" s="246"/>
      <c r="AA349" s="246"/>
      <c r="AB349" s="246"/>
      <c r="AC349" s="246"/>
      <c r="AD349" s="246"/>
      <c r="AE349" s="246"/>
      <c r="AF349" s="246"/>
      <c r="AG349" s="246"/>
      <c r="AH349" s="246"/>
      <c r="AI349" s="246"/>
      <c r="AJ349" s="246"/>
      <c r="AK349" s="246"/>
      <c r="AL349" s="246"/>
      <c r="AM349" s="246"/>
      <c r="AN349" s="246"/>
      <c r="AO349" s="246"/>
      <c r="AP349" s="246"/>
      <c r="AQ349" s="246"/>
      <c r="AR349" s="246"/>
      <c r="AS349" s="246"/>
      <c r="AT349" s="246"/>
      <c r="AU349" s="260"/>
    </row>
    <row r="350" spans="1:47" ht="60" customHeight="1" x14ac:dyDescent="0.35">
      <c r="A350" s="256" t="s">
        <v>6597</v>
      </c>
      <c r="B350" s="234" t="s">
        <v>6729</v>
      </c>
      <c r="C350" s="235" t="s">
        <v>6749</v>
      </c>
      <c r="D350" s="238" t="s">
        <v>6750</v>
      </c>
      <c r="E350" s="239" t="s">
        <v>6046</v>
      </c>
      <c r="F350" s="242" t="s">
        <v>6736</v>
      </c>
      <c r="G350" s="245" t="str">
        <f>IF(COUNTIF(H350:AU350,"&lt;&gt;")=0,"",SUMPRODUCT(((Recommendations[ImplStatus]="Implemented")+(Recommendations[ImplStatus]="Compensated"))*ISNUMBER(MATCH(Recommendations[Id],H350:AU350,0)))/COUNTIF(H350:AU350,"&lt;&gt;"))</f>
        <v/>
      </c>
      <c r="H350" s="246"/>
      <c r="I350" s="246"/>
      <c r="J350" s="246"/>
      <c r="K350" s="246"/>
      <c r="L350" s="246"/>
      <c r="M350" s="246"/>
      <c r="N350" s="246"/>
      <c r="O350" s="246"/>
      <c r="P350" s="246"/>
      <c r="Q350" s="246"/>
      <c r="R350" s="246"/>
      <c r="S350" s="246"/>
      <c r="T350" s="246"/>
      <c r="U350" s="246"/>
      <c r="V350" s="246"/>
      <c r="W350" s="246"/>
      <c r="X350" s="246"/>
      <c r="Y350" s="246"/>
      <c r="Z350" s="246"/>
      <c r="AA350" s="246"/>
      <c r="AB350" s="246"/>
      <c r="AC350" s="246"/>
      <c r="AD350" s="246"/>
      <c r="AE350" s="246"/>
      <c r="AF350" s="246"/>
      <c r="AG350" s="246"/>
      <c r="AH350" s="246"/>
      <c r="AI350" s="246"/>
      <c r="AJ350" s="246"/>
      <c r="AK350" s="246"/>
      <c r="AL350" s="246"/>
      <c r="AM350" s="246"/>
      <c r="AN350" s="246"/>
      <c r="AO350" s="246"/>
      <c r="AP350" s="246"/>
      <c r="AQ350" s="246"/>
      <c r="AR350" s="246"/>
      <c r="AS350" s="246"/>
      <c r="AT350" s="246"/>
      <c r="AU350" s="260"/>
    </row>
    <row r="351" spans="1:47" ht="60" customHeight="1" x14ac:dyDescent="0.35">
      <c r="A351" s="256" t="s">
        <v>6597</v>
      </c>
      <c r="B351" s="234" t="s">
        <v>6729</v>
      </c>
      <c r="C351" s="235" t="s">
        <v>6751</v>
      </c>
      <c r="D351" s="238" t="s">
        <v>6752</v>
      </c>
      <c r="E351" s="239" t="s">
        <v>6046</v>
      </c>
      <c r="F351" s="242" t="s">
        <v>6736</v>
      </c>
      <c r="G351" s="245" t="str">
        <f>IF(COUNTIF(H351:AU351,"&lt;&gt;")=0,"",SUMPRODUCT(((Recommendations[ImplStatus]="Implemented")+(Recommendations[ImplStatus]="Compensated"))*ISNUMBER(MATCH(Recommendations[Id],H351:AU351,0)))/COUNTIF(H351:AU351,"&lt;&gt;"))</f>
        <v/>
      </c>
      <c r="H351" s="246"/>
      <c r="I351" s="246"/>
      <c r="J351" s="246"/>
      <c r="K351" s="246"/>
      <c r="L351" s="246"/>
      <c r="M351" s="246"/>
      <c r="N351" s="246"/>
      <c r="O351" s="246"/>
      <c r="P351" s="246"/>
      <c r="Q351" s="246"/>
      <c r="R351" s="246"/>
      <c r="S351" s="246"/>
      <c r="T351" s="246"/>
      <c r="U351" s="246"/>
      <c r="V351" s="246"/>
      <c r="W351" s="246"/>
      <c r="X351" s="246"/>
      <c r="Y351" s="246"/>
      <c r="Z351" s="246"/>
      <c r="AA351" s="246"/>
      <c r="AB351" s="246"/>
      <c r="AC351" s="246"/>
      <c r="AD351" s="246"/>
      <c r="AE351" s="246"/>
      <c r="AF351" s="246"/>
      <c r="AG351" s="246"/>
      <c r="AH351" s="246"/>
      <c r="AI351" s="246"/>
      <c r="AJ351" s="246"/>
      <c r="AK351" s="246"/>
      <c r="AL351" s="246"/>
      <c r="AM351" s="246"/>
      <c r="AN351" s="246"/>
      <c r="AO351" s="246"/>
      <c r="AP351" s="246"/>
      <c r="AQ351" s="246"/>
      <c r="AR351" s="246"/>
      <c r="AS351" s="246"/>
      <c r="AT351" s="246"/>
      <c r="AU351" s="260"/>
    </row>
    <row r="352" spans="1:47" ht="60" customHeight="1" x14ac:dyDescent="0.35">
      <c r="A352" s="256" t="s">
        <v>6597</v>
      </c>
      <c r="B352" s="234" t="s">
        <v>6729</v>
      </c>
      <c r="C352" s="235" t="s">
        <v>6753</v>
      </c>
      <c r="D352" s="238" t="s">
        <v>6754</v>
      </c>
      <c r="E352" s="239" t="s">
        <v>6046</v>
      </c>
      <c r="F352" s="242" t="s">
        <v>6736</v>
      </c>
      <c r="G352" s="245" t="str">
        <f>IF(COUNTIF(H352:AU352,"&lt;&gt;")=0,"",SUMPRODUCT(((Recommendations[ImplStatus]="Implemented")+(Recommendations[ImplStatus]="Compensated"))*ISNUMBER(MATCH(Recommendations[Id],H352:AU352,0)))/COUNTIF(H352:AU352,"&lt;&gt;"))</f>
        <v/>
      </c>
      <c r="H352" s="246"/>
      <c r="I352" s="246"/>
      <c r="J352" s="246"/>
      <c r="K352" s="246"/>
      <c r="L352" s="246"/>
      <c r="M352" s="246"/>
      <c r="N352" s="246"/>
      <c r="O352" s="246"/>
      <c r="P352" s="246"/>
      <c r="Q352" s="246"/>
      <c r="R352" s="246"/>
      <c r="S352" s="246"/>
      <c r="T352" s="246"/>
      <c r="U352" s="246"/>
      <c r="V352" s="246"/>
      <c r="W352" s="246"/>
      <c r="X352" s="246"/>
      <c r="Y352" s="246"/>
      <c r="Z352" s="246"/>
      <c r="AA352" s="246"/>
      <c r="AB352" s="246"/>
      <c r="AC352" s="246"/>
      <c r="AD352" s="246"/>
      <c r="AE352" s="246"/>
      <c r="AF352" s="246"/>
      <c r="AG352" s="246"/>
      <c r="AH352" s="246"/>
      <c r="AI352" s="246"/>
      <c r="AJ352" s="246"/>
      <c r="AK352" s="246"/>
      <c r="AL352" s="246"/>
      <c r="AM352" s="246"/>
      <c r="AN352" s="246"/>
      <c r="AO352" s="246"/>
      <c r="AP352" s="246"/>
      <c r="AQ352" s="246"/>
      <c r="AR352" s="246"/>
      <c r="AS352" s="246"/>
      <c r="AT352" s="246"/>
      <c r="AU352" s="260"/>
    </row>
    <row r="353" spans="1:47" ht="60" customHeight="1" x14ac:dyDescent="0.35">
      <c r="A353" s="256" t="s">
        <v>6597</v>
      </c>
      <c r="B353" s="234" t="s">
        <v>6729</v>
      </c>
      <c r="C353" s="235" t="s">
        <v>6755</v>
      </c>
      <c r="D353" s="238" t="s">
        <v>6756</v>
      </c>
      <c r="E353" s="239" t="s">
        <v>6142</v>
      </c>
      <c r="F353" s="242" t="s">
        <v>6616</v>
      </c>
      <c r="G353" s="245">
        <f>IF(COUNTIF(H353:AU353,"&lt;&gt;")=0,"",SUMPRODUCT(((Recommendations[ImplStatus]="Implemented")+(Recommendations[ImplStatus]="Compensated"))*ISNUMBER(MATCH(Recommendations[Id],H353:AU353,0)))/COUNTIF(H353:AU353,"&lt;&gt;"))</f>
        <v>0</v>
      </c>
      <c r="H353" s="246" t="s">
        <v>1253</v>
      </c>
      <c r="I353" s="246" t="s">
        <v>1283</v>
      </c>
      <c r="J353" s="246"/>
      <c r="K353" s="246"/>
      <c r="L353" s="246"/>
      <c r="M353" s="246"/>
      <c r="N353" s="246"/>
      <c r="O353" s="246"/>
      <c r="P353" s="246"/>
      <c r="Q353" s="246"/>
      <c r="R353" s="246"/>
      <c r="S353" s="246"/>
      <c r="T353" s="246"/>
      <c r="U353" s="246"/>
      <c r="V353" s="246"/>
      <c r="W353" s="246"/>
      <c r="X353" s="246"/>
      <c r="Y353" s="246"/>
      <c r="Z353" s="246"/>
      <c r="AA353" s="246"/>
      <c r="AB353" s="246"/>
      <c r="AC353" s="246"/>
      <c r="AD353" s="246"/>
      <c r="AE353" s="246"/>
      <c r="AF353" s="246"/>
      <c r="AG353" s="246"/>
      <c r="AH353" s="246"/>
      <c r="AI353" s="246"/>
      <c r="AJ353" s="246"/>
      <c r="AK353" s="246"/>
      <c r="AL353" s="246"/>
      <c r="AM353" s="246"/>
      <c r="AN353" s="246"/>
      <c r="AO353" s="246"/>
      <c r="AP353" s="246"/>
      <c r="AQ353" s="246"/>
      <c r="AR353" s="246"/>
      <c r="AS353" s="246"/>
      <c r="AT353" s="246"/>
      <c r="AU353" s="260"/>
    </row>
    <row r="354" spans="1:47" ht="60" customHeight="1" outlineLevel="2" x14ac:dyDescent="0.35">
      <c r="A354" s="255" t="s">
        <v>6597</v>
      </c>
      <c r="B354" s="233" t="s">
        <v>6757</v>
      </c>
      <c r="C354" s="233"/>
      <c r="D354" s="237"/>
      <c r="E354" s="233"/>
      <c r="F354" s="241"/>
      <c r="G354" s="244" t="str">
        <f>IF(COUNTIF(H354:AU354,"&lt;&gt;")=0,"",SUMPRODUCT(((Recommendations[ImplStatus]="Implemented")+(Recommendations[ImplStatus]="Compensated"))*ISNUMBER(MATCH(Recommendations[Id],H354:AU354,0)))/COUNTIF(H354:AU354,"&lt;&gt;"))</f>
        <v/>
      </c>
      <c r="H354" s="241"/>
      <c r="I354" s="241"/>
      <c r="J354" s="241"/>
      <c r="K354" s="241"/>
      <c r="L354" s="241"/>
      <c r="M354" s="241"/>
      <c r="N354" s="241"/>
      <c r="O354" s="241"/>
      <c r="P354" s="241"/>
      <c r="Q354" s="241"/>
      <c r="R354" s="241"/>
      <c r="S354" s="241"/>
      <c r="T354" s="241"/>
      <c r="U354" s="241"/>
      <c r="V354" s="241"/>
      <c r="W354" s="241"/>
      <c r="X354" s="241"/>
      <c r="Y354" s="241"/>
      <c r="Z354" s="241"/>
      <c r="AA354" s="241"/>
      <c r="AB354" s="241"/>
      <c r="AC354" s="241"/>
      <c r="AD354" s="241"/>
      <c r="AE354" s="241"/>
      <c r="AF354" s="241"/>
      <c r="AG354" s="241"/>
      <c r="AH354" s="241"/>
      <c r="AI354" s="241"/>
      <c r="AJ354" s="241"/>
      <c r="AK354" s="241"/>
      <c r="AL354" s="241"/>
      <c r="AM354" s="241"/>
      <c r="AN354" s="241"/>
      <c r="AO354" s="241"/>
      <c r="AP354" s="241"/>
      <c r="AQ354" s="241"/>
      <c r="AR354" s="241"/>
      <c r="AS354" s="241"/>
      <c r="AT354" s="241"/>
      <c r="AU354" s="259"/>
    </row>
    <row r="355" spans="1:47" ht="60" customHeight="1" x14ac:dyDescent="0.35">
      <c r="A355" s="256" t="s">
        <v>6597</v>
      </c>
      <c r="B355" s="234" t="s">
        <v>6757</v>
      </c>
      <c r="C355" s="235" t="s">
        <v>6758</v>
      </c>
      <c r="D355" s="238" t="s">
        <v>6759</v>
      </c>
      <c r="E355" s="239" t="s">
        <v>6142</v>
      </c>
      <c r="F355" s="242" t="s">
        <v>6760</v>
      </c>
      <c r="G355" s="245">
        <f>IF(COUNTIF(H355:AU355,"&lt;&gt;")=0,"",SUMPRODUCT(((Recommendations[ImplStatus]="Implemented")+(Recommendations[ImplStatus]="Compensated"))*ISNUMBER(MATCH(Recommendations[Id],H355:AU355,0)))/COUNTIF(H355:AU355,"&lt;&gt;"))</f>
        <v>0</v>
      </c>
      <c r="H355" s="246" t="s">
        <v>603</v>
      </c>
      <c r="I355" s="246"/>
      <c r="J355" s="246"/>
      <c r="K355" s="246"/>
      <c r="L355" s="246"/>
      <c r="M355" s="246"/>
      <c r="N355" s="246"/>
      <c r="O355" s="246"/>
      <c r="P355" s="246"/>
      <c r="Q355" s="246"/>
      <c r="R355" s="246"/>
      <c r="S355" s="246"/>
      <c r="T355" s="246"/>
      <c r="U355" s="246"/>
      <c r="V355" s="246"/>
      <c r="W355" s="246"/>
      <c r="X355" s="246"/>
      <c r="Y355" s="246"/>
      <c r="Z355" s="246"/>
      <c r="AA355" s="246"/>
      <c r="AB355" s="246"/>
      <c r="AC355" s="246"/>
      <c r="AD355" s="246"/>
      <c r="AE355" s="246"/>
      <c r="AF355" s="246"/>
      <c r="AG355" s="246"/>
      <c r="AH355" s="246"/>
      <c r="AI355" s="246"/>
      <c r="AJ355" s="246"/>
      <c r="AK355" s="246"/>
      <c r="AL355" s="246"/>
      <c r="AM355" s="246"/>
      <c r="AN355" s="246"/>
      <c r="AO355" s="246"/>
      <c r="AP355" s="246"/>
      <c r="AQ355" s="246"/>
      <c r="AR355" s="246"/>
      <c r="AS355" s="246"/>
      <c r="AT355" s="246"/>
      <c r="AU355" s="260"/>
    </row>
    <row r="356" spans="1:47" ht="60" customHeight="1" x14ac:dyDescent="0.35">
      <c r="A356" s="256" t="s">
        <v>6597</v>
      </c>
      <c r="B356" s="234" t="s">
        <v>6757</v>
      </c>
      <c r="C356" s="235" t="s">
        <v>6761</v>
      </c>
      <c r="D356" s="238" t="s">
        <v>6762</v>
      </c>
      <c r="E356" s="239" t="s">
        <v>6142</v>
      </c>
      <c r="F356" s="242" t="s">
        <v>6760</v>
      </c>
      <c r="G356" s="245">
        <f>IF(COUNTIF(H356:AU356,"&lt;&gt;")=0,"",SUMPRODUCT(((Recommendations[ImplStatus]="Implemented")+(Recommendations[ImplStatus]="Compensated"))*ISNUMBER(MATCH(Recommendations[Id],H356:AU356,0)))/COUNTIF(H356:AU356,"&lt;&gt;"))</f>
        <v>0</v>
      </c>
      <c r="H356" s="246" t="s">
        <v>325</v>
      </c>
      <c r="I356" s="246" t="s">
        <v>1158</v>
      </c>
      <c r="J356" s="246" t="s">
        <v>1165</v>
      </c>
      <c r="K356" s="246" t="s">
        <v>1308</v>
      </c>
      <c r="L356" s="246" t="s">
        <v>1755</v>
      </c>
      <c r="M356" s="246" t="s">
        <v>1762</v>
      </c>
      <c r="N356" s="246" t="s">
        <v>1769</v>
      </c>
      <c r="O356" s="246" t="s">
        <v>1797</v>
      </c>
      <c r="P356" s="246" t="s">
        <v>1801</v>
      </c>
      <c r="Q356" s="246" t="s">
        <v>1805</v>
      </c>
      <c r="R356" s="246" t="s">
        <v>1842</v>
      </c>
      <c r="S356" s="246" t="s">
        <v>1846</v>
      </c>
      <c r="T356" s="246" t="s">
        <v>1850</v>
      </c>
      <c r="U356" s="246"/>
      <c r="V356" s="246"/>
      <c r="W356" s="246"/>
      <c r="X356" s="246"/>
      <c r="Y356" s="246"/>
      <c r="Z356" s="246"/>
      <c r="AA356" s="246"/>
      <c r="AB356" s="246"/>
      <c r="AC356" s="246"/>
      <c r="AD356" s="246"/>
      <c r="AE356" s="246"/>
      <c r="AF356" s="246"/>
      <c r="AG356" s="246"/>
      <c r="AH356" s="246"/>
      <c r="AI356" s="246"/>
      <c r="AJ356" s="246"/>
      <c r="AK356" s="246"/>
      <c r="AL356" s="246"/>
      <c r="AM356" s="246"/>
      <c r="AN356" s="246"/>
      <c r="AO356" s="246"/>
      <c r="AP356" s="246"/>
      <c r="AQ356" s="246"/>
      <c r="AR356" s="246"/>
      <c r="AS356" s="246"/>
      <c r="AT356" s="246"/>
      <c r="AU356" s="260"/>
    </row>
    <row r="357" spans="1:47" ht="60" customHeight="1" x14ac:dyDescent="0.35">
      <c r="A357" s="256" t="s">
        <v>6597</v>
      </c>
      <c r="B357" s="234" t="s">
        <v>6757</v>
      </c>
      <c r="C357" s="235" t="s">
        <v>6763</v>
      </c>
      <c r="D357" s="238" t="s">
        <v>6764</v>
      </c>
      <c r="E357" s="239" t="s">
        <v>6190</v>
      </c>
      <c r="F357" s="242" t="s">
        <v>6760</v>
      </c>
      <c r="G357" s="245" t="str">
        <f>IF(COUNTIF(H357:AU357,"&lt;&gt;")=0,"",SUMPRODUCT(((Recommendations[ImplStatus]="Implemented")+(Recommendations[ImplStatus]="Compensated"))*ISNUMBER(MATCH(Recommendations[Id],H357:AU357,0)))/COUNTIF(H357:AU357,"&lt;&gt;"))</f>
        <v/>
      </c>
      <c r="H357" s="246"/>
      <c r="I357" s="246"/>
      <c r="J357" s="246"/>
      <c r="K357" s="246"/>
      <c r="L357" s="246"/>
      <c r="M357" s="246"/>
      <c r="N357" s="246"/>
      <c r="O357" s="246"/>
      <c r="P357" s="246"/>
      <c r="Q357" s="246"/>
      <c r="R357" s="246"/>
      <c r="S357" s="246"/>
      <c r="T357" s="246"/>
      <c r="U357" s="246"/>
      <c r="V357" s="246"/>
      <c r="W357" s="246"/>
      <c r="X357" s="246"/>
      <c r="Y357" s="246"/>
      <c r="Z357" s="246"/>
      <c r="AA357" s="246"/>
      <c r="AB357" s="246"/>
      <c r="AC357" s="246"/>
      <c r="AD357" s="246"/>
      <c r="AE357" s="246"/>
      <c r="AF357" s="246"/>
      <c r="AG357" s="246"/>
      <c r="AH357" s="246"/>
      <c r="AI357" s="246"/>
      <c r="AJ357" s="246"/>
      <c r="AK357" s="246"/>
      <c r="AL357" s="246"/>
      <c r="AM357" s="246"/>
      <c r="AN357" s="246"/>
      <c r="AO357" s="246"/>
      <c r="AP357" s="246"/>
      <c r="AQ357" s="246"/>
      <c r="AR357" s="246"/>
      <c r="AS357" s="246"/>
      <c r="AT357" s="246"/>
      <c r="AU357" s="260"/>
    </row>
    <row r="358" spans="1:47" ht="60" customHeight="1" x14ac:dyDescent="0.35">
      <c r="A358" s="256" t="s">
        <v>6597</v>
      </c>
      <c r="B358" s="234" t="s">
        <v>6757</v>
      </c>
      <c r="C358" s="235" t="s">
        <v>6765</v>
      </c>
      <c r="D358" s="238" t="s">
        <v>6766</v>
      </c>
      <c r="E358" s="239" t="s">
        <v>6190</v>
      </c>
      <c r="F358" s="242" t="s">
        <v>6760</v>
      </c>
      <c r="G358" s="245" t="str">
        <f>IF(COUNTIF(H358:AU358,"&lt;&gt;")=0,"",SUMPRODUCT(((Recommendations[ImplStatus]="Implemented")+(Recommendations[ImplStatus]="Compensated"))*ISNUMBER(MATCH(Recommendations[Id],H358:AU358,0)))/COUNTIF(H358:AU358,"&lt;&gt;"))</f>
        <v/>
      </c>
      <c r="H358" s="246"/>
      <c r="I358" s="246"/>
      <c r="J358" s="246"/>
      <c r="K358" s="246"/>
      <c r="L358" s="246"/>
      <c r="M358" s="246"/>
      <c r="N358" s="246"/>
      <c r="O358" s="246"/>
      <c r="P358" s="246"/>
      <c r="Q358" s="246"/>
      <c r="R358" s="246"/>
      <c r="S358" s="246"/>
      <c r="T358" s="246"/>
      <c r="U358" s="246"/>
      <c r="V358" s="246"/>
      <c r="W358" s="246"/>
      <c r="X358" s="246"/>
      <c r="Y358" s="246"/>
      <c r="Z358" s="246"/>
      <c r="AA358" s="246"/>
      <c r="AB358" s="246"/>
      <c r="AC358" s="246"/>
      <c r="AD358" s="246"/>
      <c r="AE358" s="246"/>
      <c r="AF358" s="246"/>
      <c r="AG358" s="246"/>
      <c r="AH358" s="246"/>
      <c r="AI358" s="246"/>
      <c r="AJ358" s="246"/>
      <c r="AK358" s="246"/>
      <c r="AL358" s="246"/>
      <c r="AM358" s="246"/>
      <c r="AN358" s="246"/>
      <c r="AO358" s="246"/>
      <c r="AP358" s="246"/>
      <c r="AQ358" s="246"/>
      <c r="AR358" s="246"/>
      <c r="AS358" s="246"/>
      <c r="AT358" s="246"/>
      <c r="AU358" s="260"/>
    </row>
    <row r="359" spans="1:47" ht="60" customHeight="1" x14ac:dyDescent="0.35">
      <c r="A359" s="256" t="s">
        <v>6597</v>
      </c>
      <c r="B359" s="234" t="s">
        <v>6757</v>
      </c>
      <c r="C359" s="235" t="s">
        <v>6767</v>
      </c>
      <c r="D359" s="238" t="s">
        <v>6768</v>
      </c>
      <c r="E359" s="239" t="s">
        <v>6190</v>
      </c>
      <c r="F359" s="242" t="s">
        <v>6760</v>
      </c>
      <c r="G359" s="245" t="str">
        <f>IF(COUNTIF(H359:AU359,"&lt;&gt;")=0,"",SUMPRODUCT(((Recommendations[ImplStatus]="Implemented")+(Recommendations[ImplStatus]="Compensated"))*ISNUMBER(MATCH(Recommendations[Id],H359:AU359,0)))/COUNTIF(H359:AU359,"&lt;&gt;"))</f>
        <v/>
      </c>
      <c r="H359" s="246"/>
      <c r="I359" s="246"/>
      <c r="J359" s="246"/>
      <c r="K359" s="246"/>
      <c r="L359" s="246"/>
      <c r="M359" s="246"/>
      <c r="N359" s="246"/>
      <c r="O359" s="246"/>
      <c r="P359" s="246"/>
      <c r="Q359" s="246"/>
      <c r="R359" s="246"/>
      <c r="S359" s="246"/>
      <c r="T359" s="246"/>
      <c r="U359" s="246"/>
      <c r="V359" s="246"/>
      <c r="W359" s="246"/>
      <c r="X359" s="246"/>
      <c r="Y359" s="246"/>
      <c r="Z359" s="246"/>
      <c r="AA359" s="246"/>
      <c r="AB359" s="246"/>
      <c r="AC359" s="246"/>
      <c r="AD359" s="246"/>
      <c r="AE359" s="246"/>
      <c r="AF359" s="246"/>
      <c r="AG359" s="246"/>
      <c r="AH359" s="246"/>
      <c r="AI359" s="246"/>
      <c r="AJ359" s="246"/>
      <c r="AK359" s="246"/>
      <c r="AL359" s="246"/>
      <c r="AM359" s="246"/>
      <c r="AN359" s="246"/>
      <c r="AO359" s="246"/>
      <c r="AP359" s="246"/>
      <c r="AQ359" s="246"/>
      <c r="AR359" s="246"/>
      <c r="AS359" s="246"/>
      <c r="AT359" s="246"/>
      <c r="AU359" s="260"/>
    </row>
    <row r="360" spans="1:47" ht="60" customHeight="1" x14ac:dyDescent="0.35">
      <c r="A360" s="256" t="s">
        <v>6597</v>
      </c>
      <c r="B360" s="234" t="s">
        <v>6757</v>
      </c>
      <c r="C360" s="235" t="s">
        <v>6769</v>
      </c>
      <c r="D360" s="238" t="s">
        <v>6770</v>
      </c>
      <c r="E360" s="239" t="s">
        <v>6142</v>
      </c>
      <c r="F360" s="242" t="s">
        <v>6760</v>
      </c>
      <c r="G360" s="245">
        <f>IF(COUNTIF(H360:AU360,"&lt;&gt;")=0,"",SUMPRODUCT(((Recommendations[ImplStatus]="Implemented")+(Recommendations[ImplStatus]="Compensated"))*ISNUMBER(MATCH(Recommendations[Id],H360:AU360,0)))/COUNTIF(H360:AU360,"&lt;&gt;"))</f>
        <v>0</v>
      </c>
      <c r="H360" s="246" t="s">
        <v>160</v>
      </c>
      <c r="I360" s="246" t="s">
        <v>895</v>
      </c>
      <c r="J360" s="246" t="s">
        <v>906</v>
      </c>
      <c r="K360" s="246" t="s">
        <v>915</v>
      </c>
      <c r="L360" s="246" t="s">
        <v>922</v>
      </c>
      <c r="M360" s="246" t="s">
        <v>1776</v>
      </c>
      <c r="N360" s="246" t="s">
        <v>1810</v>
      </c>
      <c r="O360" s="246" t="s">
        <v>1855</v>
      </c>
      <c r="P360" s="246"/>
      <c r="Q360" s="246"/>
      <c r="R360" s="246"/>
      <c r="S360" s="246"/>
      <c r="T360" s="246"/>
      <c r="U360" s="246"/>
      <c r="V360" s="246"/>
      <c r="W360" s="246"/>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c r="AS360" s="246"/>
      <c r="AT360" s="246"/>
      <c r="AU360" s="260"/>
    </row>
    <row r="361" spans="1:47" ht="60" customHeight="1" x14ac:dyDescent="0.35">
      <c r="A361" s="256" t="s">
        <v>6597</v>
      </c>
      <c r="B361" s="234" t="s">
        <v>6757</v>
      </c>
      <c r="C361" s="235" t="s">
        <v>6771</v>
      </c>
      <c r="D361" s="238" t="s">
        <v>6772</v>
      </c>
      <c r="E361" s="239" t="s">
        <v>6075</v>
      </c>
      <c r="F361" s="242" t="s">
        <v>6760</v>
      </c>
      <c r="G361" s="245">
        <f>IF(COUNTIF(H361:AU361,"&lt;&gt;")=0,"",SUMPRODUCT(((Recommendations[ImplStatus]="Implemented")+(Recommendations[ImplStatus]="Compensated"))*ISNUMBER(MATCH(Recommendations[Id],H361:AU361,0)))/COUNTIF(H361:AU361,"&lt;&gt;"))</f>
        <v>0</v>
      </c>
      <c r="H361" s="246" t="s">
        <v>1268</v>
      </c>
      <c r="I361" s="246" t="s">
        <v>2755</v>
      </c>
      <c r="J361" s="246"/>
      <c r="K361" s="246"/>
      <c r="L361" s="246"/>
      <c r="M361" s="246"/>
      <c r="N361" s="246"/>
      <c r="O361" s="246"/>
      <c r="P361" s="246"/>
      <c r="Q361" s="246"/>
      <c r="R361" s="246"/>
      <c r="S361" s="246"/>
      <c r="T361" s="246"/>
      <c r="U361" s="246"/>
      <c r="V361" s="246"/>
      <c r="W361" s="246"/>
      <c r="X361" s="246"/>
      <c r="Y361" s="246"/>
      <c r="Z361" s="246"/>
      <c r="AA361" s="246"/>
      <c r="AB361" s="246"/>
      <c r="AC361" s="246"/>
      <c r="AD361" s="246"/>
      <c r="AE361" s="246"/>
      <c r="AF361" s="246"/>
      <c r="AG361" s="246"/>
      <c r="AH361" s="246"/>
      <c r="AI361" s="246"/>
      <c r="AJ361" s="246"/>
      <c r="AK361" s="246"/>
      <c r="AL361" s="246"/>
      <c r="AM361" s="246"/>
      <c r="AN361" s="246"/>
      <c r="AO361" s="246"/>
      <c r="AP361" s="246"/>
      <c r="AQ361" s="246"/>
      <c r="AR361" s="246"/>
      <c r="AS361" s="246"/>
      <c r="AT361" s="246"/>
      <c r="AU361" s="260"/>
    </row>
    <row r="362" spans="1:47" ht="60" customHeight="1" x14ac:dyDescent="0.35">
      <c r="A362" s="256" t="s">
        <v>6597</v>
      </c>
      <c r="B362" s="234" t="s">
        <v>6757</v>
      </c>
      <c r="C362" s="235" t="s">
        <v>6773</v>
      </c>
      <c r="D362" s="238" t="s">
        <v>6774</v>
      </c>
      <c r="E362" s="239" t="s">
        <v>6190</v>
      </c>
      <c r="F362" s="242" t="s">
        <v>6760</v>
      </c>
      <c r="G362" s="245" t="str">
        <f>IF(COUNTIF(H362:AU362,"&lt;&gt;")=0,"",SUMPRODUCT(((Recommendations[ImplStatus]="Implemented")+(Recommendations[ImplStatus]="Compensated"))*ISNUMBER(MATCH(Recommendations[Id],H362:AU362,0)))/COUNTIF(H362:AU362,"&lt;&gt;"))</f>
        <v/>
      </c>
      <c r="H362" s="246"/>
      <c r="I362" s="246"/>
      <c r="J362" s="246"/>
      <c r="K362" s="246"/>
      <c r="L362" s="246"/>
      <c r="M362" s="246"/>
      <c r="N362" s="246"/>
      <c r="O362" s="246"/>
      <c r="P362" s="246"/>
      <c r="Q362" s="246"/>
      <c r="R362" s="246"/>
      <c r="S362" s="246"/>
      <c r="T362" s="246"/>
      <c r="U362" s="246"/>
      <c r="V362" s="246"/>
      <c r="W362" s="246"/>
      <c r="X362" s="246"/>
      <c r="Y362" s="246"/>
      <c r="Z362" s="246"/>
      <c r="AA362" s="246"/>
      <c r="AB362" s="246"/>
      <c r="AC362" s="246"/>
      <c r="AD362" s="246"/>
      <c r="AE362" s="246"/>
      <c r="AF362" s="246"/>
      <c r="AG362" s="246"/>
      <c r="AH362" s="246"/>
      <c r="AI362" s="246"/>
      <c r="AJ362" s="246"/>
      <c r="AK362" s="246"/>
      <c r="AL362" s="246"/>
      <c r="AM362" s="246"/>
      <c r="AN362" s="246"/>
      <c r="AO362" s="246"/>
      <c r="AP362" s="246"/>
      <c r="AQ362" s="246"/>
      <c r="AR362" s="246"/>
      <c r="AS362" s="246"/>
      <c r="AT362" s="246"/>
      <c r="AU362" s="260"/>
    </row>
    <row r="363" spans="1:47" ht="60" customHeight="1" x14ac:dyDescent="0.35">
      <c r="A363" s="256" t="s">
        <v>6597</v>
      </c>
      <c r="B363" s="234" t="s">
        <v>6757</v>
      </c>
      <c r="C363" s="235" t="s">
        <v>6775</v>
      </c>
      <c r="D363" s="238" t="s">
        <v>6776</v>
      </c>
      <c r="E363" s="239" t="s">
        <v>6190</v>
      </c>
      <c r="F363" s="242" t="s">
        <v>6760</v>
      </c>
      <c r="G363" s="245" t="str">
        <f>IF(COUNTIF(H363:AU363,"&lt;&gt;")=0,"",SUMPRODUCT(((Recommendations[ImplStatus]="Implemented")+(Recommendations[ImplStatus]="Compensated"))*ISNUMBER(MATCH(Recommendations[Id],H363:AU363,0)))/COUNTIF(H363:AU363,"&lt;&gt;"))</f>
        <v/>
      </c>
      <c r="H363" s="246"/>
      <c r="I363" s="246"/>
      <c r="J363" s="246"/>
      <c r="K363" s="246"/>
      <c r="L363" s="246"/>
      <c r="M363" s="246"/>
      <c r="N363" s="246"/>
      <c r="O363" s="246"/>
      <c r="P363" s="246"/>
      <c r="Q363" s="246"/>
      <c r="R363" s="246"/>
      <c r="S363" s="246"/>
      <c r="T363" s="246"/>
      <c r="U363" s="246"/>
      <c r="V363" s="246"/>
      <c r="W363" s="246"/>
      <c r="X363" s="246"/>
      <c r="Y363" s="246"/>
      <c r="Z363" s="246"/>
      <c r="AA363" s="246"/>
      <c r="AB363" s="246"/>
      <c r="AC363" s="246"/>
      <c r="AD363" s="246"/>
      <c r="AE363" s="246"/>
      <c r="AF363" s="246"/>
      <c r="AG363" s="246"/>
      <c r="AH363" s="246"/>
      <c r="AI363" s="246"/>
      <c r="AJ363" s="246"/>
      <c r="AK363" s="246"/>
      <c r="AL363" s="246"/>
      <c r="AM363" s="246"/>
      <c r="AN363" s="246"/>
      <c r="AO363" s="246"/>
      <c r="AP363" s="246"/>
      <c r="AQ363" s="246"/>
      <c r="AR363" s="246"/>
      <c r="AS363" s="246"/>
      <c r="AT363" s="246"/>
      <c r="AU363" s="260"/>
    </row>
    <row r="364" spans="1:47" ht="60" customHeight="1" x14ac:dyDescent="0.35">
      <c r="A364" s="256" t="s">
        <v>6597</v>
      </c>
      <c r="B364" s="234" t="s">
        <v>6757</v>
      </c>
      <c r="C364" s="235" t="s">
        <v>6777</v>
      </c>
      <c r="D364" s="238" t="s">
        <v>6778</v>
      </c>
      <c r="E364" s="239" t="s">
        <v>6190</v>
      </c>
      <c r="F364" s="242" t="s">
        <v>6760</v>
      </c>
      <c r="G364" s="245" t="str">
        <f>IF(COUNTIF(H364:AU364,"&lt;&gt;")=0,"",SUMPRODUCT(((Recommendations[ImplStatus]="Implemented")+(Recommendations[ImplStatus]="Compensated"))*ISNUMBER(MATCH(Recommendations[Id],H364:AU364,0)))/COUNTIF(H364:AU364,"&lt;&gt;"))</f>
        <v/>
      </c>
      <c r="H364" s="246"/>
      <c r="I364" s="246"/>
      <c r="J364" s="246"/>
      <c r="K364" s="246"/>
      <c r="L364" s="246"/>
      <c r="M364" s="246"/>
      <c r="N364" s="246"/>
      <c r="O364" s="246"/>
      <c r="P364" s="246"/>
      <c r="Q364" s="246"/>
      <c r="R364" s="246"/>
      <c r="S364" s="246"/>
      <c r="T364" s="246"/>
      <c r="U364" s="246"/>
      <c r="V364" s="246"/>
      <c r="W364" s="246"/>
      <c r="X364" s="246"/>
      <c r="Y364" s="246"/>
      <c r="Z364" s="246"/>
      <c r="AA364" s="246"/>
      <c r="AB364" s="246"/>
      <c r="AC364" s="246"/>
      <c r="AD364" s="246"/>
      <c r="AE364" s="246"/>
      <c r="AF364" s="246"/>
      <c r="AG364" s="246"/>
      <c r="AH364" s="246"/>
      <c r="AI364" s="246"/>
      <c r="AJ364" s="246"/>
      <c r="AK364" s="246"/>
      <c r="AL364" s="246"/>
      <c r="AM364" s="246"/>
      <c r="AN364" s="246"/>
      <c r="AO364" s="246"/>
      <c r="AP364" s="246"/>
      <c r="AQ364" s="246"/>
      <c r="AR364" s="246"/>
      <c r="AS364" s="246"/>
      <c r="AT364" s="246"/>
      <c r="AU364" s="260"/>
    </row>
    <row r="365" spans="1:47" ht="60" customHeight="1" x14ac:dyDescent="0.35">
      <c r="A365" s="256" t="s">
        <v>6597</v>
      </c>
      <c r="B365" s="234" t="s">
        <v>6757</v>
      </c>
      <c r="C365" s="235" t="s">
        <v>6779</v>
      </c>
      <c r="D365" s="238" t="s">
        <v>6780</v>
      </c>
      <c r="E365" s="239" t="s">
        <v>6190</v>
      </c>
      <c r="F365" s="242" t="s">
        <v>6760</v>
      </c>
      <c r="G365" s="245" t="str">
        <f>IF(COUNTIF(H365:AU365,"&lt;&gt;")=0,"",SUMPRODUCT(((Recommendations[ImplStatus]="Implemented")+(Recommendations[ImplStatus]="Compensated"))*ISNUMBER(MATCH(Recommendations[Id],H365:AU365,0)))/COUNTIF(H365:AU365,"&lt;&gt;"))</f>
        <v/>
      </c>
      <c r="H365" s="246"/>
      <c r="I365" s="246"/>
      <c r="J365" s="246"/>
      <c r="K365" s="246"/>
      <c r="L365" s="246"/>
      <c r="M365" s="246"/>
      <c r="N365" s="246"/>
      <c r="O365" s="246"/>
      <c r="P365" s="246"/>
      <c r="Q365" s="246"/>
      <c r="R365" s="246"/>
      <c r="S365" s="246"/>
      <c r="T365" s="246"/>
      <c r="U365" s="246"/>
      <c r="V365" s="246"/>
      <c r="W365" s="246"/>
      <c r="X365" s="246"/>
      <c r="Y365" s="246"/>
      <c r="Z365" s="246"/>
      <c r="AA365" s="246"/>
      <c r="AB365" s="246"/>
      <c r="AC365" s="246"/>
      <c r="AD365" s="246"/>
      <c r="AE365" s="246"/>
      <c r="AF365" s="246"/>
      <c r="AG365" s="246"/>
      <c r="AH365" s="246"/>
      <c r="AI365" s="246"/>
      <c r="AJ365" s="246"/>
      <c r="AK365" s="246"/>
      <c r="AL365" s="246"/>
      <c r="AM365" s="246"/>
      <c r="AN365" s="246"/>
      <c r="AO365" s="246"/>
      <c r="AP365" s="246"/>
      <c r="AQ365" s="246"/>
      <c r="AR365" s="246"/>
      <c r="AS365" s="246"/>
      <c r="AT365" s="246"/>
      <c r="AU365" s="260"/>
    </row>
    <row r="366" spans="1:47" ht="60" customHeight="1" x14ac:dyDescent="0.35">
      <c r="A366" s="256" t="s">
        <v>6597</v>
      </c>
      <c r="B366" s="234" t="s">
        <v>6757</v>
      </c>
      <c r="C366" s="235" t="s">
        <v>6781</v>
      </c>
      <c r="D366" s="238" t="s">
        <v>6782</v>
      </c>
      <c r="E366" s="239" t="s">
        <v>6190</v>
      </c>
      <c r="F366" s="242" t="s">
        <v>6760</v>
      </c>
      <c r="G366" s="245" t="str">
        <f>IF(COUNTIF(H366:AU366,"&lt;&gt;")=0,"",SUMPRODUCT(((Recommendations[ImplStatus]="Implemented")+(Recommendations[ImplStatus]="Compensated"))*ISNUMBER(MATCH(Recommendations[Id],H366:AU366,0)))/COUNTIF(H366:AU366,"&lt;&gt;"))</f>
        <v/>
      </c>
      <c r="H366" s="246"/>
      <c r="I366" s="246"/>
      <c r="J366" s="246"/>
      <c r="K366" s="246"/>
      <c r="L366" s="246"/>
      <c r="M366" s="246"/>
      <c r="N366" s="246"/>
      <c r="O366" s="246"/>
      <c r="P366" s="246"/>
      <c r="Q366" s="246"/>
      <c r="R366" s="246"/>
      <c r="S366" s="246"/>
      <c r="T366" s="246"/>
      <c r="U366" s="246"/>
      <c r="V366" s="246"/>
      <c r="W366" s="246"/>
      <c r="X366" s="246"/>
      <c r="Y366" s="246"/>
      <c r="Z366" s="246"/>
      <c r="AA366" s="246"/>
      <c r="AB366" s="246"/>
      <c r="AC366" s="246"/>
      <c r="AD366" s="246"/>
      <c r="AE366" s="246"/>
      <c r="AF366" s="246"/>
      <c r="AG366" s="246"/>
      <c r="AH366" s="246"/>
      <c r="AI366" s="246"/>
      <c r="AJ366" s="246"/>
      <c r="AK366" s="246"/>
      <c r="AL366" s="246"/>
      <c r="AM366" s="246"/>
      <c r="AN366" s="246"/>
      <c r="AO366" s="246"/>
      <c r="AP366" s="246"/>
      <c r="AQ366" s="246"/>
      <c r="AR366" s="246"/>
      <c r="AS366" s="246"/>
      <c r="AT366" s="246"/>
      <c r="AU366" s="260"/>
    </row>
    <row r="367" spans="1:47" ht="60" customHeight="1" x14ac:dyDescent="0.35">
      <c r="A367" s="256" t="s">
        <v>6597</v>
      </c>
      <c r="B367" s="234" t="s">
        <v>6757</v>
      </c>
      <c r="C367" s="235" t="s">
        <v>6783</v>
      </c>
      <c r="D367" s="238" t="s">
        <v>6784</v>
      </c>
      <c r="E367" s="239" t="s">
        <v>6190</v>
      </c>
      <c r="F367" s="242" t="s">
        <v>6760</v>
      </c>
      <c r="G367" s="245" t="str">
        <f>IF(COUNTIF(H367:AU367,"&lt;&gt;")=0,"",SUMPRODUCT(((Recommendations[ImplStatus]="Implemented")+(Recommendations[ImplStatus]="Compensated"))*ISNUMBER(MATCH(Recommendations[Id],H367:AU367,0)))/COUNTIF(H367:AU367,"&lt;&gt;"))</f>
        <v/>
      </c>
      <c r="H367" s="246"/>
      <c r="I367" s="246"/>
      <c r="J367" s="246"/>
      <c r="K367" s="246"/>
      <c r="L367" s="246"/>
      <c r="M367" s="246"/>
      <c r="N367" s="246"/>
      <c r="O367" s="246"/>
      <c r="P367" s="246"/>
      <c r="Q367" s="246"/>
      <c r="R367" s="246"/>
      <c r="S367" s="246"/>
      <c r="T367" s="246"/>
      <c r="U367" s="246"/>
      <c r="V367" s="246"/>
      <c r="W367" s="246"/>
      <c r="X367" s="246"/>
      <c r="Y367" s="246"/>
      <c r="Z367" s="246"/>
      <c r="AA367" s="246"/>
      <c r="AB367" s="246"/>
      <c r="AC367" s="246"/>
      <c r="AD367" s="246"/>
      <c r="AE367" s="246"/>
      <c r="AF367" s="246"/>
      <c r="AG367" s="246"/>
      <c r="AH367" s="246"/>
      <c r="AI367" s="246"/>
      <c r="AJ367" s="246"/>
      <c r="AK367" s="246"/>
      <c r="AL367" s="246"/>
      <c r="AM367" s="246"/>
      <c r="AN367" s="246"/>
      <c r="AO367" s="246"/>
      <c r="AP367" s="246"/>
      <c r="AQ367" s="246"/>
      <c r="AR367" s="246"/>
      <c r="AS367" s="246"/>
      <c r="AT367" s="246"/>
      <c r="AU367" s="260"/>
    </row>
    <row r="368" spans="1:47" ht="60" customHeight="1" x14ac:dyDescent="0.35">
      <c r="A368" s="256" t="s">
        <v>6597</v>
      </c>
      <c r="B368" s="234" t="s">
        <v>6757</v>
      </c>
      <c r="C368" s="235" t="s">
        <v>6785</v>
      </c>
      <c r="D368" s="238" t="s">
        <v>6786</v>
      </c>
      <c r="E368" s="239" t="s">
        <v>6190</v>
      </c>
      <c r="F368" s="242" t="s">
        <v>6760</v>
      </c>
      <c r="G368" s="245">
        <f>IF(COUNTIF(H368:AU368,"&lt;&gt;")=0,"",SUMPRODUCT(((Recommendations[ImplStatus]="Implemented")+(Recommendations[ImplStatus]="Compensated"))*ISNUMBER(MATCH(Recommendations[Id],H368:AU368,0)))/COUNTIF(H368:AU368,"&lt;&gt;"))</f>
        <v>0</v>
      </c>
      <c r="H368" s="246" t="s">
        <v>889</v>
      </c>
      <c r="I368" s="246" t="s">
        <v>903</v>
      </c>
      <c r="J368" s="246" t="s">
        <v>912</v>
      </c>
      <c r="K368" s="246" t="s">
        <v>919</v>
      </c>
      <c r="L368" s="246"/>
      <c r="M368" s="246"/>
      <c r="N368" s="246"/>
      <c r="O368" s="246"/>
      <c r="P368" s="246"/>
      <c r="Q368" s="246"/>
      <c r="R368" s="246"/>
      <c r="S368" s="246"/>
      <c r="T368" s="246"/>
      <c r="U368" s="246"/>
      <c r="V368" s="246"/>
      <c r="W368" s="246"/>
      <c r="X368" s="246"/>
      <c r="Y368" s="246"/>
      <c r="Z368" s="246"/>
      <c r="AA368" s="246"/>
      <c r="AB368" s="246"/>
      <c r="AC368" s="246"/>
      <c r="AD368" s="246"/>
      <c r="AE368" s="246"/>
      <c r="AF368" s="246"/>
      <c r="AG368" s="246"/>
      <c r="AH368" s="246"/>
      <c r="AI368" s="246"/>
      <c r="AJ368" s="246"/>
      <c r="AK368" s="246"/>
      <c r="AL368" s="246"/>
      <c r="AM368" s="246"/>
      <c r="AN368" s="246"/>
      <c r="AO368" s="246"/>
      <c r="AP368" s="246"/>
      <c r="AQ368" s="246"/>
      <c r="AR368" s="246"/>
      <c r="AS368" s="246"/>
      <c r="AT368" s="246"/>
      <c r="AU368" s="260"/>
    </row>
    <row r="369" spans="1:47" ht="60" customHeight="1" x14ac:dyDescent="0.35">
      <c r="A369" s="256" t="s">
        <v>6597</v>
      </c>
      <c r="B369" s="234" t="s">
        <v>6757</v>
      </c>
      <c r="C369" s="235" t="s">
        <v>6787</v>
      </c>
      <c r="D369" s="238" t="s">
        <v>6788</v>
      </c>
      <c r="E369" s="239" t="s">
        <v>6190</v>
      </c>
      <c r="F369" s="242" t="s">
        <v>6760</v>
      </c>
      <c r="G369" s="245" t="str">
        <f>IF(COUNTIF(H369:AU369,"&lt;&gt;")=0,"",SUMPRODUCT(((Recommendations[ImplStatus]="Implemented")+(Recommendations[ImplStatus]="Compensated"))*ISNUMBER(MATCH(Recommendations[Id],H369:AU369,0)))/COUNTIF(H369:AU369,"&lt;&gt;"))</f>
        <v/>
      </c>
      <c r="H369" s="246"/>
      <c r="I369" s="246"/>
      <c r="J369" s="246"/>
      <c r="K369" s="246"/>
      <c r="L369" s="246"/>
      <c r="M369" s="246"/>
      <c r="N369" s="246"/>
      <c r="O369" s="246"/>
      <c r="P369" s="246"/>
      <c r="Q369" s="246"/>
      <c r="R369" s="246"/>
      <c r="S369" s="246"/>
      <c r="T369" s="246"/>
      <c r="U369" s="246"/>
      <c r="V369" s="246"/>
      <c r="W369" s="246"/>
      <c r="X369" s="246"/>
      <c r="Y369" s="246"/>
      <c r="Z369" s="246"/>
      <c r="AA369" s="246"/>
      <c r="AB369" s="246"/>
      <c r="AC369" s="246"/>
      <c r="AD369" s="246"/>
      <c r="AE369" s="246"/>
      <c r="AF369" s="246"/>
      <c r="AG369" s="246"/>
      <c r="AH369" s="246"/>
      <c r="AI369" s="246"/>
      <c r="AJ369" s="246"/>
      <c r="AK369" s="246"/>
      <c r="AL369" s="246"/>
      <c r="AM369" s="246"/>
      <c r="AN369" s="246"/>
      <c r="AO369" s="246"/>
      <c r="AP369" s="246"/>
      <c r="AQ369" s="246"/>
      <c r="AR369" s="246"/>
      <c r="AS369" s="246"/>
      <c r="AT369" s="246"/>
      <c r="AU369" s="260"/>
    </row>
    <row r="370" spans="1:47" ht="60" customHeight="1" outlineLevel="1" x14ac:dyDescent="0.35">
      <c r="A370" s="254" t="s">
        <v>6789</v>
      </c>
      <c r="B370" s="232"/>
      <c r="C370" s="232"/>
      <c r="D370" s="236"/>
      <c r="E370" s="232"/>
      <c r="F370" s="240"/>
      <c r="G370" s="243" t="str">
        <f>IF(COUNTIF(H370:AU370,"&lt;&gt;")=0,"",SUMPRODUCT(((Recommendations[ImplStatus]="Implemented")+(Recommendations[ImplStatus]="Compensated"))*ISNUMBER(MATCH(Recommendations[Id],H370:AU370,0)))/COUNTIF(H370:AU370,"&lt;&gt;"))</f>
        <v/>
      </c>
      <c r="H370" s="240"/>
      <c r="I370" s="240"/>
      <c r="J370" s="240"/>
      <c r="K370" s="240"/>
      <c r="L370" s="240"/>
      <c r="M370" s="240"/>
      <c r="N370" s="240"/>
      <c r="O370" s="240"/>
      <c r="P370" s="240"/>
      <c r="Q370" s="240"/>
      <c r="R370" s="240"/>
      <c r="S370" s="240"/>
      <c r="T370" s="240"/>
      <c r="U370" s="240"/>
      <c r="V370" s="240"/>
      <c r="W370" s="240"/>
      <c r="X370" s="240"/>
      <c r="Y370" s="240"/>
      <c r="Z370" s="240"/>
      <c r="AA370" s="240"/>
      <c r="AB370" s="240"/>
      <c r="AC370" s="240"/>
      <c r="AD370" s="240"/>
      <c r="AE370" s="240"/>
      <c r="AF370" s="240"/>
      <c r="AG370" s="240"/>
      <c r="AH370" s="240"/>
      <c r="AI370" s="240"/>
      <c r="AJ370" s="240"/>
      <c r="AK370" s="240"/>
      <c r="AL370" s="240"/>
      <c r="AM370" s="240"/>
      <c r="AN370" s="240"/>
      <c r="AO370" s="240"/>
      <c r="AP370" s="240"/>
      <c r="AQ370" s="240"/>
      <c r="AR370" s="240"/>
      <c r="AS370" s="240"/>
      <c r="AT370" s="240"/>
      <c r="AU370" s="258"/>
    </row>
    <row r="371" spans="1:47" ht="60" customHeight="1" outlineLevel="2" x14ac:dyDescent="0.35">
      <c r="A371" s="255" t="s">
        <v>6789</v>
      </c>
      <c r="B371" s="233" t="s">
        <v>6790</v>
      </c>
      <c r="C371" s="233"/>
      <c r="D371" s="237"/>
      <c r="E371" s="233"/>
      <c r="F371" s="241"/>
      <c r="G371" s="244" t="str">
        <f>IF(COUNTIF(H371:AU371,"&lt;&gt;")=0,"",SUMPRODUCT(((Recommendations[ImplStatus]="Implemented")+(Recommendations[ImplStatus]="Compensated"))*ISNUMBER(MATCH(Recommendations[Id],H371:AU371,0)))/COUNTIF(H371:AU371,"&lt;&gt;"))</f>
        <v/>
      </c>
      <c r="H371" s="241"/>
      <c r="I371" s="241"/>
      <c r="J371" s="241"/>
      <c r="K371" s="241"/>
      <c r="L371" s="241"/>
      <c r="M371" s="241"/>
      <c r="N371" s="241"/>
      <c r="O371" s="241"/>
      <c r="P371" s="241"/>
      <c r="Q371" s="241"/>
      <c r="R371" s="241"/>
      <c r="S371" s="241"/>
      <c r="T371" s="241"/>
      <c r="U371" s="241"/>
      <c r="V371" s="241"/>
      <c r="W371" s="241"/>
      <c r="X371" s="241"/>
      <c r="Y371" s="241"/>
      <c r="Z371" s="241"/>
      <c r="AA371" s="241"/>
      <c r="AB371" s="241"/>
      <c r="AC371" s="241"/>
      <c r="AD371" s="241"/>
      <c r="AE371" s="241"/>
      <c r="AF371" s="241"/>
      <c r="AG371" s="241"/>
      <c r="AH371" s="241"/>
      <c r="AI371" s="241"/>
      <c r="AJ371" s="241"/>
      <c r="AK371" s="241"/>
      <c r="AL371" s="241"/>
      <c r="AM371" s="241"/>
      <c r="AN371" s="241"/>
      <c r="AO371" s="241"/>
      <c r="AP371" s="241"/>
      <c r="AQ371" s="241"/>
      <c r="AR371" s="241"/>
      <c r="AS371" s="241"/>
      <c r="AT371" s="241"/>
      <c r="AU371" s="259"/>
    </row>
    <row r="372" spans="1:47" ht="60" customHeight="1" x14ac:dyDescent="0.35">
      <c r="A372" s="256" t="s">
        <v>6789</v>
      </c>
      <c r="B372" s="234" t="s">
        <v>6790</v>
      </c>
      <c r="C372" s="235" t="s">
        <v>6791</v>
      </c>
      <c r="D372" s="238" t="s">
        <v>6792</v>
      </c>
      <c r="E372" s="239" t="s">
        <v>6046</v>
      </c>
      <c r="F372" s="242" t="s">
        <v>6793</v>
      </c>
      <c r="G372" s="245" t="str">
        <f>IF(COUNTIF(H372:AU372,"&lt;&gt;")=0,"",SUMPRODUCT(((Recommendations[ImplStatus]="Implemented")+(Recommendations[ImplStatus]="Compensated"))*ISNUMBER(MATCH(Recommendations[Id],H372:AU372,0)))/COUNTIF(H372:AU372,"&lt;&gt;"))</f>
        <v/>
      </c>
      <c r="H372" s="246"/>
      <c r="I372" s="246"/>
      <c r="J372" s="246"/>
      <c r="K372" s="246"/>
      <c r="L372" s="246"/>
      <c r="M372" s="246"/>
      <c r="N372" s="246"/>
      <c r="O372" s="246"/>
      <c r="P372" s="246"/>
      <c r="Q372" s="246"/>
      <c r="R372" s="246"/>
      <c r="S372" s="246"/>
      <c r="T372" s="246"/>
      <c r="U372" s="246"/>
      <c r="V372" s="246"/>
      <c r="W372" s="246"/>
      <c r="X372" s="246"/>
      <c r="Y372" s="246"/>
      <c r="Z372" s="246"/>
      <c r="AA372" s="246"/>
      <c r="AB372" s="246"/>
      <c r="AC372" s="246"/>
      <c r="AD372" s="246"/>
      <c r="AE372" s="246"/>
      <c r="AF372" s="246"/>
      <c r="AG372" s="246"/>
      <c r="AH372" s="246"/>
      <c r="AI372" s="246"/>
      <c r="AJ372" s="246"/>
      <c r="AK372" s="246"/>
      <c r="AL372" s="246"/>
      <c r="AM372" s="246"/>
      <c r="AN372" s="246"/>
      <c r="AO372" s="246"/>
      <c r="AP372" s="246"/>
      <c r="AQ372" s="246"/>
      <c r="AR372" s="246"/>
      <c r="AS372" s="246"/>
      <c r="AT372" s="246"/>
      <c r="AU372" s="260"/>
    </row>
    <row r="373" spans="1:47" ht="60" customHeight="1" x14ac:dyDescent="0.35">
      <c r="A373" s="256" t="s">
        <v>6789</v>
      </c>
      <c r="B373" s="234" t="s">
        <v>6790</v>
      </c>
      <c r="C373" s="235" t="s">
        <v>6794</v>
      </c>
      <c r="D373" s="238" t="s">
        <v>6795</v>
      </c>
      <c r="E373" s="239" t="s">
        <v>6046</v>
      </c>
      <c r="F373" s="242" t="s">
        <v>6796</v>
      </c>
      <c r="G373" s="245" t="str">
        <f>IF(COUNTIF(H373:AU373,"&lt;&gt;")=0,"",SUMPRODUCT(((Recommendations[ImplStatus]="Implemented")+(Recommendations[ImplStatus]="Compensated"))*ISNUMBER(MATCH(Recommendations[Id],H373:AU373,0)))/COUNTIF(H373:AU373,"&lt;&gt;"))</f>
        <v/>
      </c>
      <c r="H373" s="246"/>
      <c r="I373" s="246"/>
      <c r="J373" s="246"/>
      <c r="K373" s="246"/>
      <c r="L373" s="246"/>
      <c r="M373" s="246"/>
      <c r="N373" s="246"/>
      <c r="O373" s="246"/>
      <c r="P373" s="246"/>
      <c r="Q373" s="246"/>
      <c r="R373" s="246"/>
      <c r="S373" s="246"/>
      <c r="T373" s="246"/>
      <c r="U373" s="246"/>
      <c r="V373" s="246"/>
      <c r="W373" s="246"/>
      <c r="X373" s="246"/>
      <c r="Y373" s="246"/>
      <c r="Z373" s="246"/>
      <c r="AA373" s="246"/>
      <c r="AB373" s="246"/>
      <c r="AC373" s="246"/>
      <c r="AD373" s="246"/>
      <c r="AE373" s="246"/>
      <c r="AF373" s="246"/>
      <c r="AG373" s="246"/>
      <c r="AH373" s="246"/>
      <c r="AI373" s="246"/>
      <c r="AJ373" s="246"/>
      <c r="AK373" s="246"/>
      <c r="AL373" s="246"/>
      <c r="AM373" s="246"/>
      <c r="AN373" s="246"/>
      <c r="AO373" s="246"/>
      <c r="AP373" s="246"/>
      <c r="AQ373" s="246"/>
      <c r="AR373" s="246"/>
      <c r="AS373" s="246"/>
      <c r="AT373" s="246"/>
      <c r="AU373" s="260"/>
    </row>
    <row r="374" spans="1:47" ht="60" customHeight="1" x14ac:dyDescent="0.35">
      <c r="A374" s="256" t="s">
        <v>6789</v>
      </c>
      <c r="B374" s="234" t="s">
        <v>6790</v>
      </c>
      <c r="C374" s="235" t="s">
        <v>6797</v>
      </c>
      <c r="D374" s="238" t="s">
        <v>6798</v>
      </c>
      <c r="E374" s="239" t="s">
        <v>6075</v>
      </c>
      <c r="F374" s="242" t="s">
        <v>6796</v>
      </c>
      <c r="G374" s="245" t="str">
        <f>IF(COUNTIF(H374:AU374,"&lt;&gt;")=0,"",SUMPRODUCT(((Recommendations[ImplStatus]="Implemented")+(Recommendations[ImplStatus]="Compensated"))*ISNUMBER(MATCH(Recommendations[Id],H374:AU374,0)))/COUNTIF(H374:AU374,"&lt;&gt;"))</f>
        <v/>
      </c>
      <c r="H374" s="246"/>
      <c r="I374" s="246"/>
      <c r="J374" s="246"/>
      <c r="K374" s="246"/>
      <c r="L374" s="246"/>
      <c r="M374" s="246"/>
      <c r="N374" s="246"/>
      <c r="O374" s="246"/>
      <c r="P374" s="246"/>
      <c r="Q374" s="246"/>
      <c r="R374" s="246"/>
      <c r="S374" s="246"/>
      <c r="T374" s="246"/>
      <c r="U374" s="246"/>
      <c r="V374" s="246"/>
      <c r="W374" s="246"/>
      <c r="X374" s="246"/>
      <c r="Y374" s="246"/>
      <c r="Z374" s="246"/>
      <c r="AA374" s="246"/>
      <c r="AB374" s="246"/>
      <c r="AC374" s="246"/>
      <c r="AD374" s="246"/>
      <c r="AE374" s="246"/>
      <c r="AF374" s="246"/>
      <c r="AG374" s="246"/>
      <c r="AH374" s="246"/>
      <c r="AI374" s="246"/>
      <c r="AJ374" s="246"/>
      <c r="AK374" s="246"/>
      <c r="AL374" s="246"/>
      <c r="AM374" s="246"/>
      <c r="AN374" s="246"/>
      <c r="AO374" s="246"/>
      <c r="AP374" s="246"/>
      <c r="AQ374" s="246"/>
      <c r="AR374" s="246"/>
      <c r="AS374" s="246"/>
      <c r="AT374" s="246"/>
      <c r="AU374" s="260"/>
    </row>
    <row r="375" spans="1:47" ht="60" customHeight="1" x14ac:dyDescent="0.35">
      <c r="A375" s="256" t="s">
        <v>6789</v>
      </c>
      <c r="B375" s="234" t="s">
        <v>6790</v>
      </c>
      <c r="C375" s="235" t="s">
        <v>6799</v>
      </c>
      <c r="D375" s="238" t="s">
        <v>6800</v>
      </c>
      <c r="E375" s="239" t="s">
        <v>6075</v>
      </c>
      <c r="F375" s="242" t="s">
        <v>6796</v>
      </c>
      <c r="G375" s="245" t="str">
        <f>IF(COUNTIF(H375:AU375,"&lt;&gt;")=0,"",SUMPRODUCT(((Recommendations[ImplStatus]="Implemented")+(Recommendations[ImplStatus]="Compensated"))*ISNUMBER(MATCH(Recommendations[Id],H375:AU375,0)))/COUNTIF(H375:AU375,"&lt;&gt;"))</f>
        <v/>
      </c>
      <c r="H375" s="246"/>
      <c r="I375" s="246"/>
      <c r="J375" s="246"/>
      <c r="K375" s="246"/>
      <c r="L375" s="246"/>
      <c r="M375" s="246"/>
      <c r="N375" s="246"/>
      <c r="O375" s="246"/>
      <c r="P375" s="246"/>
      <c r="Q375" s="246"/>
      <c r="R375" s="246"/>
      <c r="S375" s="246"/>
      <c r="T375" s="246"/>
      <c r="U375" s="246"/>
      <c r="V375" s="246"/>
      <c r="W375" s="246"/>
      <c r="X375" s="246"/>
      <c r="Y375" s="246"/>
      <c r="Z375" s="246"/>
      <c r="AA375" s="246"/>
      <c r="AB375" s="246"/>
      <c r="AC375" s="246"/>
      <c r="AD375" s="246"/>
      <c r="AE375" s="246"/>
      <c r="AF375" s="246"/>
      <c r="AG375" s="246"/>
      <c r="AH375" s="246"/>
      <c r="AI375" s="246"/>
      <c r="AJ375" s="246"/>
      <c r="AK375" s="246"/>
      <c r="AL375" s="246"/>
      <c r="AM375" s="246"/>
      <c r="AN375" s="246"/>
      <c r="AO375" s="246"/>
      <c r="AP375" s="246"/>
      <c r="AQ375" s="246"/>
      <c r="AR375" s="246"/>
      <c r="AS375" s="246"/>
      <c r="AT375" s="246"/>
      <c r="AU375" s="260"/>
    </row>
    <row r="376" spans="1:47" ht="60" customHeight="1" x14ac:dyDescent="0.35">
      <c r="A376" s="256" t="s">
        <v>6789</v>
      </c>
      <c r="B376" s="234" t="s">
        <v>6790</v>
      </c>
      <c r="C376" s="235" t="s">
        <v>6801</v>
      </c>
      <c r="D376" s="238" t="s">
        <v>6802</v>
      </c>
      <c r="E376" s="239" t="s">
        <v>6075</v>
      </c>
      <c r="F376" s="242" t="s">
        <v>6658</v>
      </c>
      <c r="G376" s="245" t="str">
        <f>IF(COUNTIF(H376:AU376,"&lt;&gt;")=0,"",SUMPRODUCT(((Recommendations[ImplStatus]="Implemented")+(Recommendations[ImplStatus]="Compensated"))*ISNUMBER(MATCH(Recommendations[Id],H376:AU376,0)))/COUNTIF(H376:AU376,"&lt;&gt;"))</f>
        <v/>
      </c>
      <c r="H376" s="246"/>
      <c r="I376" s="246"/>
      <c r="J376" s="246"/>
      <c r="K376" s="246"/>
      <c r="L376" s="246"/>
      <c r="M376" s="246"/>
      <c r="N376" s="246"/>
      <c r="O376" s="246"/>
      <c r="P376" s="246"/>
      <c r="Q376" s="246"/>
      <c r="R376" s="246"/>
      <c r="S376" s="246"/>
      <c r="T376" s="246"/>
      <c r="U376" s="246"/>
      <c r="V376" s="246"/>
      <c r="W376" s="246"/>
      <c r="X376" s="246"/>
      <c r="Y376" s="246"/>
      <c r="Z376" s="246"/>
      <c r="AA376" s="246"/>
      <c r="AB376" s="246"/>
      <c r="AC376" s="246"/>
      <c r="AD376" s="246"/>
      <c r="AE376" s="246"/>
      <c r="AF376" s="246"/>
      <c r="AG376" s="246"/>
      <c r="AH376" s="246"/>
      <c r="AI376" s="246"/>
      <c r="AJ376" s="246"/>
      <c r="AK376" s="246"/>
      <c r="AL376" s="246"/>
      <c r="AM376" s="246"/>
      <c r="AN376" s="246"/>
      <c r="AO376" s="246"/>
      <c r="AP376" s="246"/>
      <c r="AQ376" s="246"/>
      <c r="AR376" s="246"/>
      <c r="AS376" s="246"/>
      <c r="AT376" s="246"/>
      <c r="AU376" s="260"/>
    </row>
    <row r="377" spans="1:47" ht="60" customHeight="1" x14ac:dyDescent="0.35">
      <c r="A377" s="256" t="s">
        <v>6789</v>
      </c>
      <c r="B377" s="234" t="s">
        <v>6790</v>
      </c>
      <c r="C377" s="235" t="s">
        <v>6803</v>
      </c>
      <c r="D377" s="238" t="s">
        <v>6804</v>
      </c>
      <c r="E377" s="239" t="s">
        <v>6142</v>
      </c>
      <c r="F377" s="242" t="s">
        <v>6616</v>
      </c>
      <c r="G377" s="245" t="str">
        <f>IF(COUNTIF(H377:AU377,"&lt;&gt;")=0,"",SUMPRODUCT(((Recommendations[ImplStatus]="Implemented")+(Recommendations[ImplStatus]="Compensated"))*ISNUMBER(MATCH(Recommendations[Id],H377:AU377,0)))/COUNTIF(H377:AU377,"&lt;&gt;"))</f>
        <v/>
      </c>
      <c r="H377" s="246"/>
      <c r="I377" s="246"/>
      <c r="J377" s="246"/>
      <c r="K377" s="246"/>
      <c r="L377" s="246"/>
      <c r="M377" s="246"/>
      <c r="N377" s="246"/>
      <c r="O377" s="246"/>
      <c r="P377" s="246"/>
      <c r="Q377" s="246"/>
      <c r="R377" s="246"/>
      <c r="S377" s="246"/>
      <c r="T377" s="246"/>
      <c r="U377" s="246"/>
      <c r="V377" s="246"/>
      <c r="W377" s="246"/>
      <c r="X377" s="246"/>
      <c r="Y377" s="246"/>
      <c r="Z377" s="246"/>
      <c r="AA377" s="246"/>
      <c r="AB377" s="246"/>
      <c r="AC377" s="246"/>
      <c r="AD377" s="246"/>
      <c r="AE377" s="246"/>
      <c r="AF377" s="246"/>
      <c r="AG377" s="246"/>
      <c r="AH377" s="246"/>
      <c r="AI377" s="246"/>
      <c r="AJ377" s="246"/>
      <c r="AK377" s="246"/>
      <c r="AL377" s="246"/>
      <c r="AM377" s="246"/>
      <c r="AN377" s="246"/>
      <c r="AO377" s="246"/>
      <c r="AP377" s="246"/>
      <c r="AQ377" s="246"/>
      <c r="AR377" s="246"/>
      <c r="AS377" s="246"/>
      <c r="AT377" s="246"/>
      <c r="AU377" s="260"/>
    </row>
    <row r="378" spans="1:47" ht="60" customHeight="1" x14ac:dyDescent="0.35">
      <c r="A378" s="256" t="s">
        <v>6789</v>
      </c>
      <c r="B378" s="234" t="s">
        <v>6790</v>
      </c>
      <c r="C378" s="235" t="s">
        <v>6805</v>
      </c>
      <c r="D378" s="238" t="s">
        <v>6806</v>
      </c>
      <c r="E378" s="239" t="s">
        <v>6142</v>
      </c>
      <c r="F378" s="242" t="s">
        <v>6796</v>
      </c>
      <c r="G378" s="245" t="str">
        <f>IF(COUNTIF(H378:AU378,"&lt;&gt;")=0,"",SUMPRODUCT(((Recommendations[ImplStatus]="Implemented")+(Recommendations[ImplStatus]="Compensated"))*ISNUMBER(MATCH(Recommendations[Id],H378:AU378,0)))/COUNTIF(H378:AU378,"&lt;&gt;"))</f>
        <v/>
      </c>
      <c r="H378" s="246"/>
      <c r="I378" s="246"/>
      <c r="J378" s="246"/>
      <c r="K378" s="246"/>
      <c r="L378" s="246"/>
      <c r="M378" s="246"/>
      <c r="N378" s="246"/>
      <c r="O378" s="246"/>
      <c r="P378" s="246"/>
      <c r="Q378" s="246"/>
      <c r="R378" s="246"/>
      <c r="S378" s="246"/>
      <c r="T378" s="246"/>
      <c r="U378" s="246"/>
      <c r="V378" s="246"/>
      <c r="W378" s="246"/>
      <c r="X378" s="246"/>
      <c r="Y378" s="246"/>
      <c r="Z378" s="246"/>
      <c r="AA378" s="246"/>
      <c r="AB378" s="246"/>
      <c r="AC378" s="246"/>
      <c r="AD378" s="246"/>
      <c r="AE378" s="246"/>
      <c r="AF378" s="246"/>
      <c r="AG378" s="246"/>
      <c r="AH378" s="246"/>
      <c r="AI378" s="246"/>
      <c r="AJ378" s="246"/>
      <c r="AK378" s="246"/>
      <c r="AL378" s="246"/>
      <c r="AM378" s="246"/>
      <c r="AN378" s="246"/>
      <c r="AO378" s="246"/>
      <c r="AP378" s="246"/>
      <c r="AQ378" s="246"/>
      <c r="AR378" s="246"/>
      <c r="AS378" s="246"/>
      <c r="AT378" s="246"/>
      <c r="AU378" s="260"/>
    </row>
    <row r="379" spans="1:47" ht="60" customHeight="1" x14ac:dyDescent="0.35">
      <c r="A379" s="256" t="s">
        <v>6789</v>
      </c>
      <c r="B379" s="234" t="s">
        <v>6790</v>
      </c>
      <c r="C379" s="235" t="s">
        <v>6807</v>
      </c>
      <c r="D379" s="238" t="s">
        <v>6808</v>
      </c>
      <c r="E379" s="239" t="s">
        <v>6142</v>
      </c>
      <c r="F379" s="242" t="s">
        <v>6793</v>
      </c>
      <c r="G379" s="245" t="str">
        <f>IF(COUNTIF(H379:AU379,"&lt;&gt;")=0,"",SUMPRODUCT(((Recommendations[ImplStatus]="Implemented")+(Recommendations[ImplStatus]="Compensated"))*ISNUMBER(MATCH(Recommendations[Id],H379:AU379,0)))/COUNTIF(H379:AU379,"&lt;&gt;"))</f>
        <v/>
      </c>
      <c r="H379" s="246"/>
      <c r="I379" s="246"/>
      <c r="J379" s="246"/>
      <c r="K379" s="246"/>
      <c r="L379" s="246"/>
      <c r="M379" s="246"/>
      <c r="N379" s="246"/>
      <c r="O379" s="246"/>
      <c r="P379" s="246"/>
      <c r="Q379" s="246"/>
      <c r="R379" s="246"/>
      <c r="S379" s="246"/>
      <c r="T379" s="246"/>
      <c r="U379" s="246"/>
      <c r="V379" s="246"/>
      <c r="W379" s="246"/>
      <c r="X379" s="246"/>
      <c r="Y379" s="246"/>
      <c r="Z379" s="246"/>
      <c r="AA379" s="246"/>
      <c r="AB379" s="246"/>
      <c r="AC379" s="246"/>
      <c r="AD379" s="246"/>
      <c r="AE379" s="246"/>
      <c r="AF379" s="246"/>
      <c r="AG379" s="246"/>
      <c r="AH379" s="246"/>
      <c r="AI379" s="246"/>
      <c r="AJ379" s="246"/>
      <c r="AK379" s="246"/>
      <c r="AL379" s="246"/>
      <c r="AM379" s="246"/>
      <c r="AN379" s="246"/>
      <c r="AO379" s="246"/>
      <c r="AP379" s="246"/>
      <c r="AQ379" s="246"/>
      <c r="AR379" s="246"/>
      <c r="AS379" s="246"/>
      <c r="AT379" s="246"/>
      <c r="AU379" s="260"/>
    </row>
    <row r="380" spans="1:47" ht="60" customHeight="1" x14ac:dyDescent="0.35">
      <c r="A380" s="256" t="s">
        <v>6789</v>
      </c>
      <c r="B380" s="234" t="s">
        <v>6790</v>
      </c>
      <c r="C380" s="235" t="s">
        <v>6809</v>
      </c>
      <c r="D380" s="238" t="s">
        <v>6810</v>
      </c>
      <c r="E380" s="239" t="s">
        <v>6142</v>
      </c>
      <c r="F380" s="242" t="s">
        <v>6793</v>
      </c>
      <c r="G380" s="245" t="str">
        <f>IF(COUNTIF(H380:AU380,"&lt;&gt;")=0,"",SUMPRODUCT(((Recommendations[ImplStatus]="Implemented")+(Recommendations[ImplStatus]="Compensated"))*ISNUMBER(MATCH(Recommendations[Id],H380:AU380,0)))/COUNTIF(H380:AU380,"&lt;&gt;"))</f>
        <v/>
      </c>
      <c r="H380" s="246"/>
      <c r="I380" s="246"/>
      <c r="J380" s="246"/>
      <c r="K380" s="246"/>
      <c r="L380" s="246"/>
      <c r="M380" s="246"/>
      <c r="N380" s="246"/>
      <c r="O380" s="246"/>
      <c r="P380" s="246"/>
      <c r="Q380" s="246"/>
      <c r="R380" s="246"/>
      <c r="S380" s="246"/>
      <c r="T380" s="246"/>
      <c r="U380" s="246"/>
      <c r="V380" s="246"/>
      <c r="W380" s="246"/>
      <c r="X380" s="246"/>
      <c r="Y380" s="246"/>
      <c r="Z380" s="246"/>
      <c r="AA380" s="246"/>
      <c r="AB380" s="246"/>
      <c r="AC380" s="246"/>
      <c r="AD380" s="246"/>
      <c r="AE380" s="246"/>
      <c r="AF380" s="246"/>
      <c r="AG380" s="246"/>
      <c r="AH380" s="246"/>
      <c r="AI380" s="246"/>
      <c r="AJ380" s="246"/>
      <c r="AK380" s="246"/>
      <c r="AL380" s="246"/>
      <c r="AM380" s="246"/>
      <c r="AN380" s="246"/>
      <c r="AO380" s="246"/>
      <c r="AP380" s="246"/>
      <c r="AQ380" s="246"/>
      <c r="AR380" s="246"/>
      <c r="AS380" s="246"/>
      <c r="AT380" s="246"/>
      <c r="AU380" s="260"/>
    </row>
    <row r="381" spans="1:47" ht="60" customHeight="1" x14ac:dyDescent="0.35">
      <c r="A381" s="256" t="s">
        <v>6789</v>
      </c>
      <c r="B381" s="234" t="s">
        <v>6790</v>
      </c>
      <c r="C381" s="235" t="s">
        <v>6811</v>
      </c>
      <c r="D381" s="238" t="s">
        <v>6812</v>
      </c>
      <c r="E381" s="239" t="s">
        <v>6142</v>
      </c>
      <c r="F381" s="242" t="s">
        <v>6793</v>
      </c>
      <c r="G381" s="245" t="str">
        <f>IF(COUNTIF(H381:AU381,"&lt;&gt;")=0,"",SUMPRODUCT(((Recommendations[ImplStatus]="Implemented")+(Recommendations[ImplStatus]="Compensated"))*ISNUMBER(MATCH(Recommendations[Id],H381:AU381,0)))/COUNTIF(H381:AU381,"&lt;&gt;"))</f>
        <v/>
      </c>
      <c r="H381" s="246"/>
      <c r="I381" s="246"/>
      <c r="J381" s="246"/>
      <c r="K381" s="246"/>
      <c r="L381" s="246"/>
      <c r="M381" s="246"/>
      <c r="N381" s="246"/>
      <c r="O381" s="246"/>
      <c r="P381" s="246"/>
      <c r="Q381" s="246"/>
      <c r="R381" s="246"/>
      <c r="S381" s="246"/>
      <c r="T381" s="246"/>
      <c r="U381" s="246"/>
      <c r="V381" s="246"/>
      <c r="W381" s="246"/>
      <c r="X381" s="246"/>
      <c r="Y381" s="246"/>
      <c r="Z381" s="246"/>
      <c r="AA381" s="246"/>
      <c r="AB381" s="246"/>
      <c r="AC381" s="246"/>
      <c r="AD381" s="246"/>
      <c r="AE381" s="246"/>
      <c r="AF381" s="246"/>
      <c r="AG381" s="246"/>
      <c r="AH381" s="246"/>
      <c r="AI381" s="246"/>
      <c r="AJ381" s="246"/>
      <c r="AK381" s="246"/>
      <c r="AL381" s="246"/>
      <c r="AM381" s="246"/>
      <c r="AN381" s="246"/>
      <c r="AO381" s="246"/>
      <c r="AP381" s="246"/>
      <c r="AQ381" s="246"/>
      <c r="AR381" s="246"/>
      <c r="AS381" s="246"/>
      <c r="AT381" s="246"/>
      <c r="AU381" s="260"/>
    </row>
    <row r="382" spans="1:47" ht="60" customHeight="1" x14ac:dyDescent="0.35">
      <c r="A382" s="256" t="s">
        <v>6789</v>
      </c>
      <c r="B382" s="234" t="s">
        <v>6790</v>
      </c>
      <c r="C382" s="235" t="s">
        <v>6813</v>
      </c>
      <c r="D382" s="238" t="s">
        <v>6814</v>
      </c>
      <c r="E382" s="239" t="s">
        <v>6190</v>
      </c>
      <c r="F382" s="242" t="s">
        <v>6793</v>
      </c>
      <c r="G382" s="245" t="str">
        <f>IF(COUNTIF(H382:AU382,"&lt;&gt;")=0,"",SUMPRODUCT(((Recommendations[ImplStatus]="Implemented")+(Recommendations[ImplStatus]="Compensated"))*ISNUMBER(MATCH(Recommendations[Id],H382:AU382,0)))/COUNTIF(H382:AU382,"&lt;&gt;"))</f>
        <v/>
      </c>
      <c r="H382" s="246"/>
      <c r="I382" s="246"/>
      <c r="J382" s="246"/>
      <c r="K382" s="246"/>
      <c r="L382" s="246"/>
      <c r="M382" s="246"/>
      <c r="N382" s="246"/>
      <c r="O382" s="246"/>
      <c r="P382" s="246"/>
      <c r="Q382" s="246"/>
      <c r="R382" s="246"/>
      <c r="S382" s="246"/>
      <c r="T382" s="246"/>
      <c r="U382" s="246"/>
      <c r="V382" s="246"/>
      <c r="W382" s="246"/>
      <c r="X382" s="246"/>
      <c r="Y382" s="246"/>
      <c r="Z382" s="246"/>
      <c r="AA382" s="246"/>
      <c r="AB382" s="246"/>
      <c r="AC382" s="246"/>
      <c r="AD382" s="246"/>
      <c r="AE382" s="246"/>
      <c r="AF382" s="246"/>
      <c r="AG382" s="246"/>
      <c r="AH382" s="246"/>
      <c r="AI382" s="246"/>
      <c r="AJ382" s="246"/>
      <c r="AK382" s="246"/>
      <c r="AL382" s="246"/>
      <c r="AM382" s="246"/>
      <c r="AN382" s="246"/>
      <c r="AO382" s="246"/>
      <c r="AP382" s="246"/>
      <c r="AQ382" s="246"/>
      <c r="AR382" s="246"/>
      <c r="AS382" s="246"/>
      <c r="AT382" s="246"/>
      <c r="AU382" s="260"/>
    </row>
    <row r="383" spans="1:47" ht="60" customHeight="1" x14ac:dyDescent="0.35">
      <c r="A383" s="256" t="s">
        <v>6789</v>
      </c>
      <c r="B383" s="234" t="s">
        <v>6790</v>
      </c>
      <c r="C383" s="235" t="s">
        <v>6815</v>
      </c>
      <c r="D383" s="238" t="s">
        <v>6816</v>
      </c>
      <c r="E383" s="239" t="s">
        <v>6190</v>
      </c>
      <c r="F383" s="242" t="s">
        <v>6793</v>
      </c>
      <c r="G383" s="245" t="str">
        <f>IF(COUNTIF(H383:AU383,"&lt;&gt;")=0,"",SUMPRODUCT(((Recommendations[ImplStatus]="Implemented")+(Recommendations[ImplStatus]="Compensated"))*ISNUMBER(MATCH(Recommendations[Id],H383:AU383,0)))/COUNTIF(H383:AU383,"&lt;&gt;"))</f>
        <v/>
      </c>
      <c r="H383" s="246"/>
      <c r="I383" s="246"/>
      <c r="J383" s="246"/>
      <c r="K383" s="246"/>
      <c r="L383" s="246"/>
      <c r="M383" s="246"/>
      <c r="N383" s="246"/>
      <c r="O383" s="246"/>
      <c r="P383" s="246"/>
      <c r="Q383" s="246"/>
      <c r="R383" s="246"/>
      <c r="S383" s="246"/>
      <c r="T383" s="246"/>
      <c r="U383" s="246"/>
      <c r="V383" s="246"/>
      <c r="W383" s="246"/>
      <c r="X383" s="246"/>
      <c r="Y383" s="246"/>
      <c r="Z383" s="246"/>
      <c r="AA383" s="246"/>
      <c r="AB383" s="246"/>
      <c r="AC383" s="246"/>
      <c r="AD383" s="246"/>
      <c r="AE383" s="246"/>
      <c r="AF383" s="246"/>
      <c r="AG383" s="246"/>
      <c r="AH383" s="246"/>
      <c r="AI383" s="246"/>
      <c r="AJ383" s="246"/>
      <c r="AK383" s="246"/>
      <c r="AL383" s="246"/>
      <c r="AM383" s="246"/>
      <c r="AN383" s="246"/>
      <c r="AO383" s="246"/>
      <c r="AP383" s="246"/>
      <c r="AQ383" s="246"/>
      <c r="AR383" s="246"/>
      <c r="AS383" s="246"/>
      <c r="AT383" s="246"/>
      <c r="AU383" s="260"/>
    </row>
    <row r="384" spans="1:47" ht="60" customHeight="1" x14ac:dyDescent="0.35">
      <c r="A384" s="256" t="s">
        <v>6789</v>
      </c>
      <c r="B384" s="234" t="s">
        <v>6790</v>
      </c>
      <c r="C384" s="235" t="s">
        <v>6817</v>
      </c>
      <c r="D384" s="238" t="s">
        <v>6818</v>
      </c>
      <c r="E384" s="239" t="s">
        <v>6190</v>
      </c>
      <c r="F384" s="242" t="s">
        <v>6793</v>
      </c>
      <c r="G384" s="245" t="str">
        <f>IF(COUNTIF(H384:AU384,"&lt;&gt;")=0,"",SUMPRODUCT(((Recommendations[ImplStatus]="Implemented")+(Recommendations[ImplStatus]="Compensated"))*ISNUMBER(MATCH(Recommendations[Id],H384:AU384,0)))/COUNTIF(H384:AU384,"&lt;&gt;"))</f>
        <v/>
      </c>
      <c r="H384" s="246"/>
      <c r="I384" s="246"/>
      <c r="J384" s="246"/>
      <c r="K384" s="246"/>
      <c r="L384" s="246"/>
      <c r="M384" s="246"/>
      <c r="N384" s="246"/>
      <c r="O384" s="246"/>
      <c r="P384" s="246"/>
      <c r="Q384" s="246"/>
      <c r="R384" s="246"/>
      <c r="S384" s="246"/>
      <c r="T384" s="246"/>
      <c r="U384" s="246"/>
      <c r="V384" s="246"/>
      <c r="W384" s="246"/>
      <c r="X384" s="246"/>
      <c r="Y384" s="246"/>
      <c r="Z384" s="246"/>
      <c r="AA384" s="246"/>
      <c r="AB384" s="246"/>
      <c r="AC384" s="246"/>
      <c r="AD384" s="246"/>
      <c r="AE384" s="246"/>
      <c r="AF384" s="246"/>
      <c r="AG384" s="246"/>
      <c r="AH384" s="246"/>
      <c r="AI384" s="246"/>
      <c r="AJ384" s="246"/>
      <c r="AK384" s="246"/>
      <c r="AL384" s="246"/>
      <c r="AM384" s="246"/>
      <c r="AN384" s="246"/>
      <c r="AO384" s="246"/>
      <c r="AP384" s="246"/>
      <c r="AQ384" s="246"/>
      <c r="AR384" s="246"/>
      <c r="AS384" s="246"/>
      <c r="AT384" s="246"/>
      <c r="AU384" s="260"/>
    </row>
    <row r="385" spans="1:47" ht="60" customHeight="1" x14ac:dyDescent="0.35">
      <c r="A385" s="256" t="s">
        <v>6789</v>
      </c>
      <c r="B385" s="234" t="s">
        <v>6790</v>
      </c>
      <c r="C385" s="235" t="s">
        <v>6819</v>
      </c>
      <c r="D385" s="238" t="s">
        <v>6820</v>
      </c>
      <c r="E385" s="239" t="s">
        <v>6142</v>
      </c>
      <c r="F385" s="242" t="s">
        <v>6793</v>
      </c>
      <c r="G385" s="245" t="str">
        <f>IF(COUNTIF(H385:AU385,"&lt;&gt;")=0,"",SUMPRODUCT(((Recommendations[ImplStatus]="Implemented")+(Recommendations[ImplStatus]="Compensated"))*ISNUMBER(MATCH(Recommendations[Id],H385:AU385,0)))/COUNTIF(H385:AU385,"&lt;&gt;"))</f>
        <v/>
      </c>
      <c r="H385" s="246"/>
      <c r="I385" s="246"/>
      <c r="J385" s="246"/>
      <c r="K385" s="246"/>
      <c r="L385" s="246"/>
      <c r="M385" s="246"/>
      <c r="N385" s="246"/>
      <c r="O385" s="246"/>
      <c r="P385" s="246"/>
      <c r="Q385" s="246"/>
      <c r="R385" s="246"/>
      <c r="S385" s="246"/>
      <c r="T385" s="246"/>
      <c r="U385" s="246"/>
      <c r="V385" s="246"/>
      <c r="W385" s="246"/>
      <c r="X385" s="246"/>
      <c r="Y385" s="246"/>
      <c r="Z385" s="246"/>
      <c r="AA385" s="246"/>
      <c r="AB385" s="246"/>
      <c r="AC385" s="246"/>
      <c r="AD385" s="246"/>
      <c r="AE385" s="246"/>
      <c r="AF385" s="246"/>
      <c r="AG385" s="246"/>
      <c r="AH385" s="246"/>
      <c r="AI385" s="246"/>
      <c r="AJ385" s="246"/>
      <c r="AK385" s="246"/>
      <c r="AL385" s="246"/>
      <c r="AM385" s="246"/>
      <c r="AN385" s="246"/>
      <c r="AO385" s="246"/>
      <c r="AP385" s="246"/>
      <c r="AQ385" s="246"/>
      <c r="AR385" s="246"/>
      <c r="AS385" s="246"/>
      <c r="AT385" s="246"/>
      <c r="AU385" s="260"/>
    </row>
    <row r="386" spans="1:47" ht="60" customHeight="1" outlineLevel="2" x14ac:dyDescent="0.35">
      <c r="A386" s="255" t="s">
        <v>6789</v>
      </c>
      <c r="B386" s="233" t="s">
        <v>6821</v>
      </c>
      <c r="C386" s="233"/>
      <c r="D386" s="237"/>
      <c r="E386" s="233"/>
      <c r="F386" s="241"/>
      <c r="G386" s="244" t="str">
        <f>IF(COUNTIF(H386:AU386,"&lt;&gt;")=0,"",SUMPRODUCT(((Recommendations[ImplStatus]="Implemented")+(Recommendations[ImplStatus]="Compensated"))*ISNUMBER(MATCH(Recommendations[Id],H386:AU386,0)))/COUNTIF(H386:AU386,"&lt;&gt;"))</f>
        <v/>
      </c>
      <c r="H386" s="241"/>
      <c r="I386" s="241"/>
      <c r="J386" s="241"/>
      <c r="K386" s="241"/>
      <c r="L386" s="241"/>
      <c r="M386" s="241"/>
      <c r="N386" s="241"/>
      <c r="O386" s="241"/>
      <c r="P386" s="241"/>
      <c r="Q386" s="241"/>
      <c r="R386" s="241"/>
      <c r="S386" s="241"/>
      <c r="T386" s="241"/>
      <c r="U386" s="241"/>
      <c r="V386" s="241"/>
      <c r="W386" s="241"/>
      <c r="X386" s="241"/>
      <c r="Y386" s="241"/>
      <c r="Z386" s="241"/>
      <c r="AA386" s="241"/>
      <c r="AB386" s="241"/>
      <c r="AC386" s="241"/>
      <c r="AD386" s="241"/>
      <c r="AE386" s="241"/>
      <c r="AF386" s="241"/>
      <c r="AG386" s="241"/>
      <c r="AH386" s="241"/>
      <c r="AI386" s="241"/>
      <c r="AJ386" s="241"/>
      <c r="AK386" s="241"/>
      <c r="AL386" s="241"/>
      <c r="AM386" s="241"/>
      <c r="AN386" s="241"/>
      <c r="AO386" s="241"/>
      <c r="AP386" s="241"/>
      <c r="AQ386" s="241"/>
      <c r="AR386" s="241"/>
      <c r="AS386" s="241"/>
      <c r="AT386" s="241"/>
      <c r="AU386" s="259"/>
    </row>
    <row r="387" spans="1:47" ht="60" customHeight="1" x14ac:dyDescent="0.35">
      <c r="A387" s="256" t="s">
        <v>6789</v>
      </c>
      <c r="B387" s="234" t="s">
        <v>6821</v>
      </c>
      <c r="C387" s="235" t="s">
        <v>6822</v>
      </c>
      <c r="D387" s="238" t="s">
        <v>6823</v>
      </c>
      <c r="E387" s="239" t="s">
        <v>6046</v>
      </c>
      <c r="F387" s="242" t="s">
        <v>6824</v>
      </c>
      <c r="G387" s="245" t="str">
        <f>IF(COUNTIF(H387:AU387,"&lt;&gt;")=0,"",SUMPRODUCT(((Recommendations[ImplStatus]="Implemented")+(Recommendations[ImplStatus]="Compensated"))*ISNUMBER(MATCH(Recommendations[Id],H387:AU387,0)))/COUNTIF(H387:AU387,"&lt;&gt;"))</f>
        <v/>
      </c>
      <c r="H387" s="246"/>
      <c r="I387" s="246"/>
      <c r="J387" s="246"/>
      <c r="K387" s="246"/>
      <c r="L387" s="246"/>
      <c r="M387" s="246"/>
      <c r="N387" s="246"/>
      <c r="O387" s="246"/>
      <c r="P387" s="246"/>
      <c r="Q387" s="246"/>
      <c r="R387" s="246"/>
      <c r="S387" s="246"/>
      <c r="T387" s="246"/>
      <c r="U387" s="246"/>
      <c r="V387" s="246"/>
      <c r="W387" s="246"/>
      <c r="X387" s="246"/>
      <c r="Y387" s="246"/>
      <c r="Z387" s="246"/>
      <c r="AA387" s="246"/>
      <c r="AB387" s="246"/>
      <c r="AC387" s="246"/>
      <c r="AD387" s="246"/>
      <c r="AE387" s="246"/>
      <c r="AF387" s="246"/>
      <c r="AG387" s="246"/>
      <c r="AH387" s="246"/>
      <c r="AI387" s="246"/>
      <c r="AJ387" s="246"/>
      <c r="AK387" s="246"/>
      <c r="AL387" s="246"/>
      <c r="AM387" s="246"/>
      <c r="AN387" s="246"/>
      <c r="AO387" s="246"/>
      <c r="AP387" s="246"/>
      <c r="AQ387" s="246"/>
      <c r="AR387" s="246"/>
      <c r="AS387" s="246"/>
      <c r="AT387" s="246"/>
      <c r="AU387" s="260"/>
    </row>
    <row r="388" spans="1:47" ht="60" customHeight="1" x14ac:dyDescent="0.35">
      <c r="A388" s="256" t="s">
        <v>6789</v>
      </c>
      <c r="B388" s="234" t="s">
        <v>6821</v>
      </c>
      <c r="C388" s="235" t="s">
        <v>6825</v>
      </c>
      <c r="D388" s="238" t="s">
        <v>6826</v>
      </c>
      <c r="E388" s="239" t="s">
        <v>6046</v>
      </c>
      <c r="F388" s="242" t="s">
        <v>6824</v>
      </c>
      <c r="G388" s="245" t="str">
        <f>IF(COUNTIF(H388:AU388,"&lt;&gt;")=0,"",SUMPRODUCT(((Recommendations[ImplStatus]="Implemented")+(Recommendations[ImplStatus]="Compensated"))*ISNUMBER(MATCH(Recommendations[Id],H388:AU388,0)))/COUNTIF(H388:AU388,"&lt;&gt;"))</f>
        <v/>
      </c>
      <c r="H388" s="246"/>
      <c r="I388" s="246"/>
      <c r="J388" s="246"/>
      <c r="K388" s="246"/>
      <c r="L388" s="246"/>
      <c r="M388" s="246"/>
      <c r="N388" s="246"/>
      <c r="O388" s="246"/>
      <c r="P388" s="246"/>
      <c r="Q388" s="246"/>
      <c r="R388" s="246"/>
      <c r="S388" s="246"/>
      <c r="T388" s="246"/>
      <c r="U388" s="246"/>
      <c r="V388" s="246"/>
      <c r="W388" s="246"/>
      <c r="X388" s="246"/>
      <c r="Y388" s="246"/>
      <c r="Z388" s="246"/>
      <c r="AA388" s="246"/>
      <c r="AB388" s="246"/>
      <c r="AC388" s="246"/>
      <c r="AD388" s="246"/>
      <c r="AE388" s="246"/>
      <c r="AF388" s="246"/>
      <c r="AG388" s="246"/>
      <c r="AH388" s="246"/>
      <c r="AI388" s="246"/>
      <c r="AJ388" s="246"/>
      <c r="AK388" s="246"/>
      <c r="AL388" s="246"/>
      <c r="AM388" s="246"/>
      <c r="AN388" s="246"/>
      <c r="AO388" s="246"/>
      <c r="AP388" s="246"/>
      <c r="AQ388" s="246"/>
      <c r="AR388" s="246"/>
      <c r="AS388" s="246"/>
      <c r="AT388" s="246"/>
      <c r="AU388" s="260"/>
    </row>
    <row r="389" spans="1:47" ht="60" customHeight="1" x14ac:dyDescent="0.35">
      <c r="A389" s="256" t="s">
        <v>6789</v>
      </c>
      <c r="B389" s="234" t="s">
        <v>6821</v>
      </c>
      <c r="C389" s="235" t="s">
        <v>6827</v>
      </c>
      <c r="D389" s="238" t="s">
        <v>6828</v>
      </c>
      <c r="E389" s="239" t="s">
        <v>6325</v>
      </c>
      <c r="F389" s="242" t="s">
        <v>6824</v>
      </c>
      <c r="G389" s="245" t="str">
        <f>IF(COUNTIF(H389:AU389,"&lt;&gt;")=0,"",SUMPRODUCT(((Recommendations[ImplStatus]="Implemented")+(Recommendations[ImplStatus]="Compensated"))*ISNUMBER(MATCH(Recommendations[Id],H389:AU389,0)))/COUNTIF(H389:AU389,"&lt;&gt;"))</f>
        <v/>
      </c>
      <c r="H389" s="246"/>
      <c r="I389" s="246"/>
      <c r="J389" s="246"/>
      <c r="K389" s="246"/>
      <c r="L389" s="246"/>
      <c r="M389" s="246"/>
      <c r="N389" s="246"/>
      <c r="O389" s="246"/>
      <c r="P389" s="246"/>
      <c r="Q389" s="246"/>
      <c r="R389" s="246"/>
      <c r="S389" s="246"/>
      <c r="T389" s="246"/>
      <c r="U389" s="246"/>
      <c r="V389" s="246"/>
      <c r="W389" s="246"/>
      <c r="X389" s="246"/>
      <c r="Y389" s="246"/>
      <c r="Z389" s="246"/>
      <c r="AA389" s="246"/>
      <c r="AB389" s="246"/>
      <c r="AC389" s="246"/>
      <c r="AD389" s="246"/>
      <c r="AE389" s="246"/>
      <c r="AF389" s="246"/>
      <c r="AG389" s="246"/>
      <c r="AH389" s="246"/>
      <c r="AI389" s="246"/>
      <c r="AJ389" s="246"/>
      <c r="AK389" s="246"/>
      <c r="AL389" s="246"/>
      <c r="AM389" s="246"/>
      <c r="AN389" s="246"/>
      <c r="AO389" s="246"/>
      <c r="AP389" s="246"/>
      <c r="AQ389" s="246"/>
      <c r="AR389" s="246"/>
      <c r="AS389" s="246"/>
      <c r="AT389" s="246"/>
      <c r="AU389" s="260"/>
    </row>
    <row r="390" spans="1:47" ht="60" customHeight="1" x14ac:dyDescent="0.35">
      <c r="A390" s="256" t="s">
        <v>6789</v>
      </c>
      <c r="B390" s="234" t="s">
        <v>6821</v>
      </c>
      <c r="C390" s="235" t="s">
        <v>6829</v>
      </c>
      <c r="D390" s="238" t="s">
        <v>6830</v>
      </c>
      <c r="E390" s="239" t="s">
        <v>6142</v>
      </c>
      <c r="F390" s="242" t="s">
        <v>6824</v>
      </c>
      <c r="G390" s="245" t="str">
        <f>IF(COUNTIF(H390:AU390,"&lt;&gt;")=0,"",SUMPRODUCT(((Recommendations[ImplStatus]="Implemented")+(Recommendations[ImplStatus]="Compensated"))*ISNUMBER(MATCH(Recommendations[Id],H390:AU390,0)))/COUNTIF(H390:AU390,"&lt;&gt;"))</f>
        <v/>
      </c>
      <c r="H390" s="246"/>
      <c r="I390" s="246"/>
      <c r="J390" s="246"/>
      <c r="K390" s="246"/>
      <c r="L390" s="246"/>
      <c r="M390" s="246"/>
      <c r="N390" s="246"/>
      <c r="O390" s="246"/>
      <c r="P390" s="246"/>
      <c r="Q390" s="246"/>
      <c r="R390" s="246"/>
      <c r="S390" s="246"/>
      <c r="T390" s="246"/>
      <c r="U390" s="246"/>
      <c r="V390" s="246"/>
      <c r="W390" s="246"/>
      <c r="X390" s="246"/>
      <c r="Y390" s="246"/>
      <c r="Z390" s="246"/>
      <c r="AA390" s="246"/>
      <c r="AB390" s="246"/>
      <c r="AC390" s="246"/>
      <c r="AD390" s="246"/>
      <c r="AE390" s="246"/>
      <c r="AF390" s="246"/>
      <c r="AG390" s="246"/>
      <c r="AH390" s="246"/>
      <c r="AI390" s="246"/>
      <c r="AJ390" s="246"/>
      <c r="AK390" s="246"/>
      <c r="AL390" s="246"/>
      <c r="AM390" s="246"/>
      <c r="AN390" s="246"/>
      <c r="AO390" s="246"/>
      <c r="AP390" s="246"/>
      <c r="AQ390" s="246"/>
      <c r="AR390" s="246"/>
      <c r="AS390" s="246"/>
      <c r="AT390" s="246"/>
      <c r="AU390" s="260"/>
    </row>
    <row r="391" spans="1:47" ht="60" customHeight="1" x14ac:dyDescent="0.35">
      <c r="A391" s="256" t="s">
        <v>6789</v>
      </c>
      <c r="B391" s="234" t="s">
        <v>6821</v>
      </c>
      <c r="C391" s="235" t="s">
        <v>6831</v>
      </c>
      <c r="D391" s="238" t="s">
        <v>6832</v>
      </c>
      <c r="E391" s="239" t="s">
        <v>6325</v>
      </c>
      <c r="F391" s="242" t="s">
        <v>6824</v>
      </c>
      <c r="G391" s="245" t="str">
        <f>IF(COUNTIF(H391:AU391,"&lt;&gt;")=0,"",SUMPRODUCT(((Recommendations[ImplStatus]="Implemented")+(Recommendations[ImplStatus]="Compensated"))*ISNUMBER(MATCH(Recommendations[Id],H391:AU391,0)))/COUNTIF(H391:AU391,"&lt;&gt;"))</f>
        <v/>
      </c>
      <c r="H391" s="246"/>
      <c r="I391" s="246"/>
      <c r="J391" s="246"/>
      <c r="K391" s="246"/>
      <c r="L391" s="246"/>
      <c r="M391" s="246"/>
      <c r="N391" s="246"/>
      <c r="O391" s="246"/>
      <c r="P391" s="246"/>
      <c r="Q391" s="246"/>
      <c r="R391" s="246"/>
      <c r="S391" s="246"/>
      <c r="T391" s="246"/>
      <c r="U391" s="246"/>
      <c r="V391" s="246"/>
      <c r="W391" s="246"/>
      <c r="X391" s="246"/>
      <c r="Y391" s="246"/>
      <c r="Z391" s="246"/>
      <c r="AA391" s="246"/>
      <c r="AB391" s="246"/>
      <c r="AC391" s="246"/>
      <c r="AD391" s="246"/>
      <c r="AE391" s="246"/>
      <c r="AF391" s="246"/>
      <c r="AG391" s="246"/>
      <c r="AH391" s="246"/>
      <c r="AI391" s="246"/>
      <c r="AJ391" s="246"/>
      <c r="AK391" s="246"/>
      <c r="AL391" s="246"/>
      <c r="AM391" s="246"/>
      <c r="AN391" s="246"/>
      <c r="AO391" s="246"/>
      <c r="AP391" s="246"/>
      <c r="AQ391" s="246"/>
      <c r="AR391" s="246"/>
      <c r="AS391" s="246"/>
      <c r="AT391" s="246"/>
      <c r="AU391" s="260"/>
    </row>
    <row r="392" spans="1:47" ht="60" customHeight="1" x14ac:dyDescent="0.35">
      <c r="A392" s="256" t="s">
        <v>6789</v>
      </c>
      <c r="B392" s="234" t="s">
        <v>6821</v>
      </c>
      <c r="C392" s="235" t="s">
        <v>6833</v>
      </c>
      <c r="D392" s="238" t="s">
        <v>6834</v>
      </c>
      <c r="E392" s="239" t="s">
        <v>6075</v>
      </c>
      <c r="F392" s="242" t="s">
        <v>6824</v>
      </c>
      <c r="G392" s="245" t="str">
        <f>IF(COUNTIF(H392:AU392,"&lt;&gt;")=0,"",SUMPRODUCT(((Recommendations[ImplStatus]="Implemented")+(Recommendations[ImplStatus]="Compensated"))*ISNUMBER(MATCH(Recommendations[Id],H392:AU392,0)))/COUNTIF(H392:AU392,"&lt;&gt;"))</f>
        <v/>
      </c>
      <c r="H392" s="246"/>
      <c r="I392" s="246"/>
      <c r="J392" s="246"/>
      <c r="K392" s="246"/>
      <c r="L392" s="246"/>
      <c r="M392" s="246"/>
      <c r="N392" s="246"/>
      <c r="O392" s="246"/>
      <c r="P392" s="246"/>
      <c r="Q392" s="246"/>
      <c r="R392" s="246"/>
      <c r="S392" s="246"/>
      <c r="T392" s="246"/>
      <c r="U392" s="246"/>
      <c r="V392" s="246"/>
      <c r="W392" s="246"/>
      <c r="X392" s="246"/>
      <c r="Y392" s="246"/>
      <c r="Z392" s="246"/>
      <c r="AA392" s="246"/>
      <c r="AB392" s="246"/>
      <c r="AC392" s="246"/>
      <c r="AD392" s="246"/>
      <c r="AE392" s="246"/>
      <c r="AF392" s="246"/>
      <c r="AG392" s="246"/>
      <c r="AH392" s="246"/>
      <c r="AI392" s="246"/>
      <c r="AJ392" s="246"/>
      <c r="AK392" s="246"/>
      <c r="AL392" s="246"/>
      <c r="AM392" s="246"/>
      <c r="AN392" s="246"/>
      <c r="AO392" s="246"/>
      <c r="AP392" s="246"/>
      <c r="AQ392" s="246"/>
      <c r="AR392" s="246"/>
      <c r="AS392" s="246"/>
      <c r="AT392" s="246"/>
      <c r="AU392" s="260"/>
    </row>
    <row r="393" spans="1:47" ht="60" customHeight="1" x14ac:dyDescent="0.35">
      <c r="A393" s="256" t="s">
        <v>6789</v>
      </c>
      <c r="B393" s="234" t="s">
        <v>6821</v>
      </c>
      <c r="C393" s="235" t="s">
        <v>6835</v>
      </c>
      <c r="D393" s="238" t="s">
        <v>6836</v>
      </c>
      <c r="E393" s="239" t="s">
        <v>6075</v>
      </c>
      <c r="F393" s="242" t="s">
        <v>6824</v>
      </c>
      <c r="G393" s="245" t="str">
        <f>IF(COUNTIF(H393:AU393,"&lt;&gt;")=0,"",SUMPRODUCT(((Recommendations[ImplStatus]="Implemented")+(Recommendations[ImplStatus]="Compensated"))*ISNUMBER(MATCH(Recommendations[Id],H393:AU393,0)))/COUNTIF(H393:AU393,"&lt;&gt;"))</f>
        <v/>
      </c>
      <c r="H393" s="246"/>
      <c r="I393" s="246"/>
      <c r="J393" s="246"/>
      <c r="K393" s="246"/>
      <c r="L393" s="246"/>
      <c r="M393" s="246"/>
      <c r="N393" s="246"/>
      <c r="O393" s="246"/>
      <c r="P393" s="246"/>
      <c r="Q393" s="246"/>
      <c r="R393" s="246"/>
      <c r="S393" s="246"/>
      <c r="T393" s="246"/>
      <c r="U393" s="246"/>
      <c r="V393" s="246"/>
      <c r="W393" s="246"/>
      <c r="X393" s="246"/>
      <c r="Y393" s="246"/>
      <c r="Z393" s="246"/>
      <c r="AA393" s="246"/>
      <c r="AB393" s="246"/>
      <c r="AC393" s="246"/>
      <c r="AD393" s="246"/>
      <c r="AE393" s="246"/>
      <c r="AF393" s="246"/>
      <c r="AG393" s="246"/>
      <c r="AH393" s="246"/>
      <c r="AI393" s="246"/>
      <c r="AJ393" s="246"/>
      <c r="AK393" s="246"/>
      <c r="AL393" s="246"/>
      <c r="AM393" s="246"/>
      <c r="AN393" s="246"/>
      <c r="AO393" s="246"/>
      <c r="AP393" s="246"/>
      <c r="AQ393" s="246"/>
      <c r="AR393" s="246"/>
      <c r="AS393" s="246"/>
      <c r="AT393" s="246"/>
      <c r="AU393" s="260"/>
    </row>
    <row r="394" spans="1:47" ht="60" customHeight="1" x14ac:dyDescent="0.35">
      <c r="A394" s="256" t="s">
        <v>6789</v>
      </c>
      <c r="B394" s="234" t="s">
        <v>6821</v>
      </c>
      <c r="C394" s="235" t="s">
        <v>6837</v>
      </c>
      <c r="D394" s="238" t="s">
        <v>6838</v>
      </c>
      <c r="E394" s="239" t="s">
        <v>6325</v>
      </c>
      <c r="F394" s="242" t="s">
        <v>6824</v>
      </c>
      <c r="G394" s="245" t="str">
        <f>IF(COUNTIF(H394:AU394,"&lt;&gt;")=0,"",SUMPRODUCT(((Recommendations[ImplStatus]="Implemented")+(Recommendations[ImplStatus]="Compensated"))*ISNUMBER(MATCH(Recommendations[Id],H394:AU394,0)))/COUNTIF(H394:AU394,"&lt;&gt;"))</f>
        <v/>
      </c>
      <c r="H394" s="246"/>
      <c r="I394" s="246"/>
      <c r="J394" s="246"/>
      <c r="K394" s="246"/>
      <c r="L394" s="246"/>
      <c r="M394" s="246"/>
      <c r="N394" s="246"/>
      <c r="O394" s="246"/>
      <c r="P394" s="246"/>
      <c r="Q394" s="246"/>
      <c r="R394" s="246"/>
      <c r="S394" s="246"/>
      <c r="T394" s="246"/>
      <c r="U394" s="246"/>
      <c r="V394" s="246"/>
      <c r="W394" s="246"/>
      <c r="X394" s="246"/>
      <c r="Y394" s="246"/>
      <c r="Z394" s="246"/>
      <c r="AA394" s="246"/>
      <c r="AB394" s="246"/>
      <c r="AC394" s="246"/>
      <c r="AD394" s="246"/>
      <c r="AE394" s="246"/>
      <c r="AF394" s="246"/>
      <c r="AG394" s="246"/>
      <c r="AH394" s="246"/>
      <c r="AI394" s="246"/>
      <c r="AJ394" s="246"/>
      <c r="AK394" s="246"/>
      <c r="AL394" s="246"/>
      <c r="AM394" s="246"/>
      <c r="AN394" s="246"/>
      <c r="AO394" s="246"/>
      <c r="AP394" s="246"/>
      <c r="AQ394" s="246"/>
      <c r="AR394" s="246"/>
      <c r="AS394" s="246"/>
      <c r="AT394" s="246"/>
      <c r="AU394" s="260"/>
    </row>
    <row r="395" spans="1:47" ht="60" customHeight="1" x14ac:dyDescent="0.35">
      <c r="A395" s="256" t="s">
        <v>6789</v>
      </c>
      <c r="B395" s="234" t="s">
        <v>6821</v>
      </c>
      <c r="C395" s="235" t="s">
        <v>6839</v>
      </c>
      <c r="D395" s="238" t="s">
        <v>6840</v>
      </c>
      <c r="E395" s="239" t="s">
        <v>6142</v>
      </c>
      <c r="F395" s="242" t="s">
        <v>6824</v>
      </c>
      <c r="G395" s="245" t="str">
        <f>IF(COUNTIF(H395:AU395,"&lt;&gt;")=0,"",SUMPRODUCT(((Recommendations[ImplStatus]="Implemented")+(Recommendations[ImplStatus]="Compensated"))*ISNUMBER(MATCH(Recommendations[Id],H395:AU395,0)))/COUNTIF(H395:AU395,"&lt;&gt;"))</f>
        <v/>
      </c>
      <c r="H395" s="246"/>
      <c r="I395" s="246"/>
      <c r="J395" s="246"/>
      <c r="K395" s="246"/>
      <c r="L395" s="246"/>
      <c r="M395" s="246"/>
      <c r="N395" s="246"/>
      <c r="O395" s="246"/>
      <c r="P395" s="246"/>
      <c r="Q395" s="246"/>
      <c r="R395" s="246"/>
      <c r="S395" s="246"/>
      <c r="T395" s="246"/>
      <c r="U395" s="246"/>
      <c r="V395" s="246"/>
      <c r="W395" s="246"/>
      <c r="X395" s="246"/>
      <c r="Y395" s="246"/>
      <c r="Z395" s="246"/>
      <c r="AA395" s="246"/>
      <c r="AB395" s="246"/>
      <c r="AC395" s="246"/>
      <c r="AD395" s="246"/>
      <c r="AE395" s="246"/>
      <c r="AF395" s="246"/>
      <c r="AG395" s="246"/>
      <c r="AH395" s="246"/>
      <c r="AI395" s="246"/>
      <c r="AJ395" s="246"/>
      <c r="AK395" s="246"/>
      <c r="AL395" s="246"/>
      <c r="AM395" s="246"/>
      <c r="AN395" s="246"/>
      <c r="AO395" s="246"/>
      <c r="AP395" s="246"/>
      <c r="AQ395" s="246"/>
      <c r="AR395" s="246"/>
      <c r="AS395" s="246"/>
      <c r="AT395" s="246"/>
      <c r="AU395" s="260"/>
    </row>
    <row r="396" spans="1:47" ht="60" customHeight="1" x14ac:dyDescent="0.35">
      <c r="A396" s="256" t="s">
        <v>6789</v>
      </c>
      <c r="B396" s="234" t="s">
        <v>6821</v>
      </c>
      <c r="C396" s="235" t="s">
        <v>6841</v>
      </c>
      <c r="D396" s="238" t="s">
        <v>6842</v>
      </c>
      <c r="E396" s="239" t="s">
        <v>6325</v>
      </c>
      <c r="F396" s="242" t="s">
        <v>6824</v>
      </c>
      <c r="G396" s="245" t="str">
        <f>IF(COUNTIF(H396:AU396,"&lt;&gt;")=0,"",SUMPRODUCT(((Recommendations[ImplStatus]="Implemented")+(Recommendations[ImplStatus]="Compensated"))*ISNUMBER(MATCH(Recommendations[Id],H396:AU396,0)))/COUNTIF(H396:AU396,"&lt;&gt;"))</f>
        <v/>
      </c>
      <c r="H396" s="246"/>
      <c r="I396" s="246"/>
      <c r="J396" s="246"/>
      <c r="K396" s="246"/>
      <c r="L396" s="246"/>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c r="AQ396" s="246"/>
      <c r="AR396" s="246"/>
      <c r="AS396" s="246"/>
      <c r="AT396" s="246"/>
      <c r="AU396" s="260"/>
    </row>
    <row r="397" spans="1:47" ht="60" customHeight="1" x14ac:dyDescent="0.35">
      <c r="A397" s="256" t="s">
        <v>6789</v>
      </c>
      <c r="B397" s="234" t="s">
        <v>6821</v>
      </c>
      <c r="C397" s="235" t="s">
        <v>6843</v>
      </c>
      <c r="D397" s="238" t="s">
        <v>6844</v>
      </c>
      <c r="E397" s="239" t="s">
        <v>6075</v>
      </c>
      <c r="F397" s="242" t="s">
        <v>6824</v>
      </c>
      <c r="G397" s="245" t="str">
        <f>IF(COUNTIF(H397:AU397,"&lt;&gt;")=0,"",SUMPRODUCT(((Recommendations[ImplStatus]="Implemented")+(Recommendations[ImplStatus]="Compensated"))*ISNUMBER(MATCH(Recommendations[Id],H397:AU397,0)))/COUNTIF(H397:AU397,"&lt;&gt;"))</f>
        <v/>
      </c>
      <c r="H397" s="246"/>
      <c r="I397" s="246"/>
      <c r="J397" s="246"/>
      <c r="K397" s="246"/>
      <c r="L397" s="246"/>
      <c r="M397" s="246"/>
      <c r="N397" s="246"/>
      <c r="O397" s="246"/>
      <c r="P397" s="246"/>
      <c r="Q397" s="246"/>
      <c r="R397" s="246"/>
      <c r="S397" s="246"/>
      <c r="T397" s="246"/>
      <c r="U397" s="246"/>
      <c r="V397" s="246"/>
      <c r="W397" s="246"/>
      <c r="X397" s="246"/>
      <c r="Y397" s="246"/>
      <c r="Z397" s="246"/>
      <c r="AA397" s="246"/>
      <c r="AB397" s="246"/>
      <c r="AC397" s="246"/>
      <c r="AD397" s="246"/>
      <c r="AE397" s="246"/>
      <c r="AF397" s="246"/>
      <c r="AG397" s="246"/>
      <c r="AH397" s="246"/>
      <c r="AI397" s="246"/>
      <c r="AJ397" s="246"/>
      <c r="AK397" s="246"/>
      <c r="AL397" s="246"/>
      <c r="AM397" s="246"/>
      <c r="AN397" s="246"/>
      <c r="AO397" s="246"/>
      <c r="AP397" s="246"/>
      <c r="AQ397" s="246"/>
      <c r="AR397" s="246"/>
      <c r="AS397" s="246"/>
      <c r="AT397" s="246"/>
      <c r="AU397" s="260"/>
    </row>
    <row r="398" spans="1:47" ht="60" customHeight="1" x14ac:dyDescent="0.35">
      <c r="A398" s="256" t="s">
        <v>6789</v>
      </c>
      <c r="B398" s="234" t="s">
        <v>6821</v>
      </c>
      <c r="C398" s="235" t="s">
        <v>6845</v>
      </c>
      <c r="D398" s="238" t="s">
        <v>6846</v>
      </c>
      <c r="E398" s="239" t="s">
        <v>6190</v>
      </c>
      <c r="F398" s="242" t="s">
        <v>6824</v>
      </c>
      <c r="G398" s="245" t="str">
        <f>IF(COUNTIF(H398:AU398,"&lt;&gt;")=0,"",SUMPRODUCT(((Recommendations[ImplStatus]="Implemented")+(Recommendations[ImplStatus]="Compensated"))*ISNUMBER(MATCH(Recommendations[Id],H398:AU398,0)))/COUNTIF(H398:AU398,"&lt;&gt;"))</f>
        <v/>
      </c>
      <c r="H398" s="246"/>
      <c r="I398" s="246"/>
      <c r="J398" s="246"/>
      <c r="K398" s="246"/>
      <c r="L398" s="246"/>
      <c r="M398" s="246"/>
      <c r="N398" s="246"/>
      <c r="O398" s="246"/>
      <c r="P398" s="246"/>
      <c r="Q398" s="246"/>
      <c r="R398" s="246"/>
      <c r="S398" s="246"/>
      <c r="T398" s="246"/>
      <c r="U398" s="246"/>
      <c r="V398" s="246"/>
      <c r="W398" s="246"/>
      <c r="X398" s="246"/>
      <c r="Y398" s="246"/>
      <c r="Z398" s="246"/>
      <c r="AA398" s="246"/>
      <c r="AB398" s="246"/>
      <c r="AC398" s="246"/>
      <c r="AD398" s="246"/>
      <c r="AE398" s="246"/>
      <c r="AF398" s="246"/>
      <c r="AG398" s="246"/>
      <c r="AH398" s="246"/>
      <c r="AI398" s="246"/>
      <c r="AJ398" s="246"/>
      <c r="AK398" s="246"/>
      <c r="AL398" s="246"/>
      <c r="AM398" s="246"/>
      <c r="AN398" s="246"/>
      <c r="AO398" s="246"/>
      <c r="AP398" s="246"/>
      <c r="AQ398" s="246"/>
      <c r="AR398" s="246"/>
      <c r="AS398" s="246"/>
      <c r="AT398" s="246"/>
      <c r="AU398" s="260"/>
    </row>
    <row r="399" spans="1:47" ht="60" customHeight="1" x14ac:dyDescent="0.35">
      <c r="A399" s="256" t="s">
        <v>6789</v>
      </c>
      <c r="B399" s="234" t="s">
        <v>6821</v>
      </c>
      <c r="C399" s="235" t="s">
        <v>6847</v>
      </c>
      <c r="D399" s="238" t="s">
        <v>6848</v>
      </c>
      <c r="E399" s="239" t="s">
        <v>6325</v>
      </c>
      <c r="F399" s="242" t="s">
        <v>6824</v>
      </c>
      <c r="G399" s="245" t="str">
        <f>IF(COUNTIF(H399:AU399,"&lt;&gt;")=0,"",SUMPRODUCT(((Recommendations[ImplStatus]="Implemented")+(Recommendations[ImplStatus]="Compensated"))*ISNUMBER(MATCH(Recommendations[Id],H399:AU399,0)))/COUNTIF(H399:AU399,"&lt;&gt;"))</f>
        <v/>
      </c>
      <c r="H399" s="246"/>
      <c r="I399" s="246"/>
      <c r="J399" s="246"/>
      <c r="K399" s="246"/>
      <c r="L399" s="246"/>
      <c r="M399" s="246"/>
      <c r="N399" s="246"/>
      <c r="O399" s="246"/>
      <c r="P399" s="246"/>
      <c r="Q399" s="246"/>
      <c r="R399" s="246"/>
      <c r="S399" s="246"/>
      <c r="T399" s="246"/>
      <c r="U399" s="246"/>
      <c r="V399" s="246"/>
      <c r="W399" s="246"/>
      <c r="X399" s="246"/>
      <c r="Y399" s="246"/>
      <c r="Z399" s="246"/>
      <c r="AA399" s="246"/>
      <c r="AB399" s="246"/>
      <c r="AC399" s="246"/>
      <c r="AD399" s="246"/>
      <c r="AE399" s="246"/>
      <c r="AF399" s="246"/>
      <c r="AG399" s="246"/>
      <c r="AH399" s="246"/>
      <c r="AI399" s="246"/>
      <c r="AJ399" s="246"/>
      <c r="AK399" s="246"/>
      <c r="AL399" s="246"/>
      <c r="AM399" s="246"/>
      <c r="AN399" s="246"/>
      <c r="AO399" s="246"/>
      <c r="AP399" s="246"/>
      <c r="AQ399" s="246"/>
      <c r="AR399" s="246"/>
      <c r="AS399" s="246"/>
      <c r="AT399" s="246"/>
      <c r="AU399" s="260"/>
    </row>
    <row r="400" spans="1:47" ht="60" customHeight="1" x14ac:dyDescent="0.35">
      <c r="A400" s="256" t="s">
        <v>6789</v>
      </c>
      <c r="B400" s="234" t="s">
        <v>6821</v>
      </c>
      <c r="C400" s="235" t="s">
        <v>6849</v>
      </c>
      <c r="D400" s="238" t="s">
        <v>6850</v>
      </c>
      <c r="E400" s="239" t="s">
        <v>6325</v>
      </c>
      <c r="F400" s="242" t="s">
        <v>6824</v>
      </c>
      <c r="G400" s="245" t="str">
        <f>IF(COUNTIF(H400:AU400,"&lt;&gt;")=0,"",SUMPRODUCT(((Recommendations[ImplStatus]="Implemented")+(Recommendations[ImplStatus]="Compensated"))*ISNUMBER(MATCH(Recommendations[Id],H400:AU400,0)))/COUNTIF(H400:AU400,"&lt;&gt;"))</f>
        <v/>
      </c>
      <c r="H400" s="246"/>
      <c r="I400" s="246"/>
      <c r="J400" s="246"/>
      <c r="K400" s="246"/>
      <c r="L400" s="246"/>
      <c r="M400" s="246"/>
      <c r="N400" s="246"/>
      <c r="O400" s="246"/>
      <c r="P400" s="246"/>
      <c r="Q400" s="246"/>
      <c r="R400" s="246"/>
      <c r="S400" s="246"/>
      <c r="T400" s="246"/>
      <c r="U400" s="246"/>
      <c r="V400" s="246"/>
      <c r="W400" s="246"/>
      <c r="X400" s="246"/>
      <c r="Y400" s="246"/>
      <c r="Z400" s="246"/>
      <c r="AA400" s="246"/>
      <c r="AB400" s="246"/>
      <c r="AC400" s="246"/>
      <c r="AD400" s="246"/>
      <c r="AE400" s="246"/>
      <c r="AF400" s="246"/>
      <c r="AG400" s="246"/>
      <c r="AH400" s="246"/>
      <c r="AI400" s="246"/>
      <c r="AJ400" s="246"/>
      <c r="AK400" s="246"/>
      <c r="AL400" s="246"/>
      <c r="AM400" s="246"/>
      <c r="AN400" s="246"/>
      <c r="AO400" s="246"/>
      <c r="AP400" s="246"/>
      <c r="AQ400" s="246"/>
      <c r="AR400" s="246"/>
      <c r="AS400" s="246"/>
      <c r="AT400" s="246"/>
      <c r="AU400" s="260"/>
    </row>
    <row r="401" spans="1:47" ht="60" customHeight="1" x14ac:dyDescent="0.35">
      <c r="A401" s="256" t="s">
        <v>6789</v>
      </c>
      <c r="B401" s="234" t="s">
        <v>6821</v>
      </c>
      <c r="C401" s="235" t="s">
        <v>6851</v>
      </c>
      <c r="D401" s="238" t="s">
        <v>6852</v>
      </c>
      <c r="E401" s="239" t="s">
        <v>6075</v>
      </c>
      <c r="F401" s="242" t="s">
        <v>6824</v>
      </c>
      <c r="G401" s="245" t="str">
        <f>IF(COUNTIF(H401:AU401,"&lt;&gt;")=0,"",SUMPRODUCT(((Recommendations[ImplStatus]="Implemented")+(Recommendations[ImplStatus]="Compensated"))*ISNUMBER(MATCH(Recommendations[Id],H401:AU401,0)))/COUNTIF(H401:AU401,"&lt;&gt;"))</f>
        <v/>
      </c>
      <c r="H401" s="246"/>
      <c r="I401" s="246"/>
      <c r="J401" s="246"/>
      <c r="K401" s="246"/>
      <c r="L401" s="246"/>
      <c r="M401" s="246"/>
      <c r="N401" s="246"/>
      <c r="O401" s="246"/>
      <c r="P401" s="246"/>
      <c r="Q401" s="246"/>
      <c r="R401" s="246"/>
      <c r="S401" s="246"/>
      <c r="T401" s="246"/>
      <c r="U401" s="246"/>
      <c r="V401" s="246"/>
      <c r="W401" s="246"/>
      <c r="X401" s="246"/>
      <c r="Y401" s="246"/>
      <c r="Z401" s="246"/>
      <c r="AA401" s="246"/>
      <c r="AB401" s="246"/>
      <c r="AC401" s="246"/>
      <c r="AD401" s="246"/>
      <c r="AE401" s="246"/>
      <c r="AF401" s="246"/>
      <c r="AG401" s="246"/>
      <c r="AH401" s="246"/>
      <c r="AI401" s="246"/>
      <c r="AJ401" s="246"/>
      <c r="AK401" s="246"/>
      <c r="AL401" s="246"/>
      <c r="AM401" s="246"/>
      <c r="AN401" s="246"/>
      <c r="AO401" s="246"/>
      <c r="AP401" s="246"/>
      <c r="AQ401" s="246"/>
      <c r="AR401" s="246"/>
      <c r="AS401" s="246"/>
      <c r="AT401" s="246"/>
      <c r="AU401" s="260"/>
    </row>
    <row r="402" spans="1:47" ht="60" customHeight="1" x14ac:dyDescent="0.35">
      <c r="A402" s="256" t="s">
        <v>6789</v>
      </c>
      <c r="B402" s="234" t="s">
        <v>6821</v>
      </c>
      <c r="C402" s="235" t="s">
        <v>6853</v>
      </c>
      <c r="D402" s="238" t="s">
        <v>6854</v>
      </c>
      <c r="E402" s="239" t="s">
        <v>6075</v>
      </c>
      <c r="F402" s="242" t="s">
        <v>6824</v>
      </c>
      <c r="G402" s="245" t="str">
        <f>IF(COUNTIF(H402:AU402,"&lt;&gt;")=0,"",SUMPRODUCT(((Recommendations[ImplStatus]="Implemented")+(Recommendations[ImplStatus]="Compensated"))*ISNUMBER(MATCH(Recommendations[Id],H402:AU402,0)))/COUNTIF(H402:AU402,"&lt;&gt;"))</f>
        <v/>
      </c>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c r="AS402" s="246"/>
      <c r="AT402" s="246"/>
      <c r="AU402" s="260"/>
    </row>
    <row r="403" spans="1:47" ht="60" customHeight="1" x14ac:dyDescent="0.35">
      <c r="A403" s="256" t="s">
        <v>6789</v>
      </c>
      <c r="B403" s="234" t="s">
        <v>6821</v>
      </c>
      <c r="C403" s="235" t="s">
        <v>6855</v>
      </c>
      <c r="D403" s="238" t="s">
        <v>6856</v>
      </c>
      <c r="E403" s="239" t="s">
        <v>6075</v>
      </c>
      <c r="F403" s="242" t="s">
        <v>6824</v>
      </c>
      <c r="G403" s="245" t="str">
        <f>IF(COUNTIF(H403:AU403,"&lt;&gt;")=0,"",SUMPRODUCT(((Recommendations[ImplStatus]="Implemented")+(Recommendations[ImplStatus]="Compensated"))*ISNUMBER(MATCH(Recommendations[Id],H403:AU403,0)))/COUNTIF(H403:AU403,"&lt;&gt;"))</f>
        <v/>
      </c>
      <c r="H403" s="246"/>
      <c r="I403" s="246"/>
      <c r="J403" s="246"/>
      <c r="K403" s="246"/>
      <c r="L403" s="246"/>
      <c r="M403" s="246"/>
      <c r="N403" s="246"/>
      <c r="O403" s="246"/>
      <c r="P403" s="246"/>
      <c r="Q403" s="246"/>
      <c r="R403" s="246"/>
      <c r="S403" s="246"/>
      <c r="T403" s="246"/>
      <c r="U403" s="246"/>
      <c r="V403" s="246"/>
      <c r="W403" s="246"/>
      <c r="X403" s="246"/>
      <c r="Y403" s="246"/>
      <c r="Z403" s="246"/>
      <c r="AA403" s="246"/>
      <c r="AB403" s="246"/>
      <c r="AC403" s="246"/>
      <c r="AD403" s="246"/>
      <c r="AE403" s="246"/>
      <c r="AF403" s="246"/>
      <c r="AG403" s="246"/>
      <c r="AH403" s="246"/>
      <c r="AI403" s="246"/>
      <c r="AJ403" s="246"/>
      <c r="AK403" s="246"/>
      <c r="AL403" s="246"/>
      <c r="AM403" s="246"/>
      <c r="AN403" s="246"/>
      <c r="AO403" s="246"/>
      <c r="AP403" s="246"/>
      <c r="AQ403" s="246"/>
      <c r="AR403" s="246"/>
      <c r="AS403" s="246"/>
      <c r="AT403" s="246"/>
      <c r="AU403" s="260"/>
    </row>
    <row r="404" spans="1:47" ht="60" customHeight="1" x14ac:dyDescent="0.35">
      <c r="A404" s="256" t="s">
        <v>6789</v>
      </c>
      <c r="B404" s="234" t="s">
        <v>6821</v>
      </c>
      <c r="C404" s="235" t="s">
        <v>6857</v>
      </c>
      <c r="D404" s="238" t="s">
        <v>6858</v>
      </c>
      <c r="E404" s="239" t="s">
        <v>6190</v>
      </c>
      <c r="F404" s="242" t="s">
        <v>6824</v>
      </c>
      <c r="G404" s="245" t="str">
        <f>IF(COUNTIF(H404:AU404,"&lt;&gt;")=0,"",SUMPRODUCT(((Recommendations[ImplStatus]="Implemented")+(Recommendations[ImplStatus]="Compensated"))*ISNUMBER(MATCH(Recommendations[Id],H404:AU404,0)))/COUNTIF(H404:AU404,"&lt;&gt;"))</f>
        <v/>
      </c>
      <c r="H404" s="246"/>
      <c r="I404" s="246"/>
      <c r="J404" s="246"/>
      <c r="K404" s="246"/>
      <c r="L404" s="246"/>
      <c r="M404" s="246"/>
      <c r="N404" s="246"/>
      <c r="O404" s="246"/>
      <c r="P404" s="246"/>
      <c r="Q404" s="246"/>
      <c r="R404" s="246"/>
      <c r="S404" s="246"/>
      <c r="T404" s="246"/>
      <c r="U404" s="246"/>
      <c r="V404" s="246"/>
      <c r="W404" s="246"/>
      <c r="X404" s="246"/>
      <c r="Y404" s="246"/>
      <c r="Z404" s="246"/>
      <c r="AA404" s="246"/>
      <c r="AB404" s="246"/>
      <c r="AC404" s="246"/>
      <c r="AD404" s="246"/>
      <c r="AE404" s="246"/>
      <c r="AF404" s="246"/>
      <c r="AG404" s="246"/>
      <c r="AH404" s="246"/>
      <c r="AI404" s="246"/>
      <c r="AJ404" s="246"/>
      <c r="AK404" s="246"/>
      <c r="AL404" s="246"/>
      <c r="AM404" s="246"/>
      <c r="AN404" s="246"/>
      <c r="AO404" s="246"/>
      <c r="AP404" s="246"/>
      <c r="AQ404" s="246"/>
      <c r="AR404" s="246"/>
      <c r="AS404" s="246"/>
      <c r="AT404" s="246"/>
      <c r="AU404" s="260"/>
    </row>
    <row r="405" spans="1:47" ht="60" customHeight="1" x14ac:dyDescent="0.35">
      <c r="A405" s="256" t="s">
        <v>6789</v>
      </c>
      <c r="B405" s="234" t="s">
        <v>6821</v>
      </c>
      <c r="C405" s="235" t="s">
        <v>6859</v>
      </c>
      <c r="D405" s="238" t="s">
        <v>6860</v>
      </c>
      <c r="E405" s="239" t="s">
        <v>6190</v>
      </c>
      <c r="F405" s="242" t="s">
        <v>6824</v>
      </c>
      <c r="G405" s="245" t="str">
        <f>IF(COUNTIF(H405:AU405,"&lt;&gt;")=0,"",SUMPRODUCT(((Recommendations[ImplStatus]="Implemented")+(Recommendations[ImplStatus]="Compensated"))*ISNUMBER(MATCH(Recommendations[Id],H405:AU405,0)))/COUNTIF(H405:AU405,"&lt;&gt;"))</f>
        <v/>
      </c>
      <c r="H405" s="246"/>
      <c r="I405" s="246"/>
      <c r="J405" s="246"/>
      <c r="K405" s="246"/>
      <c r="L405" s="246"/>
      <c r="M405" s="246"/>
      <c r="N405" s="246"/>
      <c r="O405" s="246"/>
      <c r="P405" s="246"/>
      <c r="Q405" s="246"/>
      <c r="R405" s="246"/>
      <c r="S405" s="246"/>
      <c r="T405" s="246"/>
      <c r="U405" s="246"/>
      <c r="V405" s="246"/>
      <c r="W405" s="246"/>
      <c r="X405" s="246"/>
      <c r="Y405" s="246"/>
      <c r="Z405" s="246"/>
      <c r="AA405" s="246"/>
      <c r="AB405" s="246"/>
      <c r="AC405" s="246"/>
      <c r="AD405" s="246"/>
      <c r="AE405" s="246"/>
      <c r="AF405" s="246"/>
      <c r="AG405" s="246"/>
      <c r="AH405" s="246"/>
      <c r="AI405" s="246"/>
      <c r="AJ405" s="246"/>
      <c r="AK405" s="246"/>
      <c r="AL405" s="246"/>
      <c r="AM405" s="246"/>
      <c r="AN405" s="246"/>
      <c r="AO405" s="246"/>
      <c r="AP405" s="246"/>
      <c r="AQ405" s="246"/>
      <c r="AR405" s="246"/>
      <c r="AS405" s="246"/>
      <c r="AT405" s="246"/>
      <c r="AU405" s="260"/>
    </row>
    <row r="406" spans="1:47" ht="60" customHeight="1" x14ac:dyDescent="0.35">
      <c r="A406" s="256" t="s">
        <v>6789</v>
      </c>
      <c r="B406" s="234" t="s">
        <v>6821</v>
      </c>
      <c r="C406" s="235" t="s">
        <v>6861</v>
      </c>
      <c r="D406" s="238" t="s">
        <v>6862</v>
      </c>
      <c r="E406" s="239" t="s">
        <v>6190</v>
      </c>
      <c r="F406" s="242" t="s">
        <v>6863</v>
      </c>
      <c r="G406" s="245" t="str">
        <f>IF(COUNTIF(H406:AU406,"&lt;&gt;")=0,"",SUMPRODUCT(((Recommendations[ImplStatus]="Implemented")+(Recommendations[ImplStatus]="Compensated"))*ISNUMBER(MATCH(Recommendations[Id],H406:AU406,0)))/COUNTIF(H406:AU406,"&lt;&gt;"))</f>
        <v/>
      </c>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c r="AS406" s="246"/>
      <c r="AT406" s="246"/>
      <c r="AU406" s="260"/>
    </row>
    <row r="407" spans="1:47" ht="60" customHeight="1" x14ac:dyDescent="0.35">
      <c r="A407" s="256" t="s">
        <v>6789</v>
      </c>
      <c r="B407" s="234" t="s">
        <v>6821</v>
      </c>
      <c r="C407" s="235" t="s">
        <v>6864</v>
      </c>
      <c r="D407" s="238" t="s">
        <v>6865</v>
      </c>
      <c r="E407" s="239" t="s">
        <v>6190</v>
      </c>
      <c r="F407" s="242" t="s">
        <v>6824</v>
      </c>
      <c r="G407" s="245" t="str">
        <f>IF(COUNTIF(H407:AU407,"&lt;&gt;")=0,"",SUMPRODUCT(((Recommendations[ImplStatus]="Implemented")+(Recommendations[ImplStatus]="Compensated"))*ISNUMBER(MATCH(Recommendations[Id],H407:AU407,0)))/COUNTIF(H407:AU407,"&lt;&gt;"))</f>
        <v/>
      </c>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c r="AS407" s="246"/>
      <c r="AT407" s="246"/>
      <c r="AU407" s="260"/>
    </row>
    <row r="408" spans="1:47" ht="60" customHeight="1" x14ac:dyDescent="0.35">
      <c r="A408" s="256" t="s">
        <v>6789</v>
      </c>
      <c r="B408" s="234" t="s">
        <v>6821</v>
      </c>
      <c r="C408" s="235" t="s">
        <v>6866</v>
      </c>
      <c r="D408" s="238" t="s">
        <v>6867</v>
      </c>
      <c r="E408" s="239" t="s">
        <v>6190</v>
      </c>
      <c r="F408" s="242" t="s">
        <v>6824</v>
      </c>
      <c r="G408" s="245" t="str">
        <f>IF(COUNTIF(H408:AU408,"&lt;&gt;")=0,"",SUMPRODUCT(((Recommendations[ImplStatus]="Implemented")+(Recommendations[ImplStatus]="Compensated"))*ISNUMBER(MATCH(Recommendations[Id],H408:AU408,0)))/COUNTIF(H408:AU408,"&lt;&gt;"))</f>
        <v/>
      </c>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c r="AS408" s="246"/>
      <c r="AT408" s="246"/>
      <c r="AU408" s="260"/>
    </row>
    <row r="409" spans="1:47" ht="60" customHeight="1" x14ac:dyDescent="0.35">
      <c r="A409" s="256" t="s">
        <v>6789</v>
      </c>
      <c r="B409" s="234" t="s">
        <v>6821</v>
      </c>
      <c r="C409" s="235" t="s">
        <v>6868</v>
      </c>
      <c r="D409" s="238" t="s">
        <v>6869</v>
      </c>
      <c r="E409" s="239" t="s">
        <v>6190</v>
      </c>
      <c r="F409" s="242" t="s">
        <v>6870</v>
      </c>
      <c r="G409" s="245" t="str">
        <f>IF(COUNTIF(H409:AU409,"&lt;&gt;")=0,"",SUMPRODUCT(((Recommendations[ImplStatus]="Implemented")+(Recommendations[ImplStatus]="Compensated"))*ISNUMBER(MATCH(Recommendations[Id],H409:AU409,0)))/COUNTIF(H409:AU409,"&lt;&gt;"))</f>
        <v/>
      </c>
      <c r="H409" s="246"/>
      <c r="I409" s="246"/>
      <c r="J409" s="246"/>
      <c r="K409" s="246"/>
      <c r="L409" s="246"/>
      <c r="M409" s="246"/>
      <c r="N409" s="246"/>
      <c r="O409" s="246"/>
      <c r="P409" s="246"/>
      <c r="Q409" s="246"/>
      <c r="R409" s="246"/>
      <c r="S409" s="246"/>
      <c r="T409" s="246"/>
      <c r="U409" s="246"/>
      <c r="V409" s="246"/>
      <c r="W409" s="246"/>
      <c r="X409" s="246"/>
      <c r="Y409" s="246"/>
      <c r="Z409" s="246"/>
      <c r="AA409" s="246"/>
      <c r="AB409" s="246"/>
      <c r="AC409" s="246"/>
      <c r="AD409" s="246"/>
      <c r="AE409" s="246"/>
      <c r="AF409" s="246"/>
      <c r="AG409" s="246"/>
      <c r="AH409" s="246"/>
      <c r="AI409" s="246"/>
      <c r="AJ409" s="246"/>
      <c r="AK409" s="246"/>
      <c r="AL409" s="246"/>
      <c r="AM409" s="246"/>
      <c r="AN409" s="246"/>
      <c r="AO409" s="246"/>
      <c r="AP409" s="246"/>
      <c r="AQ409" s="246"/>
      <c r="AR409" s="246"/>
      <c r="AS409" s="246"/>
      <c r="AT409" s="246"/>
      <c r="AU409" s="260"/>
    </row>
    <row r="410" spans="1:47" ht="60" customHeight="1" outlineLevel="2" x14ac:dyDescent="0.35">
      <c r="A410" s="255" t="s">
        <v>6789</v>
      </c>
      <c r="B410" s="233" t="s">
        <v>6871</v>
      </c>
      <c r="C410" s="233"/>
      <c r="D410" s="237"/>
      <c r="E410" s="233"/>
      <c r="F410" s="241"/>
      <c r="G410" s="244" t="str">
        <f>IF(COUNTIF(H410:AU410,"&lt;&gt;")=0,"",SUMPRODUCT(((Recommendations[ImplStatus]="Implemented")+(Recommendations[ImplStatus]="Compensated"))*ISNUMBER(MATCH(Recommendations[Id],H410:AU410,0)))/COUNTIF(H410:AU410,"&lt;&gt;"))</f>
        <v/>
      </c>
      <c r="H410" s="241"/>
      <c r="I410" s="241"/>
      <c r="J410" s="241"/>
      <c r="K410" s="241"/>
      <c r="L410" s="241"/>
      <c r="M410" s="241"/>
      <c r="N410" s="241"/>
      <c r="O410" s="241"/>
      <c r="P410" s="241"/>
      <c r="Q410" s="241"/>
      <c r="R410" s="241"/>
      <c r="S410" s="241"/>
      <c r="T410" s="241"/>
      <c r="U410" s="241"/>
      <c r="V410" s="241"/>
      <c r="W410" s="241"/>
      <c r="X410" s="241"/>
      <c r="Y410" s="241"/>
      <c r="Z410" s="241"/>
      <c r="AA410" s="241"/>
      <c r="AB410" s="241"/>
      <c r="AC410" s="241"/>
      <c r="AD410" s="241"/>
      <c r="AE410" s="241"/>
      <c r="AF410" s="241"/>
      <c r="AG410" s="241"/>
      <c r="AH410" s="241"/>
      <c r="AI410" s="241"/>
      <c r="AJ410" s="241"/>
      <c r="AK410" s="241"/>
      <c r="AL410" s="241"/>
      <c r="AM410" s="241"/>
      <c r="AN410" s="241"/>
      <c r="AO410" s="241"/>
      <c r="AP410" s="241"/>
      <c r="AQ410" s="241"/>
      <c r="AR410" s="241"/>
      <c r="AS410" s="241"/>
      <c r="AT410" s="241"/>
      <c r="AU410" s="259"/>
    </row>
    <row r="411" spans="1:47" ht="60" customHeight="1" x14ac:dyDescent="0.35">
      <c r="A411" s="256" t="s">
        <v>6789</v>
      </c>
      <c r="B411" s="234" t="s">
        <v>6871</v>
      </c>
      <c r="C411" s="235" t="s">
        <v>6872</v>
      </c>
      <c r="D411" s="238" t="s">
        <v>6873</v>
      </c>
      <c r="E411" s="239" t="s">
        <v>6046</v>
      </c>
      <c r="F411" s="242" t="s">
        <v>6796</v>
      </c>
      <c r="G411" s="245" t="str">
        <f>IF(COUNTIF(H411:AU411,"&lt;&gt;")=0,"",SUMPRODUCT(((Recommendations[ImplStatus]="Implemented")+(Recommendations[ImplStatus]="Compensated"))*ISNUMBER(MATCH(Recommendations[Id],H411:AU411,0)))/COUNTIF(H411:AU411,"&lt;&gt;"))</f>
        <v/>
      </c>
      <c r="H411" s="246"/>
      <c r="I411" s="246"/>
      <c r="J411" s="246"/>
      <c r="K411" s="246"/>
      <c r="L411" s="246"/>
      <c r="M411" s="246"/>
      <c r="N411" s="246"/>
      <c r="O411" s="246"/>
      <c r="P411" s="246"/>
      <c r="Q411" s="246"/>
      <c r="R411" s="246"/>
      <c r="S411" s="246"/>
      <c r="T411" s="246"/>
      <c r="U411" s="246"/>
      <c r="V411" s="246"/>
      <c r="W411" s="246"/>
      <c r="X411" s="246"/>
      <c r="Y411" s="246"/>
      <c r="Z411" s="246"/>
      <c r="AA411" s="246"/>
      <c r="AB411" s="246"/>
      <c r="AC411" s="246"/>
      <c r="AD411" s="246"/>
      <c r="AE411" s="246"/>
      <c r="AF411" s="246"/>
      <c r="AG411" s="246"/>
      <c r="AH411" s="246"/>
      <c r="AI411" s="246"/>
      <c r="AJ411" s="246"/>
      <c r="AK411" s="246"/>
      <c r="AL411" s="246"/>
      <c r="AM411" s="246"/>
      <c r="AN411" s="246"/>
      <c r="AO411" s="246"/>
      <c r="AP411" s="246"/>
      <c r="AQ411" s="246"/>
      <c r="AR411" s="246"/>
      <c r="AS411" s="246"/>
      <c r="AT411" s="246"/>
      <c r="AU411" s="260"/>
    </row>
    <row r="412" spans="1:47" ht="60" customHeight="1" x14ac:dyDescent="0.35">
      <c r="A412" s="256" t="s">
        <v>6789</v>
      </c>
      <c r="B412" s="234" t="s">
        <v>6871</v>
      </c>
      <c r="C412" s="235" t="s">
        <v>6874</v>
      </c>
      <c r="D412" s="238" t="s">
        <v>6875</v>
      </c>
      <c r="E412" s="239" t="s">
        <v>6046</v>
      </c>
      <c r="F412" s="242" t="s">
        <v>6796</v>
      </c>
      <c r="G412" s="245" t="str">
        <f>IF(COUNTIF(H412:AU412,"&lt;&gt;")=0,"",SUMPRODUCT(((Recommendations[ImplStatus]="Implemented")+(Recommendations[ImplStatus]="Compensated"))*ISNUMBER(MATCH(Recommendations[Id],H412:AU412,0)))/COUNTIF(H412:AU412,"&lt;&gt;"))</f>
        <v/>
      </c>
      <c r="H412" s="246"/>
      <c r="I412" s="246"/>
      <c r="J412" s="246"/>
      <c r="K412" s="246"/>
      <c r="L412" s="246"/>
      <c r="M412" s="246"/>
      <c r="N412" s="246"/>
      <c r="O412" s="246"/>
      <c r="P412" s="246"/>
      <c r="Q412" s="246"/>
      <c r="R412" s="246"/>
      <c r="S412" s="246"/>
      <c r="T412" s="246"/>
      <c r="U412" s="246"/>
      <c r="V412" s="246"/>
      <c r="W412" s="246"/>
      <c r="X412" s="246"/>
      <c r="Y412" s="246"/>
      <c r="Z412" s="246"/>
      <c r="AA412" s="246"/>
      <c r="AB412" s="246"/>
      <c r="AC412" s="246"/>
      <c r="AD412" s="246"/>
      <c r="AE412" s="246"/>
      <c r="AF412" s="246"/>
      <c r="AG412" s="246"/>
      <c r="AH412" s="246"/>
      <c r="AI412" s="246"/>
      <c r="AJ412" s="246"/>
      <c r="AK412" s="246"/>
      <c r="AL412" s="246"/>
      <c r="AM412" s="246"/>
      <c r="AN412" s="246"/>
      <c r="AO412" s="246"/>
      <c r="AP412" s="246"/>
      <c r="AQ412" s="246"/>
      <c r="AR412" s="246"/>
      <c r="AS412" s="246"/>
      <c r="AT412" s="246"/>
      <c r="AU412" s="260"/>
    </row>
    <row r="413" spans="1:47" ht="60" customHeight="1" x14ac:dyDescent="0.35">
      <c r="A413" s="256" t="s">
        <v>6789</v>
      </c>
      <c r="B413" s="234" t="s">
        <v>6871</v>
      </c>
      <c r="C413" s="235" t="s">
        <v>6876</v>
      </c>
      <c r="D413" s="238" t="s">
        <v>6877</v>
      </c>
      <c r="E413" s="239" t="s">
        <v>6046</v>
      </c>
      <c r="F413" s="242" t="s">
        <v>6796</v>
      </c>
      <c r="G413" s="245" t="str">
        <f>IF(COUNTIF(H413:AU413,"&lt;&gt;")=0,"",SUMPRODUCT(((Recommendations[ImplStatus]="Implemented")+(Recommendations[ImplStatus]="Compensated"))*ISNUMBER(MATCH(Recommendations[Id],H413:AU413,0)))/COUNTIF(H413:AU413,"&lt;&gt;"))</f>
        <v/>
      </c>
      <c r="H413" s="246"/>
      <c r="I413" s="246"/>
      <c r="J413" s="246"/>
      <c r="K413" s="246"/>
      <c r="L413" s="246"/>
      <c r="M413" s="246"/>
      <c r="N413" s="246"/>
      <c r="O413" s="246"/>
      <c r="P413" s="246"/>
      <c r="Q413" s="246"/>
      <c r="R413" s="246"/>
      <c r="S413" s="246"/>
      <c r="T413" s="246"/>
      <c r="U413" s="246"/>
      <c r="V413" s="246"/>
      <c r="W413" s="246"/>
      <c r="X413" s="246"/>
      <c r="Y413" s="246"/>
      <c r="Z413" s="246"/>
      <c r="AA413" s="246"/>
      <c r="AB413" s="246"/>
      <c r="AC413" s="246"/>
      <c r="AD413" s="246"/>
      <c r="AE413" s="246"/>
      <c r="AF413" s="246"/>
      <c r="AG413" s="246"/>
      <c r="AH413" s="246"/>
      <c r="AI413" s="246"/>
      <c r="AJ413" s="246"/>
      <c r="AK413" s="246"/>
      <c r="AL413" s="246"/>
      <c r="AM413" s="246"/>
      <c r="AN413" s="246"/>
      <c r="AO413" s="246"/>
      <c r="AP413" s="246"/>
      <c r="AQ413" s="246"/>
      <c r="AR413" s="246"/>
      <c r="AS413" s="246"/>
      <c r="AT413" s="246"/>
      <c r="AU413" s="260"/>
    </row>
    <row r="414" spans="1:47" ht="60" customHeight="1" x14ac:dyDescent="0.35">
      <c r="A414" s="256" t="s">
        <v>6789</v>
      </c>
      <c r="B414" s="234" t="s">
        <v>6871</v>
      </c>
      <c r="C414" s="235" t="s">
        <v>6878</v>
      </c>
      <c r="D414" s="238" t="s">
        <v>6879</v>
      </c>
      <c r="E414" s="239" t="s">
        <v>6046</v>
      </c>
      <c r="F414" s="242" t="s">
        <v>6796</v>
      </c>
      <c r="G414" s="245" t="str">
        <f>IF(COUNTIF(H414:AU414,"&lt;&gt;")=0,"",SUMPRODUCT(((Recommendations[ImplStatus]="Implemented")+(Recommendations[ImplStatus]="Compensated"))*ISNUMBER(MATCH(Recommendations[Id],H414:AU414,0)))/COUNTIF(H414:AU414,"&lt;&gt;"))</f>
        <v/>
      </c>
      <c r="H414" s="246"/>
      <c r="I414" s="246"/>
      <c r="J414" s="246"/>
      <c r="K414" s="246"/>
      <c r="L414" s="246"/>
      <c r="M414" s="246"/>
      <c r="N414" s="246"/>
      <c r="O414" s="246"/>
      <c r="P414" s="246"/>
      <c r="Q414" s="246"/>
      <c r="R414" s="246"/>
      <c r="S414" s="246"/>
      <c r="T414" s="246"/>
      <c r="U414" s="246"/>
      <c r="V414" s="246"/>
      <c r="W414" s="246"/>
      <c r="X414" s="246"/>
      <c r="Y414" s="246"/>
      <c r="Z414" s="246"/>
      <c r="AA414" s="246"/>
      <c r="AB414" s="246"/>
      <c r="AC414" s="246"/>
      <c r="AD414" s="246"/>
      <c r="AE414" s="246"/>
      <c r="AF414" s="246"/>
      <c r="AG414" s="246"/>
      <c r="AH414" s="246"/>
      <c r="AI414" s="246"/>
      <c r="AJ414" s="246"/>
      <c r="AK414" s="246"/>
      <c r="AL414" s="246"/>
      <c r="AM414" s="246"/>
      <c r="AN414" s="246"/>
      <c r="AO414" s="246"/>
      <c r="AP414" s="246"/>
      <c r="AQ414" s="246"/>
      <c r="AR414" s="246"/>
      <c r="AS414" s="246"/>
      <c r="AT414" s="246"/>
      <c r="AU414" s="260"/>
    </row>
    <row r="415" spans="1:47" ht="60" customHeight="1" x14ac:dyDescent="0.35">
      <c r="A415" s="256" t="s">
        <v>6789</v>
      </c>
      <c r="B415" s="234" t="s">
        <v>6871</v>
      </c>
      <c r="C415" s="235" t="s">
        <v>6880</v>
      </c>
      <c r="D415" s="238" t="s">
        <v>6881</v>
      </c>
      <c r="E415" s="239" t="s">
        <v>6075</v>
      </c>
      <c r="F415" s="242" t="s">
        <v>6796</v>
      </c>
      <c r="G415" s="245" t="str">
        <f>IF(COUNTIF(H415:AU415,"&lt;&gt;")=0,"",SUMPRODUCT(((Recommendations[ImplStatus]="Implemented")+(Recommendations[ImplStatus]="Compensated"))*ISNUMBER(MATCH(Recommendations[Id],H415:AU415,0)))/COUNTIF(H415:AU415,"&lt;&gt;"))</f>
        <v/>
      </c>
      <c r="H415" s="246"/>
      <c r="I415" s="246"/>
      <c r="J415" s="246"/>
      <c r="K415" s="246"/>
      <c r="L415" s="246"/>
      <c r="M415" s="246"/>
      <c r="N415" s="246"/>
      <c r="O415" s="246"/>
      <c r="P415" s="246"/>
      <c r="Q415" s="246"/>
      <c r="R415" s="246"/>
      <c r="S415" s="246"/>
      <c r="T415" s="246"/>
      <c r="U415" s="246"/>
      <c r="V415" s="246"/>
      <c r="W415" s="246"/>
      <c r="X415" s="246"/>
      <c r="Y415" s="246"/>
      <c r="Z415" s="246"/>
      <c r="AA415" s="246"/>
      <c r="AB415" s="246"/>
      <c r="AC415" s="246"/>
      <c r="AD415" s="246"/>
      <c r="AE415" s="246"/>
      <c r="AF415" s="246"/>
      <c r="AG415" s="246"/>
      <c r="AH415" s="246"/>
      <c r="AI415" s="246"/>
      <c r="AJ415" s="246"/>
      <c r="AK415" s="246"/>
      <c r="AL415" s="246"/>
      <c r="AM415" s="246"/>
      <c r="AN415" s="246"/>
      <c r="AO415" s="246"/>
      <c r="AP415" s="246"/>
      <c r="AQ415" s="246"/>
      <c r="AR415" s="246"/>
      <c r="AS415" s="246"/>
      <c r="AT415" s="246"/>
      <c r="AU415" s="260"/>
    </row>
    <row r="416" spans="1:47" ht="60" customHeight="1" x14ac:dyDescent="0.35">
      <c r="A416" s="256" t="s">
        <v>6789</v>
      </c>
      <c r="B416" s="234" t="s">
        <v>6871</v>
      </c>
      <c r="C416" s="235" t="s">
        <v>6882</v>
      </c>
      <c r="D416" s="238" t="s">
        <v>6883</v>
      </c>
      <c r="E416" s="239" t="s">
        <v>6075</v>
      </c>
      <c r="F416" s="242" t="s">
        <v>6884</v>
      </c>
      <c r="G416" s="245" t="str">
        <f>IF(COUNTIF(H416:AU416,"&lt;&gt;")=0,"",SUMPRODUCT(((Recommendations[ImplStatus]="Implemented")+(Recommendations[ImplStatus]="Compensated"))*ISNUMBER(MATCH(Recommendations[Id],H416:AU416,0)))/COUNTIF(H416:AU416,"&lt;&gt;"))</f>
        <v/>
      </c>
      <c r="H416" s="246"/>
      <c r="I416" s="246"/>
      <c r="J416" s="246"/>
      <c r="K416" s="246"/>
      <c r="L416" s="246"/>
      <c r="M416" s="246"/>
      <c r="N416" s="246"/>
      <c r="O416" s="246"/>
      <c r="P416" s="246"/>
      <c r="Q416" s="246"/>
      <c r="R416" s="246"/>
      <c r="S416" s="246"/>
      <c r="T416" s="246"/>
      <c r="U416" s="246"/>
      <c r="V416" s="246"/>
      <c r="W416" s="246"/>
      <c r="X416" s="246"/>
      <c r="Y416" s="246"/>
      <c r="Z416" s="246"/>
      <c r="AA416" s="246"/>
      <c r="AB416" s="246"/>
      <c r="AC416" s="246"/>
      <c r="AD416" s="246"/>
      <c r="AE416" s="246"/>
      <c r="AF416" s="246"/>
      <c r="AG416" s="246"/>
      <c r="AH416" s="246"/>
      <c r="AI416" s="246"/>
      <c r="AJ416" s="246"/>
      <c r="AK416" s="246"/>
      <c r="AL416" s="246"/>
      <c r="AM416" s="246"/>
      <c r="AN416" s="246"/>
      <c r="AO416" s="246"/>
      <c r="AP416" s="246"/>
      <c r="AQ416" s="246"/>
      <c r="AR416" s="246"/>
      <c r="AS416" s="246"/>
      <c r="AT416" s="246"/>
      <c r="AU416" s="260"/>
    </row>
    <row r="417" spans="1:47" ht="60" customHeight="1" x14ac:dyDescent="0.35">
      <c r="A417" s="256" t="s">
        <v>6789</v>
      </c>
      <c r="B417" s="234" t="s">
        <v>6871</v>
      </c>
      <c r="C417" s="235" t="s">
        <v>6885</v>
      </c>
      <c r="D417" s="238" t="s">
        <v>6886</v>
      </c>
      <c r="E417" s="239" t="s">
        <v>6075</v>
      </c>
      <c r="F417" s="242" t="s">
        <v>6884</v>
      </c>
      <c r="G417" s="245" t="str">
        <f>IF(COUNTIF(H417:AU417,"&lt;&gt;")=0,"",SUMPRODUCT(((Recommendations[ImplStatus]="Implemented")+(Recommendations[ImplStatus]="Compensated"))*ISNUMBER(MATCH(Recommendations[Id],H417:AU417,0)))/COUNTIF(H417:AU417,"&lt;&gt;"))</f>
        <v/>
      </c>
      <c r="H417" s="246"/>
      <c r="I417" s="246"/>
      <c r="J417" s="246"/>
      <c r="K417" s="246"/>
      <c r="L417" s="246"/>
      <c r="M417" s="246"/>
      <c r="N417" s="246"/>
      <c r="O417" s="246"/>
      <c r="P417" s="246"/>
      <c r="Q417" s="246"/>
      <c r="R417" s="246"/>
      <c r="S417" s="246"/>
      <c r="T417" s="246"/>
      <c r="U417" s="246"/>
      <c r="V417" s="246"/>
      <c r="W417" s="246"/>
      <c r="X417" s="246"/>
      <c r="Y417" s="246"/>
      <c r="Z417" s="246"/>
      <c r="AA417" s="246"/>
      <c r="AB417" s="246"/>
      <c r="AC417" s="246"/>
      <c r="AD417" s="246"/>
      <c r="AE417" s="246"/>
      <c r="AF417" s="246"/>
      <c r="AG417" s="246"/>
      <c r="AH417" s="246"/>
      <c r="AI417" s="246"/>
      <c r="AJ417" s="246"/>
      <c r="AK417" s="246"/>
      <c r="AL417" s="246"/>
      <c r="AM417" s="246"/>
      <c r="AN417" s="246"/>
      <c r="AO417" s="246"/>
      <c r="AP417" s="246"/>
      <c r="AQ417" s="246"/>
      <c r="AR417" s="246"/>
      <c r="AS417" s="246"/>
      <c r="AT417" s="246"/>
      <c r="AU417" s="260"/>
    </row>
    <row r="418" spans="1:47" ht="60" customHeight="1" x14ac:dyDescent="0.35">
      <c r="A418" s="256" t="s">
        <v>6789</v>
      </c>
      <c r="B418" s="234" t="s">
        <v>6871</v>
      </c>
      <c r="C418" s="235" t="s">
        <v>6887</v>
      </c>
      <c r="D418" s="238" t="s">
        <v>6888</v>
      </c>
      <c r="E418" s="239" t="s">
        <v>6325</v>
      </c>
      <c r="F418" s="242" t="s">
        <v>6884</v>
      </c>
      <c r="G418" s="245" t="str">
        <f>IF(COUNTIF(H418:AU418,"&lt;&gt;")=0,"",SUMPRODUCT(((Recommendations[ImplStatus]="Implemented")+(Recommendations[ImplStatus]="Compensated"))*ISNUMBER(MATCH(Recommendations[Id],H418:AU418,0)))/COUNTIF(H418:AU418,"&lt;&gt;"))</f>
        <v/>
      </c>
      <c r="H418" s="246"/>
      <c r="I418" s="246"/>
      <c r="J418" s="246"/>
      <c r="K418" s="246"/>
      <c r="L418" s="246"/>
      <c r="M418" s="246"/>
      <c r="N418" s="246"/>
      <c r="O418" s="246"/>
      <c r="P418" s="246"/>
      <c r="Q418" s="246"/>
      <c r="R418" s="246"/>
      <c r="S418" s="246"/>
      <c r="T418" s="246"/>
      <c r="U418" s="246"/>
      <c r="V418" s="246"/>
      <c r="W418" s="246"/>
      <c r="X418" s="246"/>
      <c r="Y418" s="246"/>
      <c r="Z418" s="246"/>
      <c r="AA418" s="246"/>
      <c r="AB418" s="246"/>
      <c r="AC418" s="246"/>
      <c r="AD418" s="246"/>
      <c r="AE418" s="246"/>
      <c r="AF418" s="246"/>
      <c r="AG418" s="246"/>
      <c r="AH418" s="246"/>
      <c r="AI418" s="246"/>
      <c r="AJ418" s="246"/>
      <c r="AK418" s="246"/>
      <c r="AL418" s="246"/>
      <c r="AM418" s="246"/>
      <c r="AN418" s="246"/>
      <c r="AO418" s="246"/>
      <c r="AP418" s="246"/>
      <c r="AQ418" s="246"/>
      <c r="AR418" s="246"/>
      <c r="AS418" s="246"/>
      <c r="AT418" s="246"/>
      <c r="AU418" s="260"/>
    </row>
    <row r="419" spans="1:47" ht="60" customHeight="1" x14ac:dyDescent="0.35">
      <c r="A419" s="256" t="s">
        <v>6789</v>
      </c>
      <c r="B419" s="234" t="s">
        <v>6871</v>
      </c>
      <c r="C419" s="235" t="s">
        <v>6889</v>
      </c>
      <c r="D419" s="238" t="s">
        <v>6890</v>
      </c>
      <c r="E419" s="239" t="s">
        <v>6075</v>
      </c>
      <c r="F419" s="242" t="s">
        <v>6884</v>
      </c>
      <c r="G419" s="245" t="str">
        <f>IF(COUNTIF(H419:AU419,"&lt;&gt;")=0,"",SUMPRODUCT(((Recommendations[ImplStatus]="Implemented")+(Recommendations[ImplStatus]="Compensated"))*ISNUMBER(MATCH(Recommendations[Id],H419:AU419,0)))/COUNTIF(H419:AU419,"&lt;&gt;"))</f>
        <v/>
      </c>
      <c r="H419" s="246"/>
      <c r="I419" s="246"/>
      <c r="J419" s="246"/>
      <c r="K419" s="246"/>
      <c r="L419" s="246"/>
      <c r="M419" s="246"/>
      <c r="N419" s="246"/>
      <c r="O419" s="246"/>
      <c r="P419" s="246"/>
      <c r="Q419" s="246"/>
      <c r="R419" s="246"/>
      <c r="S419" s="246"/>
      <c r="T419" s="246"/>
      <c r="U419" s="246"/>
      <c r="V419" s="246"/>
      <c r="W419" s="246"/>
      <c r="X419" s="246"/>
      <c r="Y419" s="246"/>
      <c r="Z419" s="246"/>
      <c r="AA419" s="246"/>
      <c r="AB419" s="246"/>
      <c r="AC419" s="246"/>
      <c r="AD419" s="246"/>
      <c r="AE419" s="246"/>
      <c r="AF419" s="246"/>
      <c r="AG419" s="246"/>
      <c r="AH419" s="246"/>
      <c r="AI419" s="246"/>
      <c r="AJ419" s="246"/>
      <c r="AK419" s="246"/>
      <c r="AL419" s="246"/>
      <c r="AM419" s="246"/>
      <c r="AN419" s="246"/>
      <c r="AO419" s="246"/>
      <c r="AP419" s="246"/>
      <c r="AQ419" s="246"/>
      <c r="AR419" s="246"/>
      <c r="AS419" s="246"/>
      <c r="AT419" s="246"/>
      <c r="AU419" s="260"/>
    </row>
    <row r="420" spans="1:47" ht="60" customHeight="1" x14ac:dyDescent="0.35">
      <c r="A420" s="256" t="s">
        <v>6789</v>
      </c>
      <c r="B420" s="234" t="s">
        <v>6871</v>
      </c>
      <c r="C420" s="235" t="s">
        <v>6891</v>
      </c>
      <c r="D420" s="238" t="s">
        <v>6892</v>
      </c>
      <c r="E420" s="239" t="s">
        <v>6325</v>
      </c>
      <c r="F420" s="242" t="s">
        <v>6884</v>
      </c>
      <c r="G420" s="245" t="str">
        <f>IF(COUNTIF(H420:AU420,"&lt;&gt;")=0,"",SUMPRODUCT(((Recommendations[ImplStatus]="Implemented")+(Recommendations[ImplStatus]="Compensated"))*ISNUMBER(MATCH(Recommendations[Id],H420:AU420,0)))/COUNTIF(H420:AU420,"&lt;&gt;"))</f>
        <v/>
      </c>
      <c r="H420" s="246"/>
      <c r="I420" s="246"/>
      <c r="J420" s="246"/>
      <c r="K420" s="246"/>
      <c r="L420" s="246"/>
      <c r="M420" s="246"/>
      <c r="N420" s="246"/>
      <c r="O420" s="246"/>
      <c r="P420" s="246"/>
      <c r="Q420" s="246"/>
      <c r="R420" s="246"/>
      <c r="S420" s="246"/>
      <c r="T420" s="246"/>
      <c r="U420" s="246"/>
      <c r="V420" s="246"/>
      <c r="W420" s="246"/>
      <c r="X420" s="246"/>
      <c r="Y420" s="246"/>
      <c r="Z420" s="246"/>
      <c r="AA420" s="246"/>
      <c r="AB420" s="246"/>
      <c r="AC420" s="246"/>
      <c r="AD420" s="246"/>
      <c r="AE420" s="246"/>
      <c r="AF420" s="246"/>
      <c r="AG420" s="246"/>
      <c r="AH420" s="246"/>
      <c r="AI420" s="246"/>
      <c r="AJ420" s="246"/>
      <c r="AK420" s="246"/>
      <c r="AL420" s="246"/>
      <c r="AM420" s="246"/>
      <c r="AN420" s="246"/>
      <c r="AO420" s="246"/>
      <c r="AP420" s="246"/>
      <c r="AQ420" s="246"/>
      <c r="AR420" s="246"/>
      <c r="AS420" s="246"/>
      <c r="AT420" s="246"/>
      <c r="AU420" s="260"/>
    </row>
    <row r="421" spans="1:47" ht="60" customHeight="1" x14ac:dyDescent="0.35">
      <c r="A421" s="256" t="s">
        <v>6789</v>
      </c>
      <c r="B421" s="234" t="s">
        <v>6871</v>
      </c>
      <c r="C421" s="235" t="s">
        <v>6893</v>
      </c>
      <c r="D421" s="238" t="s">
        <v>6894</v>
      </c>
      <c r="E421" s="239" t="s">
        <v>6325</v>
      </c>
      <c r="F421" s="242" t="s">
        <v>6884</v>
      </c>
      <c r="G421" s="245" t="str">
        <f>IF(COUNTIF(H421:AU421,"&lt;&gt;")=0,"",SUMPRODUCT(((Recommendations[ImplStatus]="Implemented")+(Recommendations[ImplStatus]="Compensated"))*ISNUMBER(MATCH(Recommendations[Id],H421:AU421,0)))/COUNTIF(H421:AU421,"&lt;&gt;"))</f>
        <v/>
      </c>
      <c r="H421" s="246"/>
      <c r="I421" s="246"/>
      <c r="J421" s="246"/>
      <c r="K421" s="246"/>
      <c r="L421" s="246"/>
      <c r="M421" s="246"/>
      <c r="N421" s="246"/>
      <c r="O421" s="246"/>
      <c r="P421" s="246"/>
      <c r="Q421" s="246"/>
      <c r="R421" s="246"/>
      <c r="S421" s="246"/>
      <c r="T421" s="246"/>
      <c r="U421" s="246"/>
      <c r="V421" s="246"/>
      <c r="W421" s="246"/>
      <c r="X421" s="246"/>
      <c r="Y421" s="246"/>
      <c r="Z421" s="246"/>
      <c r="AA421" s="246"/>
      <c r="AB421" s="246"/>
      <c r="AC421" s="246"/>
      <c r="AD421" s="246"/>
      <c r="AE421" s="246"/>
      <c r="AF421" s="246"/>
      <c r="AG421" s="246"/>
      <c r="AH421" s="246"/>
      <c r="AI421" s="246"/>
      <c r="AJ421" s="246"/>
      <c r="AK421" s="246"/>
      <c r="AL421" s="246"/>
      <c r="AM421" s="246"/>
      <c r="AN421" s="246"/>
      <c r="AO421" s="246"/>
      <c r="AP421" s="246"/>
      <c r="AQ421" s="246"/>
      <c r="AR421" s="246"/>
      <c r="AS421" s="246"/>
      <c r="AT421" s="246"/>
      <c r="AU421" s="260"/>
    </row>
    <row r="422" spans="1:47" ht="60" customHeight="1" x14ac:dyDescent="0.35">
      <c r="A422" s="256" t="s">
        <v>6789</v>
      </c>
      <c r="B422" s="234" t="s">
        <v>6871</v>
      </c>
      <c r="C422" s="235" t="s">
        <v>6895</v>
      </c>
      <c r="D422" s="238" t="s">
        <v>6896</v>
      </c>
      <c r="E422" s="239" t="s">
        <v>6075</v>
      </c>
      <c r="F422" s="242" t="s">
        <v>6884</v>
      </c>
      <c r="G422" s="245" t="str">
        <f>IF(COUNTIF(H422:AU422,"&lt;&gt;")=0,"",SUMPRODUCT(((Recommendations[ImplStatus]="Implemented")+(Recommendations[ImplStatus]="Compensated"))*ISNUMBER(MATCH(Recommendations[Id],H422:AU422,0)))/COUNTIF(H422:AU422,"&lt;&gt;"))</f>
        <v/>
      </c>
      <c r="H422" s="246"/>
      <c r="I422" s="246"/>
      <c r="J422" s="246"/>
      <c r="K422" s="246"/>
      <c r="L422" s="246"/>
      <c r="M422" s="246"/>
      <c r="N422" s="246"/>
      <c r="O422" s="246"/>
      <c r="P422" s="246"/>
      <c r="Q422" s="246"/>
      <c r="R422" s="246"/>
      <c r="S422" s="246"/>
      <c r="T422" s="246"/>
      <c r="U422" s="246"/>
      <c r="V422" s="246"/>
      <c r="W422" s="246"/>
      <c r="X422" s="246"/>
      <c r="Y422" s="246"/>
      <c r="Z422" s="246"/>
      <c r="AA422" s="246"/>
      <c r="AB422" s="246"/>
      <c r="AC422" s="246"/>
      <c r="AD422" s="246"/>
      <c r="AE422" s="246"/>
      <c r="AF422" s="246"/>
      <c r="AG422" s="246"/>
      <c r="AH422" s="246"/>
      <c r="AI422" s="246"/>
      <c r="AJ422" s="246"/>
      <c r="AK422" s="246"/>
      <c r="AL422" s="246"/>
      <c r="AM422" s="246"/>
      <c r="AN422" s="246"/>
      <c r="AO422" s="246"/>
      <c r="AP422" s="246"/>
      <c r="AQ422" s="246"/>
      <c r="AR422" s="246"/>
      <c r="AS422" s="246"/>
      <c r="AT422" s="246"/>
      <c r="AU422" s="260"/>
    </row>
    <row r="423" spans="1:47" ht="60" customHeight="1" x14ac:dyDescent="0.35">
      <c r="A423" s="256" t="s">
        <v>6789</v>
      </c>
      <c r="B423" s="234" t="s">
        <v>6871</v>
      </c>
      <c r="C423" s="235" t="s">
        <v>6897</v>
      </c>
      <c r="D423" s="238" t="s">
        <v>6898</v>
      </c>
      <c r="E423" s="239" t="s">
        <v>6075</v>
      </c>
      <c r="F423" s="242" t="s">
        <v>6884</v>
      </c>
      <c r="G423" s="245" t="str">
        <f>IF(COUNTIF(H423:AU423,"&lt;&gt;")=0,"",SUMPRODUCT(((Recommendations[ImplStatus]="Implemented")+(Recommendations[ImplStatus]="Compensated"))*ISNUMBER(MATCH(Recommendations[Id],H423:AU423,0)))/COUNTIF(H423:AU423,"&lt;&gt;"))</f>
        <v/>
      </c>
      <c r="H423" s="246"/>
      <c r="I423" s="246"/>
      <c r="J423" s="246"/>
      <c r="K423" s="246"/>
      <c r="L423" s="246"/>
      <c r="M423" s="246"/>
      <c r="N423" s="246"/>
      <c r="O423" s="246"/>
      <c r="P423" s="246"/>
      <c r="Q423" s="246"/>
      <c r="R423" s="246"/>
      <c r="S423" s="246"/>
      <c r="T423" s="246"/>
      <c r="U423" s="246"/>
      <c r="V423" s="246"/>
      <c r="W423" s="246"/>
      <c r="X423" s="246"/>
      <c r="Y423" s="246"/>
      <c r="Z423" s="246"/>
      <c r="AA423" s="246"/>
      <c r="AB423" s="246"/>
      <c r="AC423" s="246"/>
      <c r="AD423" s="246"/>
      <c r="AE423" s="246"/>
      <c r="AF423" s="246"/>
      <c r="AG423" s="246"/>
      <c r="AH423" s="246"/>
      <c r="AI423" s="246"/>
      <c r="AJ423" s="246"/>
      <c r="AK423" s="246"/>
      <c r="AL423" s="246"/>
      <c r="AM423" s="246"/>
      <c r="AN423" s="246"/>
      <c r="AO423" s="246"/>
      <c r="AP423" s="246"/>
      <c r="AQ423" s="246"/>
      <c r="AR423" s="246"/>
      <c r="AS423" s="246"/>
      <c r="AT423" s="246"/>
      <c r="AU423" s="260"/>
    </row>
    <row r="424" spans="1:47" ht="60" customHeight="1" outlineLevel="1" x14ac:dyDescent="0.35">
      <c r="A424" s="254" t="s">
        <v>6899</v>
      </c>
      <c r="B424" s="232"/>
      <c r="C424" s="232"/>
      <c r="D424" s="236"/>
      <c r="E424" s="232"/>
      <c r="F424" s="240"/>
      <c r="G424" s="243" t="str">
        <f>IF(COUNTIF(H424:AU424,"&lt;&gt;")=0,"",SUMPRODUCT(((Recommendations[ImplStatus]="Implemented")+(Recommendations[ImplStatus]="Compensated"))*ISNUMBER(MATCH(Recommendations[Id],H424:AU424,0)))/COUNTIF(H424:AU424,"&lt;&gt;"))</f>
        <v/>
      </c>
      <c r="H424" s="240"/>
      <c r="I424" s="240"/>
      <c r="J424" s="240"/>
      <c r="K424" s="240"/>
      <c r="L424" s="240"/>
      <c r="M424" s="240"/>
      <c r="N424" s="240"/>
      <c r="O424" s="240"/>
      <c r="P424" s="240"/>
      <c r="Q424" s="240"/>
      <c r="R424" s="240"/>
      <c r="S424" s="240"/>
      <c r="T424" s="240"/>
      <c r="U424" s="240"/>
      <c r="V424" s="240"/>
      <c r="W424" s="240"/>
      <c r="X424" s="240"/>
      <c r="Y424" s="240"/>
      <c r="Z424" s="240"/>
      <c r="AA424" s="240"/>
      <c r="AB424" s="240"/>
      <c r="AC424" s="240"/>
      <c r="AD424" s="240"/>
      <c r="AE424" s="240"/>
      <c r="AF424" s="240"/>
      <c r="AG424" s="240"/>
      <c r="AH424" s="240"/>
      <c r="AI424" s="240"/>
      <c r="AJ424" s="240"/>
      <c r="AK424" s="240"/>
      <c r="AL424" s="240"/>
      <c r="AM424" s="240"/>
      <c r="AN424" s="240"/>
      <c r="AO424" s="240"/>
      <c r="AP424" s="240"/>
      <c r="AQ424" s="240"/>
      <c r="AR424" s="240"/>
      <c r="AS424" s="240"/>
      <c r="AT424" s="240"/>
      <c r="AU424" s="258"/>
    </row>
    <row r="425" spans="1:47" ht="60" customHeight="1" outlineLevel="2" x14ac:dyDescent="0.35">
      <c r="A425" s="255" t="s">
        <v>6899</v>
      </c>
      <c r="B425" s="233" t="s">
        <v>6900</v>
      </c>
      <c r="C425" s="233"/>
      <c r="D425" s="237"/>
      <c r="E425" s="233"/>
      <c r="F425" s="241"/>
      <c r="G425" s="244" t="str">
        <f>IF(COUNTIF(H425:AU425,"&lt;&gt;")=0,"",SUMPRODUCT(((Recommendations[ImplStatus]="Implemented")+(Recommendations[ImplStatus]="Compensated"))*ISNUMBER(MATCH(Recommendations[Id],H425:AU425,0)))/COUNTIF(H425:AU425,"&lt;&gt;"))</f>
        <v/>
      </c>
      <c r="H425" s="241"/>
      <c r="I425" s="241"/>
      <c r="J425" s="241"/>
      <c r="K425" s="241"/>
      <c r="L425" s="241"/>
      <c r="M425" s="241"/>
      <c r="N425" s="241"/>
      <c r="O425" s="241"/>
      <c r="P425" s="241"/>
      <c r="Q425" s="241"/>
      <c r="R425" s="241"/>
      <c r="S425" s="241"/>
      <c r="T425" s="241"/>
      <c r="U425" s="241"/>
      <c r="V425" s="241"/>
      <c r="W425" s="241"/>
      <c r="X425" s="241"/>
      <c r="Y425" s="241"/>
      <c r="Z425" s="241"/>
      <c r="AA425" s="241"/>
      <c r="AB425" s="241"/>
      <c r="AC425" s="241"/>
      <c r="AD425" s="241"/>
      <c r="AE425" s="241"/>
      <c r="AF425" s="241"/>
      <c r="AG425" s="241"/>
      <c r="AH425" s="241"/>
      <c r="AI425" s="241"/>
      <c r="AJ425" s="241"/>
      <c r="AK425" s="241"/>
      <c r="AL425" s="241"/>
      <c r="AM425" s="241"/>
      <c r="AN425" s="241"/>
      <c r="AO425" s="241"/>
      <c r="AP425" s="241"/>
      <c r="AQ425" s="241"/>
      <c r="AR425" s="241"/>
      <c r="AS425" s="241"/>
      <c r="AT425" s="241"/>
      <c r="AU425" s="259"/>
    </row>
    <row r="426" spans="1:47" ht="60" customHeight="1" x14ac:dyDescent="0.35">
      <c r="A426" s="256" t="s">
        <v>6899</v>
      </c>
      <c r="B426" s="234" t="s">
        <v>6900</v>
      </c>
      <c r="C426" s="235" t="s">
        <v>6901</v>
      </c>
      <c r="D426" s="238" t="s">
        <v>6902</v>
      </c>
      <c r="E426" s="239" t="s">
        <v>6046</v>
      </c>
      <c r="F426" s="242" t="s">
        <v>6863</v>
      </c>
      <c r="G426" s="245" t="str">
        <f>IF(COUNTIF(H426:AU426,"&lt;&gt;")=0,"",SUMPRODUCT(((Recommendations[ImplStatus]="Implemented")+(Recommendations[ImplStatus]="Compensated"))*ISNUMBER(MATCH(Recommendations[Id],H426:AU426,0)))/COUNTIF(H426:AU426,"&lt;&gt;"))</f>
        <v/>
      </c>
      <c r="H426" s="246"/>
      <c r="I426" s="246"/>
      <c r="J426" s="246"/>
      <c r="K426" s="246"/>
      <c r="L426" s="246"/>
      <c r="M426" s="246"/>
      <c r="N426" s="246"/>
      <c r="O426" s="246"/>
      <c r="P426" s="246"/>
      <c r="Q426" s="246"/>
      <c r="R426" s="246"/>
      <c r="S426" s="246"/>
      <c r="T426" s="246"/>
      <c r="U426" s="246"/>
      <c r="V426" s="246"/>
      <c r="W426" s="246"/>
      <c r="X426" s="246"/>
      <c r="Y426" s="246"/>
      <c r="Z426" s="246"/>
      <c r="AA426" s="246"/>
      <c r="AB426" s="246"/>
      <c r="AC426" s="246"/>
      <c r="AD426" s="246"/>
      <c r="AE426" s="246"/>
      <c r="AF426" s="246"/>
      <c r="AG426" s="246"/>
      <c r="AH426" s="246"/>
      <c r="AI426" s="246"/>
      <c r="AJ426" s="246"/>
      <c r="AK426" s="246"/>
      <c r="AL426" s="246"/>
      <c r="AM426" s="246"/>
      <c r="AN426" s="246"/>
      <c r="AO426" s="246"/>
      <c r="AP426" s="246"/>
      <c r="AQ426" s="246"/>
      <c r="AR426" s="246"/>
      <c r="AS426" s="246"/>
      <c r="AT426" s="246"/>
      <c r="AU426" s="260"/>
    </row>
    <row r="427" spans="1:47" ht="60" customHeight="1" x14ac:dyDescent="0.35">
      <c r="A427" s="256" t="s">
        <v>6899</v>
      </c>
      <c r="B427" s="234" t="s">
        <v>6900</v>
      </c>
      <c r="C427" s="235" t="s">
        <v>6903</v>
      </c>
      <c r="D427" s="238" t="s">
        <v>6904</v>
      </c>
      <c r="E427" s="239" t="s">
        <v>6046</v>
      </c>
      <c r="F427" s="242" t="s">
        <v>6863</v>
      </c>
      <c r="G427" s="245" t="str">
        <f>IF(COUNTIF(H427:AU427,"&lt;&gt;")=0,"",SUMPRODUCT(((Recommendations[ImplStatus]="Implemented")+(Recommendations[ImplStatus]="Compensated"))*ISNUMBER(MATCH(Recommendations[Id],H427:AU427,0)))/COUNTIF(H427:AU427,"&lt;&gt;"))</f>
        <v/>
      </c>
      <c r="H427" s="246"/>
      <c r="I427" s="246"/>
      <c r="J427" s="246"/>
      <c r="K427" s="246"/>
      <c r="L427" s="246"/>
      <c r="M427" s="246"/>
      <c r="N427" s="246"/>
      <c r="O427" s="246"/>
      <c r="P427" s="246"/>
      <c r="Q427" s="246"/>
      <c r="R427" s="246"/>
      <c r="S427" s="246"/>
      <c r="T427" s="246"/>
      <c r="U427" s="246"/>
      <c r="V427" s="246"/>
      <c r="W427" s="246"/>
      <c r="X427" s="246"/>
      <c r="Y427" s="246"/>
      <c r="Z427" s="246"/>
      <c r="AA427" s="246"/>
      <c r="AB427" s="246"/>
      <c r="AC427" s="246"/>
      <c r="AD427" s="246"/>
      <c r="AE427" s="246"/>
      <c r="AF427" s="246"/>
      <c r="AG427" s="246"/>
      <c r="AH427" s="246"/>
      <c r="AI427" s="246"/>
      <c r="AJ427" s="246"/>
      <c r="AK427" s="246"/>
      <c r="AL427" s="246"/>
      <c r="AM427" s="246"/>
      <c r="AN427" s="246"/>
      <c r="AO427" s="246"/>
      <c r="AP427" s="246"/>
      <c r="AQ427" s="246"/>
      <c r="AR427" s="246"/>
      <c r="AS427" s="246"/>
      <c r="AT427" s="246"/>
      <c r="AU427" s="260"/>
    </row>
    <row r="428" spans="1:47" ht="60" customHeight="1" x14ac:dyDescent="0.35">
      <c r="A428" s="256" t="s">
        <v>6899</v>
      </c>
      <c r="B428" s="234" t="s">
        <v>6900</v>
      </c>
      <c r="C428" s="235" t="s">
        <v>6905</v>
      </c>
      <c r="D428" s="238" t="s">
        <v>6906</v>
      </c>
      <c r="E428" s="239" t="s">
        <v>6325</v>
      </c>
      <c r="F428" s="242" t="s">
        <v>6863</v>
      </c>
      <c r="G428" s="245" t="str">
        <f>IF(COUNTIF(H428:AU428,"&lt;&gt;")=0,"",SUMPRODUCT(((Recommendations[ImplStatus]="Implemented")+(Recommendations[ImplStatus]="Compensated"))*ISNUMBER(MATCH(Recommendations[Id],H428:AU428,0)))/COUNTIF(H428:AU428,"&lt;&gt;"))</f>
        <v/>
      </c>
      <c r="H428" s="246"/>
      <c r="I428" s="246"/>
      <c r="J428" s="246"/>
      <c r="K428" s="246"/>
      <c r="L428" s="246"/>
      <c r="M428" s="246"/>
      <c r="N428" s="246"/>
      <c r="O428" s="246"/>
      <c r="P428" s="246"/>
      <c r="Q428" s="246"/>
      <c r="R428" s="246"/>
      <c r="S428" s="246"/>
      <c r="T428" s="246"/>
      <c r="U428" s="246"/>
      <c r="V428" s="246"/>
      <c r="W428" s="246"/>
      <c r="X428" s="246"/>
      <c r="Y428" s="246"/>
      <c r="Z428" s="246"/>
      <c r="AA428" s="246"/>
      <c r="AB428" s="246"/>
      <c r="AC428" s="246"/>
      <c r="AD428" s="246"/>
      <c r="AE428" s="246"/>
      <c r="AF428" s="246"/>
      <c r="AG428" s="246"/>
      <c r="AH428" s="246"/>
      <c r="AI428" s="246"/>
      <c r="AJ428" s="246"/>
      <c r="AK428" s="246"/>
      <c r="AL428" s="246"/>
      <c r="AM428" s="246"/>
      <c r="AN428" s="246"/>
      <c r="AO428" s="246"/>
      <c r="AP428" s="246"/>
      <c r="AQ428" s="246"/>
      <c r="AR428" s="246"/>
      <c r="AS428" s="246"/>
      <c r="AT428" s="246"/>
      <c r="AU428" s="260"/>
    </row>
    <row r="429" spans="1:47" ht="60" customHeight="1" x14ac:dyDescent="0.35">
      <c r="A429" s="256" t="s">
        <v>6899</v>
      </c>
      <c r="B429" s="234" t="s">
        <v>6900</v>
      </c>
      <c r="C429" s="235" t="s">
        <v>6907</v>
      </c>
      <c r="D429" s="238" t="s">
        <v>6908</v>
      </c>
      <c r="E429" s="239" t="s">
        <v>6075</v>
      </c>
      <c r="F429" s="242" t="s">
        <v>6863</v>
      </c>
      <c r="G429" s="245" t="str">
        <f>IF(COUNTIF(H429:AU429,"&lt;&gt;")=0,"",SUMPRODUCT(((Recommendations[ImplStatus]="Implemented")+(Recommendations[ImplStatus]="Compensated"))*ISNUMBER(MATCH(Recommendations[Id],H429:AU429,0)))/COUNTIF(H429:AU429,"&lt;&gt;"))</f>
        <v/>
      </c>
      <c r="H429" s="246"/>
      <c r="I429" s="246"/>
      <c r="J429" s="246"/>
      <c r="K429" s="246"/>
      <c r="L429" s="246"/>
      <c r="M429" s="246"/>
      <c r="N429" s="246"/>
      <c r="O429" s="246"/>
      <c r="P429" s="246"/>
      <c r="Q429" s="246"/>
      <c r="R429" s="246"/>
      <c r="S429" s="246"/>
      <c r="T429" s="246"/>
      <c r="U429" s="246"/>
      <c r="V429" s="246"/>
      <c r="W429" s="246"/>
      <c r="X429" s="246"/>
      <c r="Y429" s="246"/>
      <c r="Z429" s="246"/>
      <c r="AA429" s="246"/>
      <c r="AB429" s="246"/>
      <c r="AC429" s="246"/>
      <c r="AD429" s="246"/>
      <c r="AE429" s="246"/>
      <c r="AF429" s="246"/>
      <c r="AG429" s="246"/>
      <c r="AH429" s="246"/>
      <c r="AI429" s="246"/>
      <c r="AJ429" s="246"/>
      <c r="AK429" s="246"/>
      <c r="AL429" s="246"/>
      <c r="AM429" s="246"/>
      <c r="AN429" s="246"/>
      <c r="AO429" s="246"/>
      <c r="AP429" s="246"/>
      <c r="AQ429" s="246"/>
      <c r="AR429" s="246"/>
      <c r="AS429" s="246"/>
      <c r="AT429" s="246"/>
      <c r="AU429" s="260"/>
    </row>
    <row r="430" spans="1:47" ht="60" customHeight="1" x14ac:dyDescent="0.35">
      <c r="A430" s="256" t="s">
        <v>6899</v>
      </c>
      <c r="B430" s="234" t="s">
        <v>6900</v>
      </c>
      <c r="C430" s="235" t="s">
        <v>6909</v>
      </c>
      <c r="D430" s="238" t="s">
        <v>6910</v>
      </c>
      <c r="E430" s="239" t="s">
        <v>6075</v>
      </c>
      <c r="F430" s="242" t="s">
        <v>6863</v>
      </c>
      <c r="G430" s="245" t="str">
        <f>IF(COUNTIF(H430:AU430,"&lt;&gt;")=0,"",SUMPRODUCT(((Recommendations[ImplStatus]="Implemented")+(Recommendations[ImplStatus]="Compensated"))*ISNUMBER(MATCH(Recommendations[Id],H430:AU430,0)))/COUNTIF(H430:AU430,"&lt;&gt;"))</f>
        <v/>
      </c>
      <c r="H430" s="246"/>
      <c r="I430" s="246"/>
      <c r="J430" s="246"/>
      <c r="K430" s="246"/>
      <c r="L430" s="246"/>
      <c r="M430" s="246"/>
      <c r="N430" s="246"/>
      <c r="O430" s="246"/>
      <c r="P430" s="246"/>
      <c r="Q430" s="246"/>
      <c r="R430" s="246"/>
      <c r="S430" s="246"/>
      <c r="T430" s="246"/>
      <c r="U430" s="246"/>
      <c r="V430" s="246"/>
      <c r="W430" s="246"/>
      <c r="X430" s="246"/>
      <c r="Y430" s="246"/>
      <c r="Z430" s="246"/>
      <c r="AA430" s="246"/>
      <c r="AB430" s="246"/>
      <c r="AC430" s="246"/>
      <c r="AD430" s="246"/>
      <c r="AE430" s="246"/>
      <c r="AF430" s="246"/>
      <c r="AG430" s="246"/>
      <c r="AH430" s="246"/>
      <c r="AI430" s="246"/>
      <c r="AJ430" s="246"/>
      <c r="AK430" s="246"/>
      <c r="AL430" s="246"/>
      <c r="AM430" s="246"/>
      <c r="AN430" s="246"/>
      <c r="AO430" s="246"/>
      <c r="AP430" s="246"/>
      <c r="AQ430" s="246"/>
      <c r="AR430" s="246"/>
      <c r="AS430" s="246"/>
      <c r="AT430" s="246"/>
      <c r="AU430" s="260"/>
    </row>
    <row r="431" spans="1:47" ht="60" customHeight="1" x14ac:dyDescent="0.35">
      <c r="A431" s="256" t="s">
        <v>6899</v>
      </c>
      <c r="B431" s="234" t="s">
        <v>6900</v>
      </c>
      <c r="C431" s="235" t="s">
        <v>6911</v>
      </c>
      <c r="D431" s="238" t="s">
        <v>6912</v>
      </c>
      <c r="E431" s="239" t="s">
        <v>6325</v>
      </c>
      <c r="F431" s="242" t="s">
        <v>6863</v>
      </c>
      <c r="G431" s="245" t="str">
        <f>IF(COUNTIF(H431:AU431,"&lt;&gt;")=0,"",SUMPRODUCT(((Recommendations[ImplStatus]="Implemented")+(Recommendations[ImplStatus]="Compensated"))*ISNUMBER(MATCH(Recommendations[Id],H431:AU431,0)))/COUNTIF(H431:AU431,"&lt;&gt;"))</f>
        <v/>
      </c>
      <c r="H431" s="246"/>
      <c r="I431" s="246"/>
      <c r="J431" s="246"/>
      <c r="K431" s="246"/>
      <c r="L431" s="246"/>
      <c r="M431" s="246"/>
      <c r="N431" s="246"/>
      <c r="O431" s="246"/>
      <c r="P431" s="246"/>
      <c r="Q431" s="246"/>
      <c r="R431" s="246"/>
      <c r="S431" s="246"/>
      <c r="T431" s="246"/>
      <c r="U431" s="246"/>
      <c r="V431" s="246"/>
      <c r="W431" s="246"/>
      <c r="X431" s="246"/>
      <c r="Y431" s="246"/>
      <c r="Z431" s="246"/>
      <c r="AA431" s="246"/>
      <c r="AB431" s="246"/>
      <c r="AC431" s="246"/>
      <c r="AD431" s="246"/>
      <c r="AE431" s="246"/>
      <c r="AF431" s="246"/>
      <c r="AG431" s="246"/>
      <c r="AH431" s="246"/>
      <c r="AI431" s="246"/>
      <c r="AJ431" s="246"/>
      <c r="AK431" s="246"/>
      <c r="AL431" s="246"/>
      <c r="AM431" s="246"/>
      <c r="AN431" s="246"/>
      <c r="AO431" s="246"/>
      <c r="AP431" s="246"/>
      <c r="AQ431" s="246"/>
      <c r="AR431" s="246"/>
      <c r="AS431" s="246"/>
      <c r="AT431" s="246"/>
      <c r="AU431" s="260"/>
    </row>
    <row r="432" spans="1:47" ht="60" customHeight="1" x14ac:dyDescent="0.35">
      <c r="A432" s="256" t="s">
        <v>6899</v>
      </c>
      <c r="B432" s="234" t="s">
        <v>6900</v>
      </c>
      <c r="C432" s="235" t="s">
        <v>6913</v>
      </c>
      <c r="D432" s="238" t="s">
        <v>6914</v>
      </c>
      <c r="E432" s="239" t="s">
        <v>6325</v>
      </c>
      <c r="F432" s="242" t="s">
        <v>6863</v>
      </c>
      <c r="G432" s="245" t="str">
        <f>IF(COUNTIF(H432:AU432,"&lt;&gt;")=0,"",SUMPRODUCT(((Recommendations[ImplStatus]="Implemented")+(Recommendations[ImplStatus]="Compensated"))*ISNUMBER(MATCH(Recommendations[Id],H432:AU432,0)))/COUNTIF(H432:AU432,"&lt;&gt;"))</f>
        <v/>
      </c>
      <c r="H432" s="246"/>
      <c r="I432" s="246"/>
      <c r="J432" s="246"/>
      <c r="K432" s="246"/>
      <c r="L432" s="246"/>
      <c r="M432" s="246"/>
      <c r="N432" s="246"/>
      <c r="O432" s="246"/>
      <c r="P432" s="246"/>
      <c r="Q432" s="246"/>
      <c r="R432" s="246"/>
      <c r="S432" s="246"/>
      <c r="T432" s="246"/>
      <c r="U432" s="246"/>
      <c r="V432" s="246"/>
      <c r="W432" s="246"/>
      <c r="X432" s="246"/>
      <c r="Y432" s="246"/>
      <c r="Z432" s="246"/>
      <c r="AA432" s="246"/>
      <c r="AB432" s="246"/>
      <c r="AC432" s="246"/>
      <c r="AD432" s="246"/>
      <c r="AE432" s="246"/>
      <c r="AF432" s="246"/>
      <c r="AG432" s="246"/>
      <c r="AH432" s="246"/>
      <c r="AI432" s="246"/>
      <c r="AJ432" s="246"/>
      <c r="AK432" s="246"/>
      <c r="AL432" s="246"/>
      <c r="AM432" s="246"/>
      <c r="AN432" s="246"/>
      <c r="AO432" s="246"/>
      <c r="AP432" s="246"/>
      <c r="AQ432" s="246"/>
      <c r="AR432" s="246"/>
      <c r="AS432" s="246"/>
      <c r="AT432" s="246"/>
      <c r="AU432" s="260"/>
    </row>
    <row r="433" spans="1:47" ht="60" customHeight="1" x14ac:dyDescent="0.35">
      <c r="A433" s="256" t="s">
        <v>6899</v>
      </c>
      <c r="B433" s="234" t="s">
        <v>6900</v>
      </c>
      <c r="C433" s="235" t="s">
        <v>6915</v>
      </c>
      <c r="D433" s="238" t="s">
        <v>6916</v>
      </c>
      <c r="E433" s="239" t="s">
        <v>6142</v>
      </c>
      <c r="F433" s="242" t="s">
        <v>6863</v>
      </c>
      <c r="G433" s="245" t="str">
        <f>IF(COUNTIF(H433:AU433,"&lt;&gt;")=0,"",SUMPRODUCT(((Recommendations[ImplStatus]="Implemented")+(Recommendations[ImplStatus]="Compensated"))*ISNUMBER(MATCH(Recommendations[Id],H433:AU433,0)))/COUNTIF(H433:AU433,"&lt;&gt;"))</f>
        <v/>
      </c>
      <c r="H433" s="246"/>
      <c r="I433" s="246"/>
      <c r="J433" s="246"/>
      <c r="K433" s="246"/>
      <c r="L433" s="246"/>
      <c r="M433" s="246"/>
      <c r="N433" s="246"/>
      <c r="O433" s="246"/>
      <c r="P433" s="246"/>
      <c r="Q433" s="246"/>
      <c r="R433" s="246"/>
      <c r="S433" s="246"/>
      <c r="T433" s="246"/>
      <c r="U433" s="246"/>
      <c r="V433" s="246"/>
      <c r="W433" s="246"/>
      <c r="X433" s="246"/>
      <c r="Y433" s="246"/>
      <c r="Z433" s="246"/>
      <c r="AA433" s="246"/>
      <c r="AB433" s="246"/>
      <c r="AC433" s="246"/>
      <c r="AD433" s="246"/>
      <c r="AE433" s="246"/>
      <c r="AF433" s="246"/>
      <c r="AG433" s="246"/>
      <c r="AH433" s="246"/>
      <c r="AI433" s="246"/>
      <c r="AJ433" s="246"/>
      <c r="AK433" s="246"/>
      <c r="AL433" s="246"/>
      <c r="AM433" s="246"/>
      <c r="AN433" s="246"/>
      <c r="AO433" s="246"/>
      <c r="AP433" s="246"/>
      <c r="AQ433" s="246"/>
      <c r="AR433" s="246"/>
      <c r="AS433" s="246"/>
      <c r="AT433" s="246"/>
      <c r="AU433" s="260"/>
    </row>
    <row r="434" spans="1:47" ht="60" customHeight="1" x14ac:dyDescent="0.35">
      <c r="A434" s="256" t="s">
        <v>6899</v>
      </c>
      <c r="B434" s="234" t="s">
        <v>6900</v>
      </c>
      <c r="C434" s="235" t="s">
        <v>6917</v>
      </c>
      <c r="D434" s="238" t="s">
        <v>6918</v>
      </c>
      <c r="E434" s="239" t="s">
        <v>6142</v>
      </c>
      <c r="F434" s="242" t="s">
        <v>6863</v>
      </c>
      <c r="G434" s="245" t="str">
        <f>IF(COUNTIF(H434:AU434,"&lt;&gt;")=0,"",SUMPRODUCT(((Recommendations[ImplStatus]="Implemented")+(Recommendations[ImplStatus]="Compensated"))*ISNUMBER(MATCH(Recommendations[Id],H434:AU434,0)))/COUNTIF(H434:AU434,"&lt;&gt;"))</f>
        <v/>
      </c>
      <c r="H434" s="246"/>
      <c r="I434" s="246"/>
      <c r="J434" s="246"/>
      <c r="K434" s="246"/>
      <c r="L434" s="246"/>
      <c r="M434" s="246"/>
      <c r="N434" s="246"/>
      <c r="O434" s="246"/>
      <c r="P434" s="246"/>
      <c r="Q434" s="246"/>
      <c r="R434" s="246"/>
      <c r="S434" s="246"/>
      <c r="T434" s="246"/>
      <c r="U434" s="246"/>
      <c r="V434" s="246"/>
      <c r="W434" s="246"/>
      <c r="X434" s="246"/>
      <c r="Y434" s="246"/>
      <c r="Z434" s="246"/>
      <c r="AA434" s="246"/>
      <c r="AB434" s="246"/>
      <c r="AC434" s="246"/>
      <c r="AD434" s="246"/>
      <c r="AE434" s="246"/>
      <c r="AF434" s="246"/>
      <c r="AG434" s="246"/>
      <c r="AH434" s="246"/>
      <c r="AI434" s="246"/>
      <c r="AJ434" s="246"/>
      <c r="AK434" s="246"/>
      <c r="AL434" s="246"/>
      <c r="AM434" s="246"/>
      <c r="AN434" s="246"/>
      <c r="AO434" s="246"/>
      <c r="AP434" s="246"/>
      <c r="AQ434" s="246"/>
      <c r="AR434" s="246"/>
      <c r="AS434" s="246"/>
      <c r="AT434" s="246"/>
      <c r="AU434" s="260"/>
    </row>
    <row r="435" spans="1:47" ht="60" customHeight="1" x14ac:dyDescent="0.35">
      <c r="A435" s="256" t="s">
        <v>6899</v>
      </c>
      <c r="B435" s="234" t="s">
        <v>6900</v>
      </c>
      <c r="C435" s="235" t="s">
        <v>6919</v>
      </c>
      <c r="D435" s="238" t="s">
        <v>6920</v>
      </c>
      <c r="E435" s="239" t="s">
        <v>6075</v>
      </c>
      <c r="F435" s="242" t="s">
        <v>6863</v>
      </c>
      <c r="G435" s="245" t="str">
        <f>IF(COUNTIF(H435:AU435,"&lt;&gt;")=0,"",SUMPRODUCT(((Recommendations[ImplStatus]="Implemented")+(Recommendations[ImplStatus]="Compensated"))*ISNUMBER(MATCH(Recommendations[Id],H435:AU435,0)))/COUNTIF(H435:AU435,"&lt;&gt;"))</f>
        <v/>
      </c>
      <c r="H435" s="246"/>
      <c r="I435" s="246"/>
      <c r="J435" s="246"/>
      <c r="K435" s="246"/>
      <c r="L435" s="246"/>
      <c r="M435" s="246"/>
      <c r="N435" s="246"/>
      <c r="O435" s="246"/>
      <c r="P435" s="246"/>
      <c r="Q435" s="246"/>
      <c r="R435" s="246"/>
      <c r="S435" s="246"/>
      <c r="T435" s="246"/>
      <c r="U435" s="246"/>
      <c r="V435" s="246"/>
      <c r="W435" s="246"/>
      <c r="X435" s="246"/>
      <c r="Y435" s="246"/>
      <c r="Z435" s="246"/>
      <c r="AA435" s="246"/>
      <c r="AB435" s="246"/>
      <c r="AC435" s="246"/>
      <c r="AD435" s="246"/>
      <c r="AE435" s="246"/>
      <c r="AF435" s="246"/>
      <c r="AG435" s="246"/>
      <c r="AH435" s="246"/>
      <c r="AI435" s="246"/>
      <c r="AJ435" s="246"/>
      <c r="AK435" s="246"/>
      <c r="AL435" s="246"/>
      <c r="AM435" s="246"/>
      <c r="AN435" s="246"/>
      <c r="AO435" s="246"/>
      <c r="AP435" s="246"/>
      <c r="AQ435" s="246"/>
      <c r="AR435" s="246"/>
      <c r="AS435" s="246"/>
      <c r="AT435" s="246"/>
      <c r="AU435" s="260"/>
    </row>
    <row r="436" spans="1:47" ht="60" customHeight="1" x14ac:dyDescent="0.35">
      <c r="A436" s="256" t="s">
        <v>6899</v>
      </c>
      <c r="B436" s="234" t="s">
        <v>6900</v>
      </c>
      <c r="C436" s="235" t="s">
        <v>6921</v>
      </c>
      <c r="D436" s="238" t="s">
        <v>6922</v>
      </c>
      <c r="E436" s="239" t="s">
        <v>6142</v>
      </c>
      <c r="F436" s="242" t="s">
        <v>6863</v>
      </c>
      <c r="G436" s="245" t="str">
        <f>IF(COUNTIF(H436:AU436,"&lt;&gt;")=0,"",SUMPRODUCT(((Recommendations[ImplStatus]="Implemented")+(Recommendations[ImplStatus]="Compensated"))*ISNUMBER(MATCH(Recommendations[Id],H436:AU436,0)))/COUNTIF(H436:AU436,"&lt;&gt;"))</f>
        <v/>
      </c>
      <c r="H436" s="246"/>
      <c r="I436" s="246"/>
      <c r="J436" s="246"/>
      <c r="K436" s="246"/>
      <c r="L436" s="246"/>
      <c r="M436" s="246"/>
      <c r="N436" s="246"/>
      <c r="O436" s="246"/>
      <c r="P436" s="246"/>
      <c r="Q436" s="246"/>
      <c r="R436" s="246"/>
      <c r="S436" s="246"/>
      <c r="T436" s="246"/>
      <c r="U436" s="246"/>
      <c r="V436" s="246"/>
      <c r="W436" s="246"/>
      <c r="X436" s="246"/>
      <c r="Y436" s="246"/>
      <c r="Z436" s="246"/>
      <c r="AA436" s="246"/>
      <c r="AB436" s="246"/>
      <c r="AC436" s="246"/>
      <c r="AD436" s="246"/>
      <c r="AE436" s="246"/>
      <c r="AF436" s="246"/>
      <c r="AG436" s="246"/>
      <c r="AH436" s="246"/>
      <c r="AI436" s="246"/>
      <c r="AJ436" s="246"/>
      <c r="AK436" s="246"/>
      <c r="AL436" s="246"/>
      <c r="AM436" s="246"/>
      <c r="AN436" s="246"/>
      <c r="AO436" s="246"/>
      <c r="AP436" s="246"/>
      <c r="AQ436" s="246"/>
      <c r="AR436" s="246"/>
      <c r="AS436" s="246"/>
      <c r="AT436" s="246"/>
      <c r="AU436" s="260"/>
    </row>
    <row r="437" spans="1:47" ht="60" customHeight="1" x14ac:dyDescent="0.35">
      <c r="A437" s="256" t="s">
        <v>6899</v>
      </c>
      <c r="B437" s="234" t="s">
        <v>6900</v>
      </c>
      <c r="C437" s="235" t="s">
        <v>6923</v>
      </c>
      <c r="D437" s="238" t="s">
        <v>6924</v>
      </c>
      <c r="E437" s="239" t="s">
        <v>6075</v>
      </c>
      <c r="F437" s="242" t="s">
        <v>6863</v>
      </c>
      <c r="G437" s="245" t="str">
        <f>IF(COUNTIF(H437:AU437,"&lt;&gt;")=0,"",SUMPRODUCT(((Recommendations[ImplStatus]="Implemented")+(Recommendations[ImplStatus]="Compensated"))*ISNUMBER(MATCH(Recommendations[Id],H437:AU437,0)))/COUNTIF(H437:AU437,"&lt;&gt;"))</f>
        <v/>
      </c>
      <c r="H437" s="246"/>
      <c r="I437" s="246"/>
      <c r="J437" s="246"/>
      <c r="K437" s="246"/>
      <c r="L437" s="246"/>
      <c r="M437" s="246"/>
      <c r="N437" s="246"/>
      <c r="O437" s="246"/>
      <c r="P437" s="246"/>
      <c r="Q437" s="246"/>
      <c r="R437" s="246"/>
      <c r="S437" s="246"/>
      <c r="T437" s="246"/>
      <c r="U437" s="246"/>
      <c r="V437" s="246"/>
      <c r="W437" s="246"/>
      <c r="X437" s="246"/>
      <c r="Y437" s="246"/>
      <c r="Z437" s="246"/>
      <c r="AA437" s="246"/>
      <c r="AB437" s="246"/>
      <c r="AC437" s="246"/>
      <c r="AD437" s="246"/>
      <c r="AE437" s="246"/>
      <c r="AF437" s="246"/>
      <c r="AG437" s="246"/>
      <c r="AH437" s="246"/>
      <c r="AI437" s="246"/>
      <c r="AJ437" s="246"/>
      <c r="AK437" s="246"/>
      <c r="AL437" s="246"/>
      <c r="AM437" s="246"/>
      <c r="AN437" s="246"/>
      <c r="AO437" s="246"/>
      <c r="AP437" s="246"/>
      <c r="AQ437" s="246"/>
      <c r="AR437" s="246"/>
      <c r="AS437" s="246"/>
      <c r="AT437" s="246"/>
      <c r="AU437" s="260"/>
    </row>
    <row r="438" spans="1:47" ht="60" customHeight="1" outlineLevel="2" x14ac:dyDescent="0.35">
      <c r="A438" s="255" t="s">
        <v>6899</v>
      </c>
      <c r="B438" s="233" t="s">
        <v>6925</v>
      </c>
      <c r="C438" s="233"/>
      <c r="D438" s="237"/>
      <c r="E438" s="233"/>
      <c r="F438" s="241"/>
      <c r="G438" s="244" t="str">
        <f>IF(COUNTIF(H438:AU438,"&lt;&gt;")=0,"",SUMPRODUCT(((Recommendations[ImplStatus]="Implemented")+(Recommendations[ImplStatus]="Compensated"))*ISNUMBER(MATCH(Recommendations[Id],H438:AU438,0)))/COUNTIF(H438:AU438,"&lt;&gt;"))</f>
        <v/>
      </c>
      <c r="H438" s="241"/>
      <c r="I438" s="241"/>
      <c r="J438" s="241"/>
      <c r="K438" s="241"/>
      <c r="L438" s="241"/>
      <c r="M438" s="241"/>
      <c r="N438" s="241"/>
      <c r="O438" s="241"/>
      <c r="P438" s="241"/>
      <c r="Q438" s="241"/>
      <c r="R438" s="241"/>
      <c r="S438" s="241"/>
      <c r="T438" s="241"/>
      <c r="U438" s="241"/>
      <c r="V438" s="241"/>
      <c r="W438" s="241"/>
      <c r="X438" s="241"/>
      <c r="Y438" s="241"/>
      <c r="Z438" s="241"/>
      <c r="AA438" s="241"/>
      <c r="AB438" s="241"/>
      <c r="AC438" s="241"/>
      <c r="AD438" s="241"/>
      <c r="AE438" s="241"/>
      <c r="AF438" s="241"/>
      <c r="AG438" s="241"/>
      <c r="AH438" s="241"/>
      <c r="AI438" s="241"/>
      <c r="AJ438" s="241"/>
      <c r="AK438" s="241"/>
      <c r="AL438" s="241"/>
      <c r="AM438" s="241"/>
      <c r="AN438" s="241"/>
      <c r="AO438" s="241"/>
      <c r="AP438" s="241"/>
      <c r="AQ438" s="241"/>
      <c r="AR438" s="241"/>
      <c r="AS438" s="241"/>
      <c r="AT438" s="241"/>
      <c r="AU438" s="259"/>
    </row>
    <row r="439" spans="1:47" ht="60" customHeight="1" x14ac:dyDescent="0.35">
      <c r="A439" s="256" t="s">
        <v>6899</v>
      </c>
      <c r="B439" s="234" t="s">
        <v>6925</v>
      </c>
      <c r="C439" s="235" t="s">
        <v>6926</v>
      </c>
      <c r="D439" s="238" t="s">
        <v>6927</v>
      </c>
      <c r="E439" s="239" t="s">
        <v>6046</v>
      </c>
      <c r="F439" s="242" t="s">
        <v>6928</v>
      </c>
      <c r="G439" s="245" t="str">
        <f>IF(COUNTIF(H439:AU439,"&lt;&gt;")=0,"",SUMPRODUCT(((Recommendations[ImplStatus]="Implemented")+(Recommendations[ImplStatus]="Compensated"))*ISNUMBER(MATCH(Recommendations[Id],H439:AU439,0)))/COUNTIF(H439:AU439,"&lt;&gt;"))</f>
        <v/>
      </c>
      <c r="H439" s="246"/>
      <c r="I439" s="246"/>
      <c r="J439" s="246"/>
      <c r="K439" s="246"/>
      <c r="L439" s="246"/>
      <c r="M439" s="246"/>
      <c r="N439" s="246"/>
      <c r="O439" s="246"/>
      <c r="P439" s="246"/>
      <c r="Q439" s="246"/>
      <c r="R439" s="246"/>
      <c r="S439" s="246"/>
      <c r="T439" s="246"/>
      <c r="U439" s="246"/>
      <c r="V439" s="246"/>
      <c r="W439" s="246"/>
      <c r="X439" s="246"/>
      <c r="Y439" s="246"/>
      <c r="Z439" s="246"/>
      <c r="AA439" s="246"/>
      <c r="AB439" s="246"/>
      <c r="AC439" s="246"/>
      <c r="AD439" s="246"/>
      <c r="AE439" s="246"/>
      <c r="AF439" s="246"/>
      <c r="AG439" s="246"/>
      <c r="AH439" s="246"/>
      <c r="AI439" s="246"/>
      <c r="AJ439" s="246"/>
      <c r="AK439" s="246"/>
      <c r="AL439" s="246"/>
      <c r="AM439" s="246"/>
      <c r="AN439" s="246"/>
      <c r="AO439" s="246"/>
      <c r="AP439" s="246"/>
      <c r="AQ439" s="246"/>
      <c r="AR439" s="246"/>
      <c r="AS439" s="246"/>
      <c r="AT439" s="246"/>
      <c r="AU439" s="260"/>
    </row>
    <row r="440" spans="1:47" ht="60" customHeight="1" x14ac:dyDescent="0.35">
      <c r="A440" s="256" t="s">
        <v>6899</v>
      </c>
      <c r="B440" s="234" t="s">
        <v>6925</v>
      </c>
      <c r="C440" s="235" t="s">
        <v>6929</v>
      </c>
      <c r="D440" s="238" t="s">
        <v>6930</v>
      </c>
      <c r="E440" s="239" t="s">
        <v>6046</v>
      </c>
      <c r="F440" s="242" t="s">
        <v>6928</v>
      </c>
      <c r="G440" s="245" t="str">
        <f>IF(COUNTIF(H440:AU440,"&lt;&gt;")=0,"",SUMPRODUCT(((Recommendations[ImplStatus]="Implemented")+(Recommendations[ImplStatus]="Compensated"))*ISNUMBER(MATCH(Recommendations[Id],H440:AU440,0)))/COUNTIF(H440:AU440,"&lt;&gt;"))</f>
        <v/>
      </c>
      <c r="H440" s="246"/>
      <c r="I440" s="246"/>
      <c r="J440" s="246"/>
      <c r="K440" s="246"/>
      <c r="L440" s="246"/>
      <c r="M440" s="246"/>
      <c r="N440" s="246"/>
      <c r="O440" s="246"/>
      <c r="P440" s="246"/>
      <c r="Q440" s="246"/>
      <c r="R440" s="246"/>
      <c r="S440" s="246"/>
      <c r="T440" s="246"/>
      <c r="U440" s="246"/>
      <c r="V440" s="246"/>
      <c r="W440" s="246"/>
      <c r="X440" s="246"/>
      <c r="Y440" s="246"/>
      <c r="Z440" s="246"/>
      <c r="AA440" s="246"/>
      <c r="AB440" s="246"/>
      <c r="AC440" s="246"/>
      <c r="AD440" s="246"/>
      <c r="AE440" s="246"/>
      <c r="AF440" s="246"/>
      <c r="AG440" s="246"/>
      <c r="AH440" s="246"/>
      <c r="AI440" s="246"/>
      <c r="AJ440" s="246"/>
      <c r="AK440" s="246"/>
      <c r="AL440" s="246"/>
      <c r="AM440" s="246"/>
      <c r="AN440" s="246"/>
      <c r="AO440" s="246"/>
      <c r="AP440" s="246"/>
      <c r="AQ440" s="246"/>
      <c r="AR440" s="246"/>
      <c r="AS440" s="246"/>
      <c r="AT440" s="246"/>
      <c r="AU440" s="260"/>
    </row>
    <row r="441" spans="1:47" ht="60" customHeight="1" x14ac:dyDescent="0.35">
      <c r="A441" s="256" t="s">
        <v>6899</v>
      </c>
      <c r="B441" s="234" t="s">
        <v>6925</v>
      </c>
      <c r="C441" s="235" t="s">
        <v>6931</v>
      </c>
      <c r="D441" s="238" t="s">
        <v>6932</v>
      </c>
      <c r="E441" s="239" t="s">
        <v>6046</v>
      </c>
      <c r="F441" s="242" t="s">
        <v>6928</v>
      </c>
      <c r="G441" s="245" t="str">
        <f>IF(COUNTIF(H441:AU441,"&lt;&gt;")=0,"",SUMPRODUCT(((Recommendations[ImplStatus]="Implemented")+(Recommendations[ImplStatus]="Compensated"))*ISNUMBER(MATCH(Recommendations[Id],H441:AU441,0)))/COUNTIF(H441:AU441,"&lt;&gt;"))</f>
        <v/>
      </c>
      <c r="H441" s="246"/>
      <c r="I441" s="246"/>
      <c r="J441" s="246"/>
      <c r="K441" s="246"/>
      <c r="L441" s="246"/>
      <c r="M441" s="246"/>
      <c r="N441" s="246"/>
      <c r="O441" s="246"/>
      <c r="P441" s="246"/>
      <c r="Q441" s="246"/>
      <c r="R441" s="246"/>
      <c r="S441" s="246"/>
      <c r="T441" s="246"/>
      <c r="U441" s="246"/>
      <c r="V441" s="246"/>
      <c r="W441" s="246"/>
      <c r="X441" s="246"/>
      <c r="Y441" s="246"/>
      <c r="Z441" s="246"/>
      <c r="AA441" s="246"/>
      <c r="AB441" s="246"/>
      <c r="AC441" s="246"/>
      <c r="AD441" s="246"/>
      <c r="AE441" s="246"/>
      <c r="AF441" s="246"/>
      <c r="AG441" s="246"/>
      <c r="AH441" s="246"/>
      <c r="AI441" s="246"/>
      <c r="AJ441" s="246"/>
      <c r="AK441" s="246"/>
      <c r="AL441" s="246"/>
      <c r="AM441" s="246"/>
      <c r="AN441" s="246"/>
      <c r="AO441" s="246"/>
      <c r="AP441" s="246"/>
      <c r="AQ441" s="246"/>
      <c r="AR441" s="246"/>
      <c r="AS441" s="246"/>
      <c r="AT441" s="246"/>
      <c r="AU441" s="260"/>
    </row>
    <row r="442" spans="1:47" ht="60" customHeight="1" x14ac:dyDescent="0.35">
      <c r="A442" s="256" t="s">
        <v>6899</v>
      </c>
      <c r="B442" s="234" t="s">
        <v>6925</v>
      </c>
      <c r="C442" s="235" t="s">
        <v>6933</v>
      </c>
      <c r="D442" s="238" t="s">
        <v>6934</v>
      </c>
      <c r="E442" s="239" t="s">
        <v>6046</v>
      </c>
      <c r="F442" s="242" t="s">
        <v>6928</v>
      </c>
      <c r="G442" s="245" t="str">
        <f>IF(COUNTIF(H442:AU442,"&lt;&gt;")=0,"",SUMPRODUCT(((Recommendations[ImplStatus]="Implemented")+(Recommendations[ImplStatus]="Compensated"))*ISNUMBER(MATCH(Recommendations[Id],H442:AU442,0)))/COUNTIF(H442:AU442,"&lt;&gt;"))</f>
        <v/>
      </c>
      <c r="H442" s="246"/>
      <c r="I442" s="246"/>
      <c r="J442" s="246"/>
      <c r="K442" s="246"/>
      <c r="L442" s="246"/>
      <c r="M442" s="246"/>
      <c r="N442" s="246"/>
      <c r="O442" s="246"/>
      <c r="P442" s="246"/>
      <c r="Q442" s="246"/>
      <c r="R442" s="246"/>
      <c r="S442" s="246"/>
      <c r="T442" s="246"/>
      <c r="U442" s="246"/>
      <c r="V442" s="246"/>
      <c r="W442" s="246"/>
      <c r="X442" s="246"/>
      <c r="Y442" s="246"/>
      <c r="Z442" s="246"/>
      <c r="AA442" s="246"/>
      <c r="AB442" s="246"/>
      <c r="AC442" s="246"/>
      <c r="AD442" s="246"/>
      <c r="AE442" s="246"/>
      <c r="AF442" s="246"/>
      <c r="AG442" s="246"/>
      <c r="AH442" s="246"/>
      <c r="AI442" s="246"/>
      <c r="AJ442" s="246"/>
      <c r="AK442" s="246"/>
      <c r="AL442" s="246"/>
      <c r="AM442" s="246"/>
      <c r="AN442" s="246"/>
      <c r="AO442" s="246"/>
      <c r="AP442" s="246"/>
      <c r="AQ442" s="246"/>
      <c r="AR442" s="246"/>
      <c r="AS442" s="246"/>
      <c r="AT442" s="246"/>
      <c r="AU442" s="260"/>
    </row>
    <row r="443" spans="1:47" ht="60" customHeight="1" x14ac:dyDescent="0.35">
      <c r="A443" s="256" t="s">
        <v>6899</v>
      </c>
      <c r="B443" s="234" t="s">
        <v>6925</v>
      </c>
      <c r="C443" s="235" t="s">
        <v>6935</v>
      </c>
      <c r="D443" s="238" t="s">
        <v>6936</v>
      </c>
      <c r="E443" s="239" t="s">
        <v>6075</v>
      </c>
      <c r="F443" s="242" t="s">
        <v>6928</v>
      </c>
      <c r="G443" s="245" t="str">
        <f>IF(COUNTIF(H443:AU443,"&lt;&gt;")=0,"",SUMPRODUCT(((Recommendations[ImplStatus]="Implemented")+(Recommendations[ImplStatus]="Compensated"))*ISNUMBER(MATCH(Recommendations[Id],H443:AU443,0)))/COUNTIF(H443:AU443,"&lt;&gt;"))</f>
        <v/>
      </c>
      <c r="H443" s="246"/>
      <c r="I443" s="246"/>
      <c r="J443" s="246"/>
      <c r="K443" s="246"/>
      <c r="L443" s="246"/>
      <c r="M443" s="246"/>
      <c r="N443" s="246"/>
      <c r="O443" s="246"/>
      <c r="P443" s="246"/>
      <c r="Q443" s="246"/>
      <c r="R443" s="246"/>
      <c r="S443" s="246"/>
      <c r="T443" s="246"/>
      <c r="U443" s="246"/>
      <c r="V443" s="246"/>
      <c r="W443" s="246"/>
      <c r="X443" s="246"/>
      <c r="Y443" s="246"/>
      <c r="Z443" s="246"/>
      <c r="AA443" s="246"/>
      <c r="AB443" s="246"/>
      <c r="AC443" s="246"/>
      <c r="AD443" s="246"/>
      <c r="AE443" s="246"/>
      <c r="AF443" s="246"/>
      <c r="AG443" s="246"/>
      <c r="AH443" s="246"/>
      <c r="AI443" s="246"/>
      <c r="AJ443" s="246"/>
      <c r="AK443" s="246"/>
      <c r="AL443" s="246"/>
      <c r="AM443" s="246"/>
      <c r="AN443" s="246"/>
      <c r="AO443" s="246"/>
      <c r="AP443" s="246"/>
      <c r="AQ443" s="246"/>
      <c r="AR443" s="246"/>
      <c r="AS443" s="246"/>
      <c r="AT443" s="246"/>
      <c r="AU443" s="260"/>
    </row>
    <row r="444" spans="1:47" ht="60" customHeight="1" x14ac:dyDescent="0.35">
      <c r="A444" s="256" t="s">
        <v>6899</v>
      </c>
      <c r="B444" s="234" t="s">
        <v>6925</v>
      </c>
      <c r="C444" s="235" t="s">
        <v>6937</v>
      </c>
      <c r="D444" s="238" t="s">
        <v>6938</v>
      </c>
      <c r="E444" s="239" t="s">
        <v>6075</v>
      </c>
      <c r="F444" s="242" t="s">
        <v>6928</v>
      </c>
      <c r="G444" s="245" t="str">
        <f>IF(COUNTIF(H444:AU444,"&lt;&gt;")=0,"",SUMPRODUCT(((Recommendations[ImplStatus]="Implemented")+(Recommendations[ImplStatus]="Compensated"))*ISNUMBER(MATCH(Recommendations[Id],H444:AU444,0)))/COUNTIF(H444:AU444,"&lt;&gt;"))</f>
        <v/>
      </c>
      <c r="H444" s="246"/>
      <c r="I444" s="246"/>
      <c r="J444" s="246"/>
      <c r="K444" s="246"/>
      <c r="L444" s="246"/>
      <c r="M444" s="246"/>
      <c r="N444" s="246"/>
      <c r="O444" s="246"/>
      <c r="P444" s="246"/>
      <c r="Q444" s="246"/>
      <c r="R444" s="246"/>
      <c r="S444" s="246"/>
      <c r="T444" s="246"/>
      <c r="U444" s="246"/>
      <c r="V444" s="246"/>
      <c r="W444" s="246"/>
      <c r="X444" s="246"/>
      <c r="Y444" s="246"/>
      <c r="Z444" s="246"/>
      <c r="AA444" s="246"/>
      <c r="AB444" s="246"/>
      <c r="AC444" s="246"/>
      <c r="AD444" s="246"/>
      <c r="AE444" s="246"/>
      <c r="AF444" s="246"/>
      <c r="AG444" s="246"/>
      <c r="AH444" s="246"/>
      <c r="AI444" s="246"/>
      <c r="AJ444" s="246"/>
      <c r="AK444" s="246"/>
      <c r="AL444" s="246"/>
      <c r="AM444" s="246"/>
      <c r="AN444" s="246"/>
      <c r="AO444" s="246"/>
      <c r="AP444" s="246"/>
      <c r="AQ444" s="246"/>
      <c r="AR444" s="246"/>
      <c r="AS444" s="246"/>
      <c r="AT444" s="246"/>
      <c r="AU444" s="260"/>
    </row>
    <row r="445" spans="1:47" ht="60" customHeight="1" x14ac:dyDescent="0.35">
      <c r="A445" s="256" t="s">
        <v>6899</v>
      </c>
      <c r="B445" s="234" t="s">
        <v>6925</v>
      </c>
      <c r="C445" s="235" t="s">
        <v>6939</v>
      </c>
      <c r="D445" s="238" t="s">
        <v>6940</v>
      </c>
      <c r="E445" s="239" t="s">
        <v>6075</v>
      </c>
      <c r="F445" s="242" t="s">
        <v>6928</v>
      </c>
      <c r="G445" s="245" t="str">
        <f>IF(COUNTIF(H445:AU445,"&lt;&gt;")=0,"",SUMPRODUCT(((Recommendations[ImplStatus]="Implemented")+(Recommendations[ImplStatus]="Compensated"))*ISNUMBER(MATCH(Recommendations[Id],H445:AU445,0)))/COUNTIF(H445:AU445,"&lt;&gt;"))</f>
        <v/>
      </c>
      <c r="H445" s="246"/>
      <c r="I445" s="246"/>
      <c r="J445" s="246"/>
      <c r="K445" s="246"/>
      <c r="L445" s="246"/>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c r="AQ445" s="246"/>
      <c r="AR445" s="246"/>
      <c r="AS445" s="246"/>
      <c r="AT445" s="246"/>
      <c r="AU445" s="260"/>
    </row>
    <row r="446" spans="1:47" ht="60" customHeight="1" x14ac:dyDescent="0.35">
      <c r="A446" s="256" t="s">
        <v>6899</v>
      </c>
      <c r="B446" s="234" t="s">
        <v>6925</v>
      </c>
      <c r="C446" s="235" t="s">
        <v>6941</v>
      </c>
      <c r="D446" s="238" t="s">
        <v>6942</v>
      </c>
      <c r="E446" s="239" t="s">
        <v>6190</v>
      </c>
      <c r="F446" s="242" t="s">
        <v>6928</v>
      </c>
      <c r="G446" s="245" t="str">
        <f>IF(COUNTIF(H446:AU446,"&lt;&gt;")=0,"",SUMPRODUCT(((Recommendations[ImplStatus]="Implemented")+(Recommendations[ImplStatus]="Compensated"))*ISNUMBER(MATCH(Recommendations[Id],H446:AU446,0)))/COUNTIF(H446:AU446,"&lt;&gt;"))</f>
        <v/>
      </c>
      <c r="H446" s="246"/>
      <c r="I446" s="246"/>
      <c r="J446" s="246"/>
      <c r="K446" s="246"/>
      <c r="L446" s="246"/>
      <c r="M446" s="246"/>
      <c r="N446" s="246"/>
      <c r="O446" s="246"/>
      <c r="P446" s="246"/>
      <c r="Q446" s="246"/>
      <c r="R446" s="246"/>
      <c r="S446" s="246"/>
      <c r="T446" s="246"/>
      <c r="U446" s="246"/>
      <c r="V446" s="246"/>
      <c r="W446" s="246"/>
      <c r="X446" s="246"/>
      <c r="Y446" s="246"/>
      <c r="Z446" s="246"/>
      <c r="AA446" s="246"/>
      <c r="AB446" s="246"/>
      <c r="AC446" s="246"/>
      <c r="AD446" s="246"/>
      <c r="AE446" s="246"/>
      <c r="AF446" s="246"/>
      <c r="AG446" s="246"/>
      <c r="AH446" s="246"/>
      <c r="AI446" s="246"/>
      <c r="AJ446" s="246"/>
      <c r="AK446" s="246"/>
      <c r="AL446" s="246"/>
      <c r="AM446" s="246"/>
      <c r="AN446" s="246"/>
      <c r="AO446" s="246"/>
      <c r="AP446" s="246"/>
      <c r="AQ446" s="246"/>
      <c r="AR446" s="246"/>
      <c r="AS446" s="246"/>
      <c r="AT446" s="246"/>
      <c r="AU446" s="260"/>
    </row>
    <row r="447" spans="1:47" ht="60" customHeight="1" x14ac:dyDescent="0.35">
      <c r="A447" s="256" t="s">
        <v>6899</v>
      </c>
      <c r="B447" s="234" t="s">
        <v>6925</v>
      </c>
      <c r="C447" s="235" t="s">
        <v>6943</v>
      </c>
      <c r="D447" s="238" t="s">
        <v>6944</v>
      </c>
      <c r="E447" s="239" t="s">
        <v>6075</v>
      </c>
      <c r="F447" s="242" t="s">
        <v>6928</v>
      </c>
      <c r="G447" s="245" t="str">
        <f>IF(COUNTIF(H447:AU447,"&lt;&gt;")=0,"",SUMPRODUCT(((Recommendations[ImplStatus]="Implemented")+(Recommendations[ImplStatus]="Compensated"))*ISNUMBER(MATCH(Recommendations[Id],H447:AU447,0)))/COUNTIF(H447:AU447,"&lt;&gt;"))</f>
        <v/>
      </c>
      <c r="H447" s="246"/>
      <c r="I447" s="246"/>
      <c r="J447" s="246"/>
      <c r="K447" s="246"/>
      <c r="L447" s="246"/>
      <c r="M447" s="246"/>
      <c r="N447" s="246"/>
      <c r="O447" s="246"/>
      <c r="P447" s="246"/>
      <c r="Q447" s="246"/>
      <c r="R447" s="246"/>
      <c r="S447" s="246"/>
      <c r="T447" s="246"/>
      <c r="U447" s="246"/>
      <c r="V447" s="246"/>
      <c r="W447" s="246"/>
      <c r="X447" s="246"/>
      <c r="Y447" s="246"/>
      <c r="Z447" s="246"/>
      <c r="AA447" s="246"/>
      <c r="AB447" s="246"/>
      <c r="AC447" s="246"/>
      <c r="AD447" s="246"/>
      <c r="AE447" s="246"/>
      <c r="AF447" s="246"/>
      <c r="AG447" s="246"/>
      <c r="AH447" s="246"/>
      <c r="AI447" s="246"/>
      <c r="AJ447" s="246"/>
      <c r="AK447" s="246"/>
      <c r="AL447" s="246"/>
      <c r="AM447" s="246"/>
      <c r="AN447" s="246"/>
      <c r="AO447" s="246"/>
      <c r="AP447" s="246"/>
      <c r="AQ447" s="246"/>
      <c r="AR447" s="246"/>
      <c r="AS447" s="246"/>
      <c r="AT447" s="246"/>
      <c r="AU447" s="260"/>
    </row>
    <row r="448" spans="1:47" ht="60" customHeight="1" x14ac:dyDescent="0.35">
      <c r="A448" s="256" t="s">
        <v>6899</v>
      </c>
      <c r="B448" s="234" t="s">
        <v>6925</v>
      </c>
      <c r="C448" s="235" t="s">
        <v>6945</v>
      </c>
      <c r="D448" s="238" t="s">
        <v>6946</v>
      </c>
      <c r="E448" s="239" t="s">
        <v>6190</v>
      </c>
      <c r="F448" s="242" t="s">
        <v>6928</v>
      </c>
      <c r="G448" s="245" t="str">
        <f>IF(COUNTIF(H448:AU448,"&lt;&gt;")=0,"",SUMPRODUCT(((Recommendations[ImplStatus]="Implemented")+(Recommendations[ImplStatus]="Compensated"))*ISNUMBER(MATCH(Recommendations[Id],H448:AU448,0)))/COUNTIF(H448:AU448,"&lt;&gt;"))</f>
        <v/>
      </c>
      <c r="H448" s="246"/>
      <c r="I448" s="246"/>
      <c r="J448" s="246"/>
      <c r="K448" s="246"/>
      <c r="L448" s="246"/>
      <c r="M448" s="246"/>
      <c r="N448" s="246"/>
      <c r="O448" s="246"/>
      <c r="P448" s="246"/>
      <c r="Q448" s="246"/>
      <c r="R448" s="246"/>
      <c r="S448" s="246"/>
      <c r="T448" s="246"/>
      <c r="U448" s="246"/>
      <c r="V448" s="246"/>
      <c r="W448" s="246"/>
      <c r="X448" s="246"/>
      <c r="Y448" s="246"/>
      <c r="Z448" s="246"/>
      <c r="AA448" s="246"/>
      <c r="AB448" s="246"/>
      <c r="AC448" s="246"/>
      <c r="AD448" s="246"/>
      <c r="AE448" s="246"/>
      <c r="AF448" s="246"/>
      <c r="AG448" s="246"/>
      <c r="AH448" s="246"/>
      <c r="AI448" s="246"/>
      <c r="AJ448" s="246"/>
      <c r="AK448" s="246"/>
      <c r="AL448" s="246"/>
      <c r="AM448" s="246"/>
      <c r="AN448" s="246"/>
      <c r="AO448" s="246"/>
      <c r="AP448" s="246"/>
      <c r="AQ448" s="246"/>
      <c r="AR448" s="246"/>
      <c r="AS448" s="246"/>
      <c r="AT448" s="246"/>
      <c r="AU448" s="260"/>
    </row>
    <row r="449" spans="1:47" ht="60" customHeight="1" x14ac:dyDescent="0.35">
      <c r="A449" s="256" t="s">
        <v>6899</v>
      </c>
      <c r="B449" s="234" t="s">
        <v>6925</v>
      </c>
      <c r="C449" s="235" t="s">
        <v>6947</v>
      </c>
      <c r="D449" s="238" t="s">
        <v>6948</v>
      </c>
      <c r="E449" s="239" t="s">
        <v>6190</v>
      </c>
      <c r="F449" s="242" t="s">
        <v>6928</v>
      </c>
      <c r="G449" s="245" t="str">
        <f>IF(COUNTIF(H449:AU449,"&lt;&gt;")=0,"",SUMPRODUCT(((Recommendations[ImplStatus]="Implemented")+(Recommendations[ImplStatus]="Compensated"))*ISNUMBER(MATCH(Recommendations[Id],H449:AU449,0)))/COUNTIF(H449:AU449,"&lt;&gt;"))</f>
        <v/>
      </c>
      <c r="H449" s="246"/>
      <c r="I449" s="246"/>
      <c r="J449" s="246"/>
      <c r="K449" s="246"/>
      <c r="L449" s="246"/>
      <c r="M449" s="246"/>
      <c r="N449" s="246"/>
      <c r="O449" s="246"/>
      <c r="P449" s="246"/>
      <c r="Q449" s="246"/>
      <c r="R449" s="246"/>
      <c r="S449" s="246"/>
      <c r="T449" s="246"/>
      <c r="U449" s="246"/>
      <c r="V449" s="246"/>
      <c r="W449" s="246"/>
      <c r="X449" s="246"/>
      <c r="Y449" s="246"/>
      <c r="Z449" s="246"/>
      <c r="AA449" s="246"/>
      <c r="AB449" s="246"/>
      <c r="AC449" s="246"/>
      <c r="AD449" s="246"/>
      <c r="AE449" s="246"/>
      <c r="AF449" s="246"/>
      <c r="AG449" s="246"/>
      <c r="AH449" s="246"/>
      <c r="AI449" s="246"/>
      <c r="AJ449" s="246"/>
      <c r="AK449" s="246"/>
      <c r="AL449" s="246"/>
      <c r="AM449" s="246"/>
      <c r="AN449" s="246"/>
      <c r="AO449" s="246"/>
      <c r="AP449" s="246"/>
      <c r="AQ449" s="246"/>
      <c r="AR449" s="246"/>
      <c r="AS449" s="246"/>
      <c r="AT449" s="246"/>
      <c r="AU449" s="260"/>
    </row>
    <row r="450" spans="1:47" ht="60" customHeight="1" outlineLevel="1" x14ac:dyDescent="0.35">
      <c r="A450" s="254" t="s">
        <v>6949</v>
      </c>
      <c r="B450" s="232"/>
      <c r="C450" s="232"/>
      <c r="D450" s="236"/>
      <c r="E450" s="232"/>
      <c r="F450" s="240"/>
      <c r="G450" s="243" t="str">
        <f>IF(COUNTIF(H450:AU450,"&lt;&gt;")=0,"",SUMPRODUCT(((Recommendations[ImplStatus]="Implemented")+(Recommendations[ImplStatus]="Compensated"))*ISNUMBER(MATCH(Recommendations[Id],H450:AU450,0)))/COUNTIF(H450:AU450,"&lt;&gt;"))</f>
        <v/>
      </c>
      <c r="H450" s="240"/>
      <c r="I450" s="240"/>
      <c r="J450" s="240"/>
      <c r="K450" s="240"/>
      <c r="L450" s="240"/>
      <c r="M450" s="240"/>
      <c r="N450" s="240"/>
      <c r="O450" s="240"/>
      <c r="P450" s="240"/>
      <c r="Q450" s="240"/>
      <c r="R450" s="240"/>
      <c r="S450" s="240"/>
      <c r="T450" s="240"/>
      <c r="U450" s="240"/>
      <c r="V450" s="240"/>
      <c r="W450" s="240"/>
      <c r="X450" s="240"/>
      <c r="Y450" s="240"/>
      <c r="Z450" s="240"/>
      <c r="AA450" s="240"/>
      <c r="AB450" s="240"/>
      <c r="AC450" s="240"/>
      <c r="AD450" s="240"/>
      <c r="AE450" s="240"/>
      <c r="AF450" s="240"/>
      <c r="AG450" s="240"/>
      <c r="AH450" s="240"/>
      <c r="AI450" s="240"/>
      <c r="AJ450" s="240"/>
      <c r="AK450" s="240"/>
      <c r="AL450" s="240"/>
      <c r="AM450" s="240"/>
      <c r="AN450" s="240"/>
      <c r="AO450" s="240"/>
      <c r="AP450" s="240"/>
      <c r="AQ450" s="240"/>
      <c r="AR450" s="240"/>
      <c r="AS450" s="240"/>
      <c r="AT450" s="240"/>
      <c r="AU450" s="258"/>
    </row>
    <row r="451" spans="1:47" ht="60" customHeight="1" outlineLevel="2" x14ac:dyDescent="0.35">
      <c r="A451" s="255" t="s">
        <v>6949</v>
      </c>
      <c r="B451" s="233" t="s">
        <v>6950</v>
      </c>
      <c r="C451" s="233"/>
      <c r="D451" s="237"/>
      <c r="E451" s="233"/>
      <c r="F451" s="241"/>
      <c r="G451" s="244" t="str">
        <f>IF(COUNTIF(H451:AU451,"&lt;&gt;")=0,"",SUMPRODUCT(((Recommendations[ImplStatus]="Implemented")+(Recommendations[ImplStatus]="Compensated"))*ISNUMBER(MATCH(Recommendations[Id],H451:AU451,0)))/COUNTIF(H451:AU451,"&lt;&gt;"))</f>
        <v/>
      </c>
      <c r="H451" s="241"/>
      <c r="I451" s="241"/>
      <c r="J451" s="241"/>
      <c r="K451" s="241"/>
      <c r="L451" s="241"/>
      <c r="M451" s="241"/>
      <c r="N451" s="241"/>
      <c r="O451" s="241"/>
      <c r="P451" s="241"/>
      <c r="Q451" s="241"/>
      <c r="R451" s="241"/>
      <c r="S451" s="241"/>
      <c r="T451" s="241"/>
      <c r="U451" s="241"/>
      <c r="V451" s="241"/>
      <c r="W451" s="241"/>
      <c r="X451" s="241"/>
      <c r="Y451" s="241"/>
      <c r="Z451" s="241"/>
      <c r="AA451" s="241"/>
      <c r="AB451" s="241"/>
      <c r="AC451" s="241"/>
      <c r="AD451" s="241"/>
      <c r="AE451" s="241"/>
      <c r="AF451" s="241"/>
      <c r="AG451" s="241"/>
      <c r="AH451" s="241"/>
      <c r="AI451" s="241"/>
      <c r="AJ451" s="241"/>
      <c r="AK451" s="241"/>
      <c r="AL451" s="241"/>
      <c r="AM451" s="241"/>
      <c r="AN451" s="241"/>
      <c r="AO451" s="241"/>
      <c r="AP451" s="241"/>
      <c r="AQ451" s="241"/>
      <c r="AR451" s="241"/>
      <c r="AS451" s="241"/>
      <c r="AT451" s="241"/>
      <c r="AU451" s="259"/>
    </row>
    <row r="452" spans="1:47" ht="60" customHeight="1" x14ac:dyDescent="0.35">
      <c r="A452" s="256" t="s">
        <v>6949</v>
      </c>
      <c r="B452" s="234" t="s">
        <v>6950</v>
      </c>
      <c r="C452" s="235" t="s">
        <v>6951</v>
      </c>
      <c r="D452" s="238" t="s">
        <v>6952</v>
      </c>
      <c r="E452" s="239" t="s">
        <v>6046</v>
      </c>
      <c r="F452" s="242" t="s">
        <v>6953</v>
      </c>
      <c r="G452" s="245" t="str">
        <f>IF(COUNTIF(H452:AU452,"&lt;&gt;")=0,"",SUMPRODUCT(((Recommendations[ImplStatus]="Implemented")+(Recommendations[ImplStatus]="Compensated"))*ISNUMBER(MATCH(Recommendations[Id],H452:AU452,0)))/COUNTIF(H452:AU452,"&lt;&gt;"))</f>
        <v/>
      </c>
      <c r="H452" s="246"/>
      <c r="I452" s="246"/>
      <c r="J452" s="246"/>
      <c r="K452" s="246"/>
      <c r="L452" s="246"/>
      <c r="M452" s="246"/>
      <c r="N452" s="246"/>
      <c r="O452" s="246"/>
      <c r="P452" s="246"/>
      <c r="Q452" s="246"/>
      <c r="R452" s="246"/>
      <c r="S452" s="246"/>
      <c r="T452" s="246"/>
      <c r="U452" s="246"/>
      <c r="V452" s="246"/>
      <c r="W452" s="246"/>
      <c r="X452" s="246"/>
      <c r="Y452" s="246"/>
      <c r="Z452" s="246"/>
      <c r="AA452" s="246"/>
      <c r="AB452" s="246"/>
      <c r="AC452" s="246"/>
      <c r="AD452" s="246"/>
      <c r="AE452" s="246"/>
      <c r="AF452" s="246"/>
      <c r="AG452" s="246"/>
      <c r="AH452" s="246"/>
      <c r="AI452" s="246"/>
      <c r="AJ452" s="246"/>
      <c r="AK452" s="246"/>
      <c r="AL452" s="246"/>
      <c r="AM452" s="246"/>
      <c r="AN452" s="246"/>
      <c r="AO452" s="246"/>
      <c r="AP452" s="246"/>
      <c r="AQ452" s="246"/>
      <c r="AR452" s="246"/>
      <c r="AS452" s="246"/>
      <c r="AT452" s="246"/>
      <c r="AU452" s="260"/>
    </row>
    <row r="453" spans="1:47" ht="60" customHeight="1" x14ac:dyDescent="0.35">
      <c r="A453" s="256" t="s">
        <v>6949</v>
      </c>
      <c r="B453" s="234" t="s">
        <v>6950</v>
      </c>
      <c r="C453" s="235" t="s">
        <v>6954</v>
      </c>
      <c r="D453" s="238" t="s">
        <v>6955</v>
      </c>
      <c r="E453" s="239" t="s">
        <v>6046</v>
      </c>
      <c r="F453" s="242" t="s">
        <v>6953</v>
      </c>
      <c r="G453" s="245" t="str">
        <f>IF(COUNTIF(H453:AU453,"&lt;&gt;")=0,"",SUMPRODUCT(((Recommendations[ImplStatus]="Implemented")+(Recommendations[ImplStatus]="Compensated"))*ISNUMBER(MATCH(Recommendations[Id],H453:AU453,0)))/COUNTIF(H453:AU453,"&lt;&gt;"))</f>
        <v/>
      </c>
      <c r="H453" s="246"/>
      <c r="I453" s="246"/>
      <c r="J453" s="246"/>
      <c r="K453" s="246"/>
      <c r="L453" s="246"/>
      <c r="M453" s="246"/>
      <c r="N453" s="246"/>
      <c r="O453" s="246"/>
      <c r="P453" s="246"/>
      <c r="Q453" s="246"/>
      <c r="R453" s="246"/>
      <c r="S453" s="246"/>
      <c r="T453" s="246"/>
      <c r="U453" s="246"/>
      <c r="V453" s="246"/>
      <c r="W453" s="246"/>
      <c r="X453" s="246"/>
      <c r="Y453" s="246"/>
      <c r="Z453" s="246"/>
      <c r="AA453" s="246"/>
      <c r="AB453" s="246"/>
      <c r="AC453" s="246"/>
      <c r="AD453" s="246"/>
      <c r="AE453" s="246"/>
      <c r="AF453" s="246"/>
      <c r="AG453" s="246"/>
      <c r="AH453" s="246"/>
      <c r="AI453" s="246"/>
      <c r="AJ453" s="246"/>
      <c r="AK453" s="246"/>
      <c r="AL453" s="246"/>
      <c r="AM453" s="246"/>
      <c r="AN453" s="246"/>
      <c r="AO453" s="246"/>
      <c r="AP453" s="246"/>
      <c r="AQ453" s="246"/>
      <c r="AR453" s="246"/>
      <c r="AS453" s="246"/>
      <c r="AT453" s="246"/>
      <c r="AU453" s="260"/>
    </row>
    <row r="454" spans="1:47" ht="60" customHeight="1" x14ac:dyDescent="0.35">
      <c r="A454" s="256" t="s">
        <v>6949</v>
      </c>
      <c r="B454" s="234" t="s">
        <v>6950</v>
      </c>
      <c r="C454" s="235" t="s">
        <v>6956</v>
      </c>
      <c r="D454" s="238" t="s">
        <v>6957</v>
      </c>
      <c r="E454" s="239" t="s">
        <v>6046</v>
      </c>
      <c r="F454" s="242" t="s">
        <v>6953</v>
      </c>
      <c r="G454" s="245" t="str">
        <f>IF(COUNTIF(H454:AU454,"&lt;&gt;")=0,"",SUMPRODUCT(((Recommendations[ImplStatus]="Implemented")+(Recommendations[ImplStatus]="Compensated"))*ISNUMBER(MATCH(Recommendations[Id],H454:AU454,0)))/COUNTIF(H454:AU454,"&lt;&gt;"))</f>
        <v/>
      </c>
      <c r="H454" s="246"/>
      <c r="I454" s="246"/>
      <c r="J454" s="246"/>
      <c r="K454" s="246"/>
      <c r="L454" s="246"/>
      <c r="M454" s="246"/>
      <c r="N454" s="246"/>
      <c r="O454" s="246"/>
      <c r="P454" s="246"/>
      <c r="Q454" s="246"/>
      <c r="R454" s="246"/>
      <c r="S454" s="246"/>
      <c r="T454" s="246"/>
      <c r="U454" s="246"/>
      <c r="V454" s="246"/>
      <c r="W454" s="246"/>
      <c r="X454" s="246"/>
      <c r="Y454" s="246"/>
      <c r="Z454" s="246"/>
      <c r="AA454" s="246"/>
      <c r="AB454" s="246"/>
      <c r="AC454" s="246"/>
      <c r="AD454" s="246"/>
      <c r="AE454" s="246"/>
      <c r="AF454" s="246"/>
      <c r="AG454" s="246"/>
      <c r="AH454" s="246"/>
      <c r="AI454" s="246"/>
      <c r="AJ454" s="246"/>
      <c r="AK454" s="246"/>
      <c r="AL454" s="246"/>
      <c r="AM454" s="246"/>
      <c r="AN454" s="246"/>
      <c r="AO454" s="246"/>
      <c r="AP454" s="246"/>
      <c r="AQ454" s="246"/>
      <c r="AR454" s="246"/>
      <c r="AS454" s="246"/>
      <c r="AT454" s="246"/>
      <c r="AU454" s="260"/>
    </row>
    <row r="455" spans="1:47" ht="60" customHeight="1" x14ac:dyDescent="0.35">
      <c r="A455" s="256" t="s">
        <v>6949</v>
      </c>
      <c r="B455" s="234" t="s">
        <v>6950</v>
      </c>
      <c r="C455" s="235" t="s">
        <v>6958</v>
      </c>
      <c r="D455" s="238" t="s">
        <v>6959</v>
      </c>
      <c r="E455" s="239" t="s">
        <v>6046</v>
      </c>
      <c r="F455" s="242" t="s">
        <v>6953</v>
      </c>
      <c r="G455" s="245" t="str">
        <f>IF(COUNTIF(H455:AU455,"&lt;&gt;")=0,"",SUMPRODUCT(((Recommendations[ImplStatus]="Implemented")+(Recommendations[ImplStatus]="Compensated"))*ISNUMBER(MATCH(Recommendations[Id],H455:AU455,0)))/COUNTIF(H455:AU455,"&lt;&gt;"))</f>
        <v/>
      </c>
      <c r="H455" s="246"/>
      <c r="I455" s="246"/>
      <c r="J455" s="246"/>
      <c r="K455" s="246"/>
      <c r="L455" s="246"/>
      <c r="M455" s="246"/>
      <c r="N455" s="246"/>
      <c r="O455" s="246"/>
      <c r="P455" s="246"/>
      <c r="Q455" s="246"/>
      <c r="R455" s="246"/>
      <c r="S455" s="246"/>
      <c r="T455" s="246"/>
      <c r="U455" s="246"/>
      <c r="V455" s="246"/>
      <c r="W455" s="246"/>
      <c r="X455" s="246"/>
      <c r="Y455" s="246"/>
      <c r="Z455" s="246"/>
      <c r="AA455" s="246"/>
      <c r="AB455" s="246"/>
      <c r="AC455" s="246"/>
      <c r="AD455" s="246"/>
      <c r="AE455" s="246"/>
      <c r="AF455" s="246"/>
      <c r="AG455" s="246"/>
      <c r="AH455" s="246"/>
      <c r="AI455" s="246"/>
      <c r="AJ455" s="246"/>
      <c r="AK455" s="246"/>
      <c r="AL455" s="246"/>
      <c r="AM455" s="246"/>
      <c r="AN455" s="246"/>
      <c r="AO455" s="246"/>
      <c r="AP455" s="246"/>
      <c r="AQ455" s="246"/>
      <c r="AR455" s="246"/>
      <c r="AS455" s="246"/>
      <c r="AT455" s="246"/>
      <c r="AU455" s="260"/>
    </row>
    <row r="456" spans="1:47" ht="60" customHeight="1" x14ac:dyDescent="0.35">
      <c r="A456" s="256" t="s">
        <v>6949</v>
      </c>
      <c r="B456" s="234" t="s">
        <v>6950</v>
      </c>
      <c r="C456" s="235" t="s">
        <v>6960</v>
      </c>
      <c r="D456" s="238" t="s">
        <v>6961</v>
      </c>
      <c r="E456" s="239" t="s">
        <v>6046</v>
      </c>
      <c r="F456" s="242" t="s">
        <v>6953</v>
      </c>
      <c r="G456" s="245" t="str">
        <f>IF(COUNTIF(H456:AU456,"&lt;&gt;")=0,"",SUMPRODUCT(((Recommendations[ImplStatus]="Implemented")+(Recommendations[ImplStatus]="Compensated"))*ISNUMBER(MATCH(Recommendations[Id],H456:AU456,0)))/COUNTIF(H456:AU456,"&lt;&gt;"))</f>
        <v/>
      </c>
      <c r="H456" s="246"/>
      <c r="I456" s="246"/>
      <c r="J456" s="246"/>
      <c r="K456" s="246"/>
      <c r="L456" s="246"/>
      <c r="M456" s="246"/>
      <c r="N456" s="246"/>
      <c r="O456" s="246"/>
      <c r="P456" s="246"/>
      <c r="Q456" s="246"/>
      <c r="R456" s="246"/>
      <c r="S456" s="246"/>
      <c r="T456" s="246"/>
      <c r="U456" s="246"/>
      <c r="V456" s="246"/>
      <c r="W456" s="246"/>
      <c r="X456" s="246"/>
      <c r="Y456" s="246"/>
      <c r="Z456" s="246"/>
      <c r="AA456" s="246"/>
      <c r="AB456" s="246"/>
      <c r="AC456" s="246"/>
      <c r="AD456" s="246"/>
      <c r="AE456" s="246"/>
      <c r="AF456" s="246"/>
      <c r="AG456" s="246"/>
      <c r="AH456" s="246"/>
      <c r="AI456" s="246"/>
      <c r="AJ456" s="246"/>
      <c r="AK456" s="246"/>
      <c r="AL456" s="246"/>
      <c r="AM456" s="246"/>
      <c r="AN456" s="246"/>
      <c r="AO456" s="246"/>
      <c r="AP456" s="246"/>
      <c r="AQ456" s="246"/>
      <c r="AR456" s="246"/>
      <c r="AS456" s="246"/>
      <c r="AT456" s="246"/>
      <c r="AU456" s="260"/>
    </row>
    <row r="457" spans="1:47" ht="60" customHeight="1" x14ac:dyDescent="0.35">
      <c r="A457" s="256" t="s">
        <v>6949</v>
      </c>
      <c r="B457" s="234" t="s">
        <v>6950</v>
      </c>
      <c r="C457" s="235" t="s">
        <v>6962</v>
      </c>
      <c r="D457" s="238" t="s">
        <v>6963</v>
      </c>
      <c r="E457" s="239" t="s">
        <v>6075</v>
      </c>
      <c r="F457" s="242" t="s">
        <v>6953</v>
      </c>
      <c r="G457" s="245" t="str">
        <f>IF(COUNTIF(H457:AU457,"&lt;&gt;")=0,"",SUMPRODUCT(((Recommendations[ImplStatus]="Implemented")+(Recommendations[ImplStatus]="Compensated"))*ISNUMBER(MATCH(Recommendations[Id],H457:AU457,0)))/COUNTIF(H457:AU457,"&lt;&gt;"))</f>
        <v/>
      </c>
      <c r="H457" s="246"/>
      <c r="I457" s="246"/>
      <c r="J457" s="246"/>
      <c r="K457" s="246"/>
      <c r="L457" s="246"/>
      <c r="M457" s="246"/>
      <c r="N457" s="246"/>
      <c r="O457" s="246"/>
      <c r="P457" s="246"/>
      <c r="Q457" s="246"/>
      <c r="R457" s="246"/>
      <c r="S457" s="246"/>
      <c r="T457" s="246"/>
      <c r="U457" s="246"/>
      <c r="V457" s="246"/>
      <c r="W457" s="246"/>
      <c r="X457" s="246"/>
      <c r="Y457" s="246"/>
      <c r="Z457" s="246"/>
      <c r="AA457" s="246"/>
      <c r="AB457" s="246"/>
      <c r="AC457" s="246"/>
      <c r="AD457" s="246"/>
      <c r="AE457" s="246"/>
      <c r="AF457" s="246"/>
      <c r="AG457" s="246"/>
      <c r="AH457" s="246"/>
      <c r="AI457" s="246"/>
      <c r="AJ457" s="246"/>
      <c r="AK457" s="246"/>
      <c r="AL457" s="246"/>
      <c r="AM457" s="246"/>
      <c r="AN457" s="246"/>
      <c r="AO457" s="246"/>
      <c r="AP457" s="246"/>
      <c r="AQ457" s="246"/>
      <c r="AR457" s="246"/>
      <c r="AS457" s="246"/>
      <c r="AT457" s="246"/>
      <c r="AU457" s="260"/>
    </row>
    <row r="458" spans="1:47" ht="60" customHeight="1" x14ac:dyDescent="0.35">
      <c r="A458" s="256" t="s">
        <v>6949</v>
      </c>
      <c r="B458" s="234" t="s">
        <v>6950</v>
      </c>
      <c r="C458" s="235" t="s">
        <v>6964</v>
      </c>
      <c r="D458" s="238" t="s">
        <v>6965</v>
      </c>
      <c r="E458" s="239" t="s">
        <v>6075</v>
      </c>
      <c r="F458" s="242" t="s">
        <v>6953</v>
      </c>
      <c r="G458" s="245" t="str">
        <f>IF(COUNTIF(H458:AU458,"&lt;&gt;")=0,"",SUMPRODUCT(((Recommendations[ImplStatus]="Implemented")+(Recommendations[ImplStatus]="Compensated"))*ISNUMBER(MATCH(Recommendations[Id],H458:AU458,0)))/COUNTIF(H458:AU458,"&lt;&gt;"))</f>
        <v/>
      </c>
      <c r="H458" s="246"/>
      <c r="I458" s="246"/>
      <c r="J458" s="246"/>
      <c r="K458" s="246"/>
      <c r="L458" s="246"/>
      <c r="M458" s="246"/>
      <c r="N458" s="246"/>
      <c r="O458" s="246"/>
      <c r="P458" s="246"/>
      <c r="Q458" s="246"/>
      <c r="R458" s="246"/>
      <c r="S458" s="246"/>
      <c r="T458" s="246"/>
      <c r="U458" s="246"/>
      <c r="V458" s="246"/>
      <c r="W458" s="246"/>
      <c r="X458" s="246"/>
      <c r="Y458" s="246"/>
      <c r="Z458" s="246"/>
      <c r="AA458" s="246"/>
      <c r="AB458" s="246"/>
      <c r="AC458" s="246"/>
      <c r="AD458" s="246"/>
      <c r="AE458" s="246"/>
      <c r="AF458" s="246"/>
      <c r="AG458" s="246"/>
      <c r="AH458" s="246"/>
      <c r="AI458" s="246"/>
      <c r="AJ458" s="246"/>
      <c r="AK458" s="246"/>
      <c r="AL458" s="246"/>
      <c r="AM458" s="246"/>
      <c r="AN458" s="246"/>
      <c r="AO458" s="246"/>
      <c r="AP458" s="246"/>
      <c r="AQ458" s="246"/>
      <c r="AR458" s="246"/>
      <c r="AS458" s="246"/>
      <c r="AT458" s="246"/>
      <c r="AU458" s="260"/>
    </row>
    <row r="459" spans="1:47" ht="60" customHeight="1" x14ac:dyDescent="0.35">
      <c r="A459" s="256" t="s">
        <v>6949</v>
      </c>
      <c r="B459" s="234" t="s">
        <v>6950</v>
      </c>
      <c r="C459" s="235" t="s">
        <v>6966</v>
      </c>
      <c r="D459" s="238" t="s">
        <v>6967</v>
      </c>
      <c r="E459" s="239" t="s">
        <v>6075</v>
      </c>
      <c r="F459" s="242" t="s">
        <v>6953</v>
      </c>
      <c r="G459" s="245" t="str">
        <f>IF(COUNTIF(H459:AU459,"&lt;&gt;")=0,"",SUMPRODUCT(((Recommendations[ImplStatus]="Implemented")+(Recommendations[ImplStatus]="Compensated"))*ISNUMBER(MATCH(Recommendations[Id],H459:AU459,0)))/COUNTIF(H459:AU459,"&lt;&gt;"))</f>
        <v/>
      </c>
      <c r="H459" s="246"/>
      <c r="I459" s="246"/>
      <c r="J459" s="246"/>
      <c r="K459" s="246"/>
      <c r="L459" s="246"/>
      <c r="M459" s="246"/>
      <c r="N459" s="246"/>
      <c r="O459" s="246"/>
      <c r="P459" s="246"/>
      <c r="Q459" s="246"/>
      <c r="R459" s="246"/>
      <c r="S459" s="246"/>
      <c r="T459" s="246"/>
      <c r="U459" s="246"/>
      <c r="V459" s="246"/>
      <c r="W459" s="246"/>
      <c r="X459" s="246"/>
      <c r="Y459" s="246"/>
      <c r="Z459" s="246"/>
      <c r="AA459" s="246"/>
      <c r="AB459" s="246"/>
      <c r="AC459" s="246"/>
      <c r="AD459" s="246"/>
      <c r="AE459" s="246"/>
      <c r="AF459" s="246"/>
      <c r="AG459" s="246"/>
      <c r="AH459" s="246"/>
      <c r="AI459" s="246"/>
      <c r="AJ459" s="246"/>
      <c r="AK459" s="246"/>
      <c r="AL459" s="246"/>
      <c r="AM459" s="246"/>
      <c r="AN459" s="246"/>
      <c r="AO459" s="246"/>
      <c r="AP459" s="246"/>
      <c r="AQ459" s="246"/>
      <c r="AR459" s="246"/>
      <c r="AS459" s="246"/>
      <c r="AT459" s="246"/>
      <c r="AU459" s="260"/>
    </row>
    <row r="460" spans="1:47" ht="60" customHeight="1" x14ac:dyDescent="0.35">
      <c r="A460" s="256" t="s">
        <v>6949</v>
      </c>
      <c r="B460" s="234" t="s">
        <v>6950</v>
      </c>
      <c r="C460" s="235" t="s">
        <v>6968</v>
      </c>
      <c r="D460" s="238" t="s">
        <v>6969</v>
      </c>
      <c r="E460" s="239" t="s">
        <v>6075</v>
      </c>
      <c r="F460" s="242" t="s">
        <v>6953</v>
      </c>
      <c r="G460" s="245" t="str">
        <f>IF(COUNTIF(H460:AU460,"&lt;&gt;")=0,"",SUMPRODUCT(((Recommendations[ImplStatus]="Implemented")+(Recommendations[ImplStatus]="Compensated"))*ISNUMBER(MATCH(Recommendations[Id],H460:AU460,0)))/COUNTIF(H460:AU460,"&lt;&gt;"))</f>
        <v/>
      </c>
      <c r="H460" s="246"/>
      <c r="I460" s="246"/>
      <c r="J460" s="246"/>
      <c r="K460" s="246"/>
      <c r="L460" s="246"/>
      <c r="M460" s="246"/>
      <c r="N460" s="246"/>
      <c r="O460" s="246"/>
      <c r="P460" s="246"/>
      <c r="Q460" s="246"/>
      <c r="R460" s="246"/>
      <c r="S460" s="246"/>
      <c r="T460" s="246"/>
      <c r="U460" s="246"/>
      <c r="V460" s="246"/>
      <c r="W460" s="246"/>
      <c r="X460" s="246"/>
      <c r="Y460" s="246"/>
      <c r="Z460" s="246"/>
      <c r="AA460" s="246"/>
      <c r="AB460" s="246"/>
      <c r="AC460" s="246"/>
      <c r="AD460" s="246"/>
      <c r="AE460" s="246"/>
      <c r="AF460" s="246"/>
      <c r="AG460" s="246"/>
      <c r="AH460" s="246"/>
      <c r="AI460" s="246"/>
      <c r="AJ460" s="246"/>
      <c r="AK460" s="246"/>
      <c r="AL460" s="246"/>
      <c r="AM460" s="246"/>
      <c r="AN460" s="246"/>
      <c r="AO460" s="246"/>
      <c r="AP460" s="246"/>
      <c r="AQ460" s="246"/>
      <c r="AR460" s="246"/>
      <c r="AS460" s="246"/>
      <c r="AT460" s="246"/>
      <c r="AU460" s="260"/>
    </row>
    <row r="461" spans="1:47" ht="60" customHeight="1" x14ac:dyDescent="0.35">
      <c r="A461" s="256" t="s">
        <v>6949</v>
      </c>
      <c r="B461" s="234" t="s">
        <v>6950</v>
      </c>
      <c r="C461" s="235" t="s">
        <v>6970</v>
      </c>
      <c r="D461" s="238" t="s">
        <v>6971</v>
      </c>
      <c r="E461" s="239" t="s">
        <v>6075</v>
      </c>
      <c r="F461" s="242" t="s">
        <v>6953</v>
      </c>
      <c r="G461" s="245" t="str">
        <f>IF(COUNTIF(H461:AU461,"&lt;&gt;")=0,"",SUMPRODUCT(((Recommendations[ImplStatus]="Implemented")+(Recommendations[ImplStatus]="Compensated"))*ISNUMBER(MATCH(Recommendations[Id],H461:AU461,0)))/COUNTIF(H461:AU461,"&lt;&gt;"))</f>
        <v/>
      </c>
      <c r="H461" s="246"/>
      <c r="I461" s="246"/>
      <c r="J461" s="246"/>
      <c r="K461" s="246"/>
      <c r="L461" s="246"/>
      <c r="M461" s="246"/>
      <c r="N461" s="246"/>
      <c r="O461" s="246"/>
      <c r="P461" s="246"/>
      <c r="Q461" s="246"/>
      <c r="R461" s="246"/>
      <c r="S461" s="246"/>
      <c r="T461" s="246"/>
      <c r="U461" s="246"/>
      <c r="V461" s="246"/>
      <c r="W461" s="246"/>
      <c r="X461" s="246"/>
      <c r="Y461" s="246"/>
      <c r="Z461" s="246"/>
      <c r="AA461" s="246"/>
      <c r="AB461" s="246"/>
      <c r="AC461" s="246"/>
      <c r="AD461" s="246"/>
      <c r="AE461" s="246"/>
      <c r="AF461" s="246"/>
      <c r="AG461" s="246"/>
      <c r="AH461" s="246"/>
      <c r="AI461" s="246"/>
      <c r="AJ461" s="246"/>
      <c r="AK461" s="246"/>
      <c r="AL461" s="246"/>
      <c r="AM461" s="246"/>
      <c r="AN461" s="246"/>
      <c r="AO461" s="246"/>
      <c r="AP461" s="246"/>
      <c r="AQ461" s="246"/>
      <c r="AR461" s="246"/>
      <c r="AS461" s="246"/>
      <c r="AT461" s="246"/>
      <c r="AU461" s="260"/>
    </row>
    <row r="462" spans="1:47" ht="60" customHeight="1" x14ac:dyDescent="0.35">
      <c r="A462" s="256" t="s">
        <v>6949</v>
      </c>
      <c r="B462" s="234" t="s">
        <v>6950</v>
      </c>
      <c r="C462" s="235" t="s">
        <v>6972</v>
      </c>
      <c r="D462" s="238" t="s">
        <v>6973</v>
      </c>
      <c r="E462" s="239" t="s">
        <v>6075</v>
      </c>
      <c r="F462" s="242" t="s">
        <v>6953</v>
      </c>
      <c r="G462" s="245" t="str">
        <f>IF(COUNTIF(H462:AU462,"&lt;&gt;")=0,"",SUMPRODUCT(((Recommendations[ImplStatus]="Implemented")+(Recommendations[ImplStatus]="Compensated"))*ISNUMBER(MATCH(Recommendations[Id],H462:AU462,0)))/COUNTIF(H462:AU462,"&lt;&gt;"))</f>
        <v/>
      </c>
      <c r="H462" s="246"/>
      <c r="I462" s="246"/>
      <c r="J462" s="246"/>
      <c r="K462" s="246"/>
      <c r="L462" s="246"/>
      <c r="M462" s="246"/>
      <c r="N462" s="246"/>
      <c r="O462" s="246"/>
      <c r="P462" s="246"/>
      <c r="Q462" s="246"/>
      <c r="R462" s="246"/>
      <c r="S462" s="246"/>
      <c r="T462" s="246"/>
      <c r="U462" s="246"/>
      <c r="V462" s="246"/>
      <c r="W462" s="246"/>
      <c r="X462" s="246"/>
      <c r="Y462" s="246"/>
      <c r="Z462" s="246"/>
      <c r="AA462" s="246"/>
      <c r="AB462" s="246"/>
      <c r="AC462" s="246"/>
      <c r="AD462" s="246"/>
      <c r="AE462" s="246"/>
      <c r="AF462" s="246"/>
      <c r="AG462" s="246"/>
      <c r="AH462" s="246"/>
      <c r="AI462" s="246"/>
      <c r="AJ462" s="246"/>
      <c r="AK462" s="246"/>
      <c r="AL462" s="246"/>
      <c r="AM462" s="246"/>
      <c r="AN462" s="246"/>
      <c r="AO462" s="246"/>
      <c r="AP462" s="246"/>
      <c r="AQ462" s="246"/>
      <c r="AR462" s="246"/>
      <c r="AS462" s="246"/>
      <c r="AT462" s="246"/>
      <c r="AU462" s="260"/>
    </row>
    <row r="463" spans="1:47" ht="60" customHeight="1" x14ac:dyDescent="0.35">
      <c r="A463" s="256" t="s">
        <v>6949</v>
      </c>
      <c r="B463" s="234" t="s">
        <v>6950</v>
      </c>
      <c r="C463" s="235" t="s">
        <v>6974</v>
      </c>
      <c r="D463" s="238" t="s">
        <v>6975</v>
      </c>
      <c r="E463" s="239" t="s">
        <v>6075</v>
      </c>
      <c r="F463" s="242" t="s">
        <v>6953</v>
      </c>
      <c r="G463" s="245" t="str">
        <f>IF(COUNTIF(H463:AU463,"&lt;&gt;")=0,"",SUMPRODUCT(((Recommendations[ImplStatus]="Implemented")+(Recommendations[ImplStatus]="Compensated"))*ISNUMBER(MATCH(Recommendations[Id],H463:AU463,0)))/COUNTIF(H463:AU463,"&lt;&gt;"))</f>
        <v/>
      </c>
      <c r="H463" s="246"/>
      <c r="I463" s="246"/>
      <c r="J463" s="246"/>
      <c r="K463" s="246"/>
      <c r="L463" s="246"/>
      <c r="M463" s="246"/>
      <c r="N463" s="246"/>
      <c r="O463" s="246"/>
      <c r="P463" s="246"/>
      <c r="Q463" s="246"/>
      <c r="R463" s="246"/>
      <c r="S463" s="246"/>
      <c r="T463" s="246"/>
      <c r="U463" s="246"/>
      <c r="V463" s="246"/>
      <c r="W463" s="246"/>
      <c r="X463" s="246"/>
      <c r="Y463" s="246"/>
      <c r="Z463" s="246"/>
      <c r="AA463" s="246"/>
      <c r="AB463" s="246"/>
      <c r="AC463" s="246"/>
      <c r="AD463" s="246"/>
      <c r="AE463" s="246"/>
      <c r="AF463" s="246"/>
      <c r="AG463" s="246"/>
      <c r="AH463" s="246"/>
      <c r="AI463" s="246"/>
      <c r="AJ463" s="246"/>
      <c r="AK463" s="246"/>
      <c r="AL463" s="246"/>
      <c r="AM463" s="246"/>
      <c r="AN463" s="246"/>
      <c r="AO463" s="246"/>
      <c r="AP463" s="246"/>
      <c r="AQ463" s="246"/>
      <c r="AR463" s="246"/>
      <c r="AS463" s="246"/>
      <c r="AT463" s="246"/>
      <c r="AU463" s="260"/>
    </row>
    <row r="464" spans="1:47" ht="60" customHeight="1" x14ac:dyDescent="0.35">
      <c r="A464" s="256" t="s">
        <v>6949</v>
      </c>
      <c r="B464" s="234" t="s">
        <v>6950</v>
      </c>
      <c r="C464" s="235" t="s">
        <v>6976</v>
      </c>
      <c r="D464" s="238" t="s">
        <v>6977</v>
      </c>
      <c r="E464" s="239" t="s">
        <v>6075</v>
      </c>
      <c r="F464" s="242" t="s">
        <v>6953</v>
      </c>
      <c r="G464" s="245" t="str">
        <f>IF(COUNTIF(H464:AU464,"&lt;&gt;")=0,"",SUMPRODUCT(((Recommendations[ImplStatus]="Implemented")+(Recommendations[ImplStatus]="Compensated"))*ISNUMBER(MATCH(Recommendations[Id],H464:AU464,0)))/COUNTIF(H464:AU464,"&lt;&gt;"))</f>
        <v/>
      </c>
      <c r="H464" s="246"/>
      <c r="I464" s="246"/>
      <c r="J464" s="246"/>
      <c r="K464" s="246"/>
      <c r="L464" s="246"/>
      <c r="M464" s="246"/>
      <c r="N464" s="246"/>
      <c r="O464" s="246"/>
      <c r="P464" s="246"/>
      <c r="Q464" s="246"/>
      <c r="R464" s="246"/>
      <c r="S464" s="246"/>
      <c r="T464" s="246"/>
      <c r="U464" s="246"/>
      <c r="V464" s="246"/>
      <c r="W464" s="246"/>
      <c r="X464" s="246"/>
      <c r="Y464" s="246"/>
      <c r="Z464" s="246"/>
      <c r="AA464" s="246"/>
      <c r="AB464" s="246"/>
      <c r="AC464" s="246"/>
      <c r="AD464" s="246"/>
      <c r="AE464" s="246"/>
      <c r="AF464" s="246"/>
      <c r="AG464" s="246"/>
      <c r="AH464" s="246"/>
      <c r="AI464" s="246"/>
      <c r="AJ464" s="246"/>
      <c r="AK464" s="246"/>
      <c r="AL464" s="246"/>
      <c r="AM464" s="246"/>
      <c r="AN464" s="246"/>
      <c r="AO464" s="246"/>
      <c r="AP464" s="246"/>
      <c r="AQ464" s="246"/>
      <c r="AR464" s="246"/>
      <c r="AS464" s="246"/>
      <c r="AT464" s="246"/>
      <c r="AU464" s="260"/>
    </row>
    <row r="465" spans="1:47" ht="60" customHeight="1" x14ac:dyDescent="0.35">
      <c r="A465" s="256" t="s">
        <v>6949</v>
      </c>
      <c r="B465" s="234" t="s">
        <v>6950</v>
      </c>
      <c r="C465" s="235" t="s">
        <v>6978</v>
      </c>
      <c r="D465" s="238" t="s">
        <v>6979</v>
      </c>
      <c r="E465" s="239" t="s">
        <v>6075</v>
      </c>
      <c r="F465" s="242" t="s">
        <v>6953</v>
      </c>
      <c r="G465" s="245" t="str">
        <f>IF(COUNTIF(H465:AU465,"&lt;&gt;")=0,"",SUMPRODUCT(((Recommendations[ImplStatus]="Implemented")+(Recommendations[ImplStatus]="Compensated"))*ISNUMBER(MATCH(Recommendations[Id],H465:AU465,0)))/COUNTIF(H465:AU465,"&lt;&gt;"))</f>
        <v/>
      </c>
      <c r="H465" s="246"/>
      <c r="I465" s="246"/>
      <c r="J465" s="246"/>
      <c r="K465" s="246"/>
      <c r="L465" s="246"/>
      <c r="M465" s="246"/>
      <c r="N465" s="246"/>
      <c r="O465" s="246"/>
      <c r="P465" s="246"/>
      <c r="Q465" s="246"/>
      <c r="R465" s="246"/>
      <c r="S465" s="246"/>
      <c r="T465" s="246"/>
      <c r="U465" s="246"/>
      <c r="V465" s="246"/>
      <c r="W465" s="246"/>
      <c r="X465" s="246"/>
      <c r="Y465" s="246"/>
      <c r="Z465" s="246"/>
      <c r="AA465" s="246"/>
      <c r="AB465" s="246"/>
      <c r="AC465" s="246"/>
      <c r="AD465" s="246"/>
      <c r="AE465" s="246"/>
      <c r="AF465" s="246"/>
      <c r="AG465" s="246"/>
      <c r="AH465" s="246"/>
      <c r="AI465" s="246"/>
      <c r="AJ465" s="246"/>
      <c r="AK465" s="246"/>
      <c r="AL465" s="246"/>
      <c r="AM465" s="246"/>
      <c r="AN465" s="246"/>
      <c r="AO465" s="246"/>
      <c r="AP465" s="246"/>
      <c r="AQ465" s="246"/>
      <c r="AR465" s="246"/>
      <c r="AS465" s="246"/>
      <c r="AT465" s="246"/>
      <c r="AU465" s="260"/>
    </row>
    <row r="466" spans="1:47" ht="60" customHeight="1" outlineLevel="2" x14ac:dyDescent="0.35">
      <c r="A466" s="255" t="s">
        <v>6949</v>
      </c>
      <c r="B466" s="233" t="s">
        <v>6980</v>
      </c>
      <c r="C466" s="233"/>
      <c r="D466" s="237"/>
      <c r="E466" s="233"/>
      <c r="F466" s="241"/>
      <c r="G466" s="244" t="str">
        <f>IF(COUNTIF(H466:AU466,"&lt;&gt;")=0,"",SUMPRODUCT(((Recommendations[ImplStatus]="Implemented")+(Recommendations[ImplStatus]="Compensated"))*ISNUMBER(MATCH(Recommendations[Id],H466:AU466,0)))/COUNTIF(H466:AU466,"&lt;&gt;"))</f>
        <v/>
      </c>
      <c r="H466" s="241"/>
      <c r="I466" s="241"/>
      <c r="J466" s="241"/>
      <c r="K466" s="241"/>
      <c r="L466" s="241"/>
      <c r="M466" s="241"/>
      <c r="N466" s="241"/>
      <c r="O466" s="241"/>
      <c r="P466" s="241"/>
      <c r="Q466" s="241"/>
      <c r="R466" s="241"/>
      <c r="S466" s="241"/>
      <c r="T466" s="241"/>
      <c r="U466" s="241"/>
      <c r="V466" s="241"/>
      <c r="W466" s="241"/>
      <c r="X466" s="241"/>
      <c r="Y466" s="241"/>
      <c r="Z466" s="241"/>
      <c r="AA466" s="241"/>
      <c r="AB466" s="241"/>
      <c r="AC466" s="241"/>
      <c r="AD466" s="241"/>
      <c r="AE466" s="241"/>
      <c r="AF466" s="241"/>
      <c r="AG466" s="241"/>
      <c r="AH466" s="241"/>
      <c r="AI466" s="241"/>
      <c r="AJ466" s="241"/>
      <c r="AK466" s="241"/>
      <c r="AL466" s="241"/>
      <c r="AM466" s="241"/>
      <c r="AN466" s="241"/>
      <c r="AO466" s="241"/>
      <c r="AP466" s="241"/>
      <c r="AQ466" s="241"/>
      <c r="AR466" s="241"/>
      <c r="AS466" s="241"/>
      <c r="AT466" s="241"/>
      <c r="AU466" s="259"/>
    </row>
    <row r="467" spans="1:47" ht="60" customHeight="1" x14ac:dyDescent="0.35">
      <c r="A467" s="256" t="s">
        <v>6949</v>
      </c>
      <c r="B467" s="234" t="s">
        <v>6980</v>
      </c>
      <c r="C467" s="235" t="s">
        <v>6981</v>
      </c>
      <c r="D467" s="238" t="s">
        <v>6982</v>
      </c>
      <c r="E467" s="239" t="s">
        <v>6046</v>
      </c>
      <c r="F467" s="242" t="s">
        <v>6185</v>
      </c>
      <c r="G467" s="245" t="str">
        <f>IF(COUNTIF(H467:AU467,"&lt;&gt;")=0,"",SUMPRODUCT(((Recommendations[ImplStatus]="Implemented")+(Recommendations[ImplStatus]="Compensated"))*ISNUMBER(MATCH(Recommendations[Id],H467:AU467,0)))/COUNTIF(H467:AU467,"&lt;&gt;"))</f>
        <v/>
      </c>
      <c r="H467" s="246"/>
      <c r="I467" s="246"/>
      <c r="J467" s="246"/>
      <c r="K467" s="246"/>
      <c r="L467" s="246"/>
      <c r="M467" s="246"/>
      <c r="N467" s="246"/>
      <c r="O467" s="246"/>
      <c r="P467" s="246"/>
      <c r="Q467" s="246"/>
      <c r="R467" s="246"/>
      <c r="S467" s="246"/>
      <c r="T467" s="246"/>
      <c r="U467" s="246"/>
      <c r="V467" s="246"/>
      <c r="W467" s="246"/>
      <c r="X467" s="246"/>
      <c r="Y467" s="246"/>
      <c r="Z467" s="246"/>
      <c r="AA467" s="246"/>
      <c r="AB467" s="246"/>
      <c r="AC467" s="246"/>
      <c r="AD467" s="246"/>
      <c r="AE467" s="246"/>
      <c r="AF467" s="246"/>
      <c r="AG467" s="246"/>
      <c r="AH467" s="246"/>
      <c r="AI467" s="246"/>
      <c r="AJ467" s="246"/>
      <c r="AK467" s="246"/>
      <c r="AL467" s="246"/>
      <c r="AM467" s="246"/>
      <c r="AN467" s="246"/>
      <c r="AO467" s="246"/>
      <c r="AP467" s="246"/>
      <c r="AQ467" s="246"/>
      <c r="AR467" s="246"/>
      <c r="AS467" s="246"/>
      <c r="AT467" s="246"/>
      <c r="AU467" s="260"/>
    </row>
    <row r="468" spans="1:47" ht="60" customHeight="1" x14ac:dyDescent="0.35">
      <c r="A468" s="256" t="s">
        <v>6949</v>
      </c>
      <c r="B468" s="234" t="s">
        <v>6980</v>
      </c>
      <c r="C468" s="235" t="s">
        <v>6983</v>
      </c>
      <c r="D468" s="238" t="s">
        <v>6984</v>
      </c>
      <c r="E468" s="239" t="s">
        <v>6046</v>
      </c>
      <c r="F468" s="242" t="s">
        <v>6185</v>
      </c>
      <c r="G468" s="245" t="str">
        <f>IF(COUNTIF(H468:AU468,"&lt;&gt;")=0,"",SUMPRODUCT(((Recommendations[ImplStatus]="Implemented")+(Recommendations[ImplStatus]="Compensated"))*ISNUMBER(MATCH(Recommendations[Id],H468:AU468,0)))/COUNTIF(H468:AU468,"&lt;&gt;"))</f>
        <v/>
      </c>
      <c r="H468" s="246"/>
      <c r="I468" s="246"/>
      <c r="J468" s="246"/>
      <c r="K468" s="246"/>
      <c r="L468" s="246"/>
      <c r="M468" s="246"/>
      <c r="N468" s="246"/>
      <c r="O468" s="246"/>
      <c r="P468" s="246"/>
      <c r="Q468" s="246"/>
      <c r="R468" s="246"/>
      <c r="S468" s="246"/>
      <c r="T468" s="246"/>
      <c r="U468" s="246"/>
      <c r="V468" s="246"/>
      <c r="W468" s="246"/>
      <c r="X468" s="246"/>
      <c r="Y468" s="246"/>
      <c r="Z468" s="246"/>
      <c r="AA468" s="246"/>
      <c r="AB468" s="246"/>
      <c r="AC468" s="246"/>
      <c r="AD468" s="246"/>
      <c r="AE468" s="246"/>
      <c r="AF468" s="246"/>
      <c r="AG468" s="246"/>
      <c r="AH468" s="246"/>
      <c r="AI468" s="246"/>
      <c r="AJ468" s="246"/>
      <c r="AK468" s="246"/>
      <c r="AL468" s="246"/>
      <c r="AM468" s="246"/>
      <c r="AN468" s="246"/>
      <c r="AO468" s="246"/>
      <c r="AP468" s="246"/>
      <c r="AQ468" s="246"/>
      <c r="AR468" s="246"/>
      <c r="AS468" s="246"/>
      <c r="AT468" s="246"/>
      <c r="AU468" s="260"/>
    </row>
    <row r="469" spans="1:47" ht="60" customHeight="1" x14ac:dyDescent="0.35">
      <c r="A469" s="256" t="s">
        <v>6949</v>
      </c>
      <c r="B469" s="234" t="s">
        <v>6980</v>
      </c>
      <c r="C469" s="235" t="s">
        <v>6985</v>
      </c>
      <c r="D469" s="238" t="s">
        <v>6986</v>
      </c>
      <c r="E469" s="239" t="s">
        <v>6046</v>
      </c>
      <c r="F469" s="242" t="s">
        <v>6185</v>
      </c>
      <c r="G469" s="245" t="str">
        <f>IF(COUNTIF(H469:AU469,"&lt;&gt;")=0,"",SUMPRODUCT(((Recommendations[ImplStatus]="Implemented")+(Recommendations[ImplStatus]="Compensated"))*ISNUMBER(MATCH(Recommendations[Id],H469:AU469,0)))/COUNTIF(H469:AU469,"&lt;&gt;"))</f>
        <v/>
      </c>
      <c r="H469" s="246"/>
      <c r="I469" s="246"/>
      <c r="J469" s="246"/>
      <c r="K469" s="246"/>
      <c r="L469" s="246"/>
      <c r="M469" s="246"/>
      <c r="N469" s="246"/>
      <c r="O469" s="246"/>
      <c r="P469" s="246"/>
      <c r="Q469" s="246"/>
      <c r="R469" s="246"/>
      <c r="S469" s="246"/>
      <c r="T469" s="246"/>
      <c r="U469" s="246"/>
      <c r="V469" s="246"/>
      <c r="W469" s="246"/>
      <c r="X469" s="246"/>
      <c r="Y469" s="246"/>
      <c r="Z469" s="246"/>
      <c r="AA469" s="246"/>
      <c r="AB469" s="246"/>
      <c r="AC469" s="246"/>
      <c r="AD469" s="246"/>
      <c r="AE469" s="246"/>
      <c r="AF469" s="246"/>
      <c r="AG469" s="246"/>
      <c r="AH469" s="246"/>
      <c r="AI469" s="246"/>
      <c r="AJ469" s="246"/>
      <c r="AK469" s="246"/>
      <c r="AL469" s="246"/>
      <c r="AM469" s="246"/>
      <c r="AN469" s="246"/>
      <c r="AO469" s="246"/>
      <c r="AP469" s="246"/>
      <c r="AQ469" s="246"/>
      <c r="AR469" s="246"/>
      <c r="AS469" s="246"/>
      <c r="AT469" s="246"/>
      <c r="AU469" s="260"/>
    </row>
    <row r="470" spans="1:47" ht="60" customHeight="1" x14ac:dyDescent="0.35">
      <c r="A470" s="256" t="s">
        <v>6949</v>
      </c>
      <c r="B470" s="234" t="s">
        <v>6980</v>
      </c>
      <c r="C470" s="235" t="s">
        <v>6987</v>
      </c>
      <c r="D470" s="238" t="s">
        <v>6988</v>
      </c>
      <c r="E470" s="239" t="s">
        <v>6142</v>
      </c>
      <c r="F470" s="242" t="s">
        <v>6554</v>
      </c>
      <c r="G470" s="245" t="str">
        <f>IF(COUNTIF(H470:AU470,"&lt;&gt;")=0,"",SUMPRODUCT(((Recommendations[ImplStatus]="Implemented")+(Recommendations[ImplStatus]="Compensated"))*ISNUMBER(MATCH(Recommendations[Id],H470:AU470,0)))/COUNTIF(H470:AU470,"&lt;&gt;"))</f>
        <v/>
      </c>
      <c r="H470" s="246"/>
      <c r="I470" s="246"/>
      <c r="J470" s="246"/>
      <c r="K470" s="246"/>
      <c r="L470" s="246"/>
      <c r="M470" s="246"/>
      <c r="N470" s="246"/>
      <c r="O470" s="246"/>
      <c r="P470" s="246"/>
      <c r="Q470" s="246"/>
      <c r="R470" s="246"/>
      <c r="S470" s="246"/>
      <c r="T470" s="246"/>
      <c r="U470" s="246"/>
      <c r="V470" s="246"/>
      <c r="W470" s="246"/>
      <c r="X470" s="246"/>
      <c r="Y470" s="246"/>
      <c r="Z470" s="246"/>
      <c r="AA470" s="246"/>
      <c r="AB470" s="246"/>
      <c r="AC470" s="246"/>
      <c r="AD470" s="246"/>
      <c r="AE470" s="246"/>
      <c r="AF470" s="246"/>
      <c r="AG470" s="246"/>
      <c r="AH470" s="246"/>
      <c r="AI470" s="246"/>
      <c r="AJ470" s="246"/>
      <c r="AK470" s="246"/>
      <c r="AL470" s="246"/>
      <c r="AM470" s="246"/>
      <c r="AN470" s="246"/>
      <c r="AO470" s="246"/>
      <c r="AP470" s="246"/>
      <c r="AQ470" s="246"/>
      <c r="AR470" s="246"/>
      <c r="AS470" s="246"/>
      <c r="AT470" s="246"/>
      <c r="AU470" s="260"/>
    </row>
    <row r="471" spans="1:47" ht="60" customHeight="1" x14ac:dyDescent="0.35">
      <c r="A471" s="256" t="s">
        <v>6949</v>
      </c>
      <c r="B471" s="234" t="s">
        <v>6980</v>
      </c>
      <c r="C471" s="235" t="s">
        <v>6989</v>
      </c>
      <c r="D471" s="238" t="s">
        <v>6990</v>
      </c>
      <c r="E471" s="239" t="s">
        <v>6142</v>
      </c>
      <c r="F471" s="242" t="s">
        <v>6554</v>
      </c>
      <c r="G471" s="245" t="str">
        <f>IF(COUNTIF(H471:AU471,"&lt;&gt;")=0,"",SUMPRODUCT(((Recommendations[ImplStatus]="Implemented")+(Recommendations[ImplStatus]="Compensated"))*ISNUMBER(MATCH(Recommendations[Id],H471:AU471,0)))/COUNTIF(H471:AU471,"&lt;&gt;"))</f>
        <v/>
      </c>
      <c r="H471" s="246"/>
      <c r="I471" s="246"/>
      <c r="J471" s="246"/>
      <c r="K471" s="246"/>
      <c r="L471" s="246"/>
      <c r="M471" s="246"/>
      <c r="N471" s="246"/>
      <c r="O471" s="246"/>
      <c r="P471" s="246"/>
      <c r="Q471" s="246"/>
      <c r="R471" s="246"/>
      <c r="S471" s="246"/>
      <c r="T471" s="246"/>
      <c r="U471" s="246"/>
      <c r="V471" s="246"/>
      <c r="W471" s="246"/>
      <c r="X471" s="246"/>
      <c r="Y471" s="246"/>
      <c r="Z471" s="246"/>
      <c r="AA471" s="246"/>
      <c r="AB471" s="246"/>
      <c r="AC471" s="246"/>
      <c r="AD471" s="246"/>
      <c r="AE471" s="246"/>
      <c r="AF471" s="246"/>
      <c r="AG471" s="246"/>
      <c r="AH471" s="246"/>
      <c r="AI471" s="246"/>
      <c r="AJ471" s="246"/>
      <c r="AK471" s="246"/>
      <c r="AL471" s="246"/>
      <c r="AM471" s="246"/>
      <c r="AN471" s="246"/>
      <c r="AO471" s="246"/>
      <c r="AP471" s="246"/>
      <c r="AQ471" s="246"/>
      <c r="AR471" s="246"/>
      <c r="AS471" s="246"/>
      <c r="AT471" s="246"/>
      <c r="AU471" s="260"/>
    </row>
    <row r="472" spans="1:47" ht="60" customHeight="1" x14ac:dyDescent="0.35">
      <c r="A472" s="256" t="s">
        <v>6949</v>
      </c>
      <c r="B472" s="234" t="s">
        <v>6980</v>
      </c>
      <c r="C472" s="235" t="s">
        <v>6991</v>
      </c>
      <c r="D472" s="238" t="s">
        <v>6992</v>
      </c>
      <c r="E472" s="239" t="s">
        <v>6046</v>
      </c>
      <c r="F472" s="242" t="s">
        <v>6554</v>
      </c>
      <c r="G472" s="245" t="str">
        <f>IF(COUNTIF(H472:AU472,"&lt;&gt;")=0,"",SUMPRODUCT(((Recommendations[ImplStatus]="Implemented")+(Recommendations[ImplStatus]="Compensated"))*ISNUMBER(MATCH(Recommendations[Id],H472:AU472,0)))/COUNTIF(H472:AU472,"&lt;&gt;"))</f>
        <v/>
      </c>
      <c r="H472" s="246"/>
      <c r="I472" s="246"/>
      <c r="J472" s="246"/>
      <c r="K472" s="246"/>
      <c r="L472" s="246"/>
      <c r="M472" s="246"/>
      <c r="N472" s="246"/>
      <c r="O472" s="246"/>
      <c r="P472" s="246"/>
      <c r="Q472" s="246"/>
      <c r="R472" s="246"/>
      <c r="S472" s="246"/>
      <c r="T472" s="246"/>
      <c r="U472" s="246"/>
      <c r="V472" s="246"/>
      <c r="W472" s="246"/>
      <c r="X472" s="246"/>
      <c r="Y472" s="246"/>
      <c r="Z472" s="246"/>
      <c r="AA472" s="246"/>
      <c r="AB472" s="246"/>
      <c r="AC472" s="246"/>
      <c r="AD472" s="246"/>
      <c r="AE472" s="246"/>
      <c r="AF472" s="246"/>
      <c r="AG472" s="246"/>
      <c r="AH472" s="246"/>
      <c r="AI472" s="246"/>
      <c r="AJ472" s="246"/>
      <c r="AK472" s="246"/>
      <c r="AL472" s="246"/>
      <c r="AM472" s="246"/>
      <c r="AN472" s="246"/>
      <c r="AO472" s="246"/>
      <c r="AP472" s="246"/>
      <c r="AQ472" s="246"/>
      <c r="AR472" s="246"/>
      <c r="AS472" s="246"/>
      <c r="AT472" s="246"/>
      <c r="AU472" s="260"/>
    </row>
    <row r="473" spans="1:47" ht="60" customHeight="1" x14ac:dyDescent="0.35">
      <c r="A473" s="256" t="s">
        <v>6949</v>
      </c>
      <c r="B473" s="234" t="s">
        <v>6980</v>
      </c>
      <c r="C473" s="235" t="s">
        <v>6993</v>
      </c>
      <c r="D473" s="238" t="s">
        <v>6994</v>
      </c>
      <c r="E473" s="239" t="s">
        <v>6046</v>
      </c>
      <c r="F473" s="242" t="s">
        <v>6493</v>
      </c>
      <c r="G473" s="245" t="str">
        <f>IF(COUNTIF(H473:AU473,"&lt;&gt;")=0,"",SUMPRODUCT(((Recommendations[ImplStatus]="Implemented")+(Recommendations[ImplStatus]="Compensated"))*ISNUMBER(MATCH(Recommendations[Id],H473:AU473,0)))/COUNTIF(H473:AU473,"&lt;&gt;"))</f>
        <v/>
      </c>
      <c r="H473" s="246"/>
      <c r="I473" s="246"/>
      <c r="J473" s="246"/>
      <c r="K473" s="246"/>
      <c r="L473" s="246"/>
      <c r="M473" s="246"/>
      <c r="N473" s="246"/>
      <c r="O473" s="246"/>
      <c r="P473" s="246"/>
      <c r="Q473" s="246"/>
      <c r="R473" s="246"/>
      <c r="S473" s="246"/>
      <c r="T473" s="246"/>
      <c r="U473" s="246"/>
      <c r="V473" s="246"/>
      <c r="W473" s="246"/>
      <c r="X473" s="246"/>
      <c r="Y473" s="246"/>
      <c r="Z473" s="246"/>
      <c r="AA473" s="246"/>
      <c r="AB473" s="246"/>
      <c r="AC473" s="246"/>
      <c r="AD473" s="246"/>
      <c r="AE473" s="246"/>
      <c r="AF473" s="246"/>
      <c r="AG473" s="246"/>
      <c r="AH473" s="246"/>
      <c r="AI473" s="246"/>
      <c r="AJ473" s="246"/>
      <c r="AK473" s="246"/>
      <c r="AL473" s="246"/>
      <c r="AM473" s="246"/>
      <c r="AN473" s="246"/>
      <c r="AO473" s="246"/>
      <c r="AP473" s="246"/>
      <c r="AQ473" s="246"/>
      <c r="AR473" s="246"/>
      <c r="AS473" s="246"/>
      <c r="AT473" s="246"/>
      <c r="AU473" s="260"/>
    </row>
    <row r="474" spans="1:47" ht="60" customHeight="1" x14ac:dyDescent="0.35">
      <c r="A474" s="256" t="s">
        <v>6949</v>
      </c>
      <c r="B474" s="234" t="s">
        <v>6980</v>
      </c>
      <c r="C474" s="235" t="s">
        <v>6995</v>
      </c>
      <c r="D474" s="238" t="s">
        <v>6996</v>
      </c>
      <c r="E474" s="239" t="s">
        <v>6075</v>
      </c>
      <c r="F474" s="242" t="s">
        <v>6493</v>
      </c>
      <c r="G474" s="245" t="str">
        <f>IF(COUNTIF(H474:AU474,"&lt;&gt;")=0,"",SUMPRODUCT(((Recommendations[ImplStatus]="Implemented")+(Recommendations[ImplStatus]="Compensated"))*ISNUMBER(MATCH(Recommendations[Id],H474:AU474,0)))/COUNTIF(H474:AU474,"&lt;&gt;"))</f>
        <v/>
      </c>
      <c r="H474" s="246"/>
      <c r="I474" s="246"/>
      <c r="J474" s="246"/>
      <c r="K474" s="246"/>
      <c r="L474" s="246"/>
      <c r="M474" s="246"/>
      <c r="N474" s="246"/>
      <c r="O474" s="246"/>
      <c r="P474" s="246"/>
      <c r="Q474" s="246"/>
      <c r="R474" s="246"/>
      <c r="S474" s="246"/>
      <c r="T474" s="246"/>
      <c r="U474" s="246"/>
      <c r="V474" s="246"/>
      <c r="W474" s="246"/>
      <c r="X474" s="246"/>
      <c r="Y474" s="246"/>
      <c r="Z474" s="246"/>
      <c r="AA474" s="246"/>
      <c r="AB474" s="246"/>
      <c r="AC474" s="246"/>
      <c r="AD474" s="246"/>
      <c r="AE474" s="246"/>
      <c r="AF474" s="246"/>
      <c r="AG474" s="246"/>
      <c r="AH474" s="246"/>
      <c r="AI474" s="246"/>
      <c r="AJ474" s="246"/>
      <c r="AK474" s="246"/>
      <c r="AL474" s="246"/>
      <c r="AM474" s="246"/>
      <c r="AN474" s="246"/>
      <c r="AO474" s="246"/>
      <c r="AP474" s="246"/>
      <c r="AQ474" s="246"/>
      <c r="AR474" s="246"/>
      <c r="AS474" s="246"/>
      <c r="AT474" s="246"/>
      <c r="AU474" s="260"/>
    </row>
    <row r="475" spans="1:47" ht="60" customHeight="1" x14ac:dyDescent="0.35">
      <c r="A475" s="256" t="s">
        <v>6949</v>
      </c>
      <c r="B475" s="234" t="s">
        <v>6980</v>
      </c>
      <c r="C475" s="235" t="s">
        <v>6997</v>
      </c>
      <c r="D475" s="238" t="s">
        <v>6998</v>
      </c>
      <c r="E475" s="239" t="s">
        <v>6075</v>
      </c>
      <c r="F475" s="242" t="s">
        <v>6493</v>
      </c>
      <c r="G475" s="245" t="str">
        <f>IF(COUNTIF(H475:AU475,"&lt;&gt;")=0,"",SUMPRODUCT(((Recommendations[ImplStatus]="Implemented")+(Recommendations[ImplStatus]="Compensated"))*ISNUMBER(MATCH(Recommendations[Id],H475:AU475,0)))/COUNTIF(H475:AU475,"&lt;&gt;"))</f>
        <v/>
      </c>
      <c r="H475" s="246"/>
      <c r="I475" s="246"/>
      <c r="J475" s="246"/>
      <c r="K475" s="246"/>
      <c r="L475" s="246"/>
      <c r="M475" s="246"/>
      <c r="N475" s="246"/>
      <c r="O475" s="246"/>
      <c r="P475" s="246"/>
      <c r="Q475" s="246"/>
      <c r="R475" s="246"/>
      <c r="S475" s="246"/>
      <c r="T475" s="246"/>
      <c r="U475" s="246"/>
      <c r="V475" s="246"/>
      <c r="W475" s="246"/>
      <c r="X475" s="246"/>
      <c r="Y475" s="246"/>
      <c r="Z475" s="246"/>
      <c r="AA475" s="246"/>
      <c r="AB475" s="246"/>
      <c r="AC475" s="246"/>
      <c r="AD475" s="246"/>
      <c r="AE475" s="246"/>
      <c r="AF475" s="246"/>
      <c r="AG475" s="246"/>
      <c r="AH475" s="246"/>
      <c r="AI475" s="246"/>
      <c r="AJ475" s="246"/>
      <c r="AK475" s="246"/>
      <c r="AL475" s="246"/>
      <c r="AM475" s="246"/>
      <c r="AN475" s="246"/>
      <c r="AO475" s="246"/>
      <c r="AP475" s="246"/>
      <c r="AQ475" s="246"/>
      <c r="AR475" s="246"/>
      <c r="AS475" s="246"/>
      <c r="AT475" s="246"/>
      <c r="AU475" s="260"/>
    </row>
    <row r="476" spans="1:47" ht="60" customHeight="1" x14ac:dyDescent="0.35">
      <c r="A476" s="256" t="s">
        <v>6949</v>
      </c>
      <c r="B476" s="234" t="s">
        <v>6980</v>
      </c>
      <c r="C476" s="235" t="s">
        <v>6999</v>
      </c>
      <c r="D476" s="238" t="s">
        <v>7000</v>
      </c>
      <c r="E476" s="239" t="s">
        <v>6075</v>
      </c>
      <c r="F476" s="242" t="s">
        <v>6493</v>
      </c>
      <c r="G476" s="245" t="str">
        <f>IF(COUNTIF(H476:AU476,"&lt;&gt;")=0,"",SUMPRODUCT(((Recommendations[ImplStatus]="Implemented")+(Recommendations[ImplStatus]="Compensated"))*ISNUMBER(MATCH(Recommendations[Id],H476:AU476,0)))/COUNTIF(H476:AU476,"&lt;&gt;"))</f>
        <v/>
      </c>
      <c r="H476" s="246"/>
      <c r="I476" s="246"/>
      <c r="J476" s="246"/>
      <c r="K476" s="246"/>
      <c r="L476" s="246"/>
      <c r="M476" s="246"/>
      <c r="N476" s="246"/>
      <c r="O476" s="246"/>
      <c r="P476" s="246"/>
      <c r="Q476" s="246"/>
      <c r="R476" s="246"/>
      <c r="S476" s="246"/>
      <c r="T476" s="246"/>
      <c r="U476" s="246"/>
      <c r="V476" s="246"/>
      <c r="W476" s="246"/>
      <c r="X476" s="246"/>
      <c r="Y476" s="246"/>
      <c r="Z476" s="246"/>
      <c r="AA476" s="246"/>
      <c r="AB476" s="246"/>
      <c r="AC476" s="246"/>
      <c r="AD476" s="246"/>
      <c r="AE476" s="246"/>
      <c r="AF476" s="246"/>
      <c r="AG476" s="246"/>
      <c r="AH476" s="246"/>
      <c r="AI476" s="246"/>
      <c r="AJ476" s="246"/>
      <c r="AK476" s="246"/>
      <c r="AL476" s="246"/>
      <c r="AM476" s="246"/>
      <c r="AN476" s="246"/>
      <c r="AO476" s="246"/>
      <c r="AP476" s="246"/>
      <c r="AQ476" s="246"/>
      <c r="AR476" s="246"/>
      <c r="AS476" s="246"/>
      <c r="AT476" s="246"/>
      <c r="AU476" s="260"/>
    </row>
    <row r="477" spans="1:47" ht="60" customHeight="1" x14ac:dyDescent="0.35">
      <c r="A477" s="256" t="s">
        <v>6949</v>
      </c>
      <c r="B477" s="234" t="s">
        <v>6980</v>
      </c>
      <c r="C477" s="235" t="s">
        <v>7001</v>
      </c>
      <c r="D477" s="238" t="s">
        <v>7002</v>
      </c>
      <c r="E477" s="239" t="s">
        <v>6075</v>
      </c>
      <c r="F477" s="242" t="s">
        <v>6493</v>
      </c>
      <c r="G477" s="245" t="str">
        <f>IF(COUNTIF(H477:AU477,"&lt;&gt;")=0,"",SUMPRODUCT(((Recommendations[ImplStatus]="Implemented")+(Recommendations[ImplStatus]="Compensated"))*ISNUMBER(MATCH(Recommendations[Id],H477:AU477,0)))/COUNTIF(H477:AU477,"&lt;&gt;"))</f>
        <v/>
      </c>
      <c r="H477" s="246"/>
      <c r="I477" s="246"/>
      <c r="J477" s="246"/>
      <c r="K477" s="246"/>
      <c r="L477" s="246"/>
      <c r="M477" s="246"/>
      <c r="N477" s="246"/>
      <c r="O477" s="246"/>
      <c r="P477" s="246"/>
      <c r="Q477" s="246"/>
      <c r="R477" s="246"/>
      <c r="S477" s="246"/>
      <c r="T477" s="246"/>
      <c r="U477" s="246"/>
      <c r="V477" s="246"/>
      <c r="W477" s="246"/>
      <c r="X477" s="246"/>
      <c r="Y477" s="246"/>
      <c r="Z477" s="246"/>
      <c r="AA477" s="246"/>
      <c r="AB477" s="246"/>
      <c r="AC477" s="246"/>
      <c r="AD477" s="246"/>
      <c r="AE477" s="246"/>
      <c r="AF477" s="246"/>
      <c r="AG477" s="246"/>
      <c r="AH477" s="246"/>
      <c r="AI477" s="246"/>
      <c r="AJ477" s="246"/>
      <c r="AK477" s="246"/>
      <c r="AL477" s="246"/>
      <c r="AM477" s="246"/>
      <c r="AN477" s="246"/>
      <c r="AO477" s="246"/>
      <c r="AP477" s="246"/>
      <c r="AQ477" s="246"/>
      <c r="AR477" s="246"/>
      <c r="AS477" s="246"/>
      <c r="AT477" s="246"/>
      <c r="AU477" s="260"/>
    </row>
    <row r="478" spans="1:47" ht="60" customHeight="1" x14ac:dyDescent="0.35">
      <c r="A478" s="256" t="s">
        <v>6949</v>
      </c>
      <c r="B478" s="234" t="s">
        <v>6980</v>
      </c>
      <c r="C478" s="235" t="s">
        <v>7003</v>
      </c>
      <c r="D478" s="238" t="s">
        <v>7004</v>
      </c>
      <c r="E478" s="239" t="s">
        <v>6075</v>
      </c>
      <c r="F478" s="242" t="s">
        <v>6554</v>
      </c>
      <c r="G478" s="245" t="str">
        <f>IF(COUNTIF(H478:AU478,"&lt;&gt;")=0,"",SUMPRODUCT(((Recommendations[ImplStatus]="Implemented")+(Recommendations[ImplStatus]="Compensated"))*ISNUMBER(MATCH(Recommendations[Id],H478:AU478,0)))/COUNTIF(H478:AU478,"&lt;&gt;"))</f>
        <v/>
      </c>
      <c r="H478" s="246"/>
      <c r="I478" s="246"/>
      <c r="J478" s="246"/>
      <c r="K478" s="246"/>
      <c r="L478" s="246"/>
      <c r="M478" s="246"/>
      <c r="N478" s="246"/>
      <c r="O478" s="246"/>
      <c r="P478" s="246"/>
      <c r="Q478" s="246"/>
      <c r="R478" s="246"/>
      <c r="S478" s="246"/>
      <c r="T478" s="246"/>
      <c r="U478" s="246"/>
      <c r="V478" s="246"/>
      <c r="W478" s="246"/>
      <c r="X478" s="246"/>
      <c r="Y478" s="246"/>
      <c r="Z478" s="246"/>
      <c r="AA478" s="246"/>
      <c r="AB478" s="246"/>
      <c r="AC478" s="246"/>
      <c r="AD478" s="246"/>
      <c r="AE478" s="246"/>
      <c r="AF478" s="246"/>
      <c r="AG478" s="246"/>
      <c r="AH478" s="246"/>
      <c r="AI478" s="246"/>
      <c r="AJ478" s="246"/>
      <c r="AK478" s="246"/>
      <c r="AL478" s="246"/>
      <c r="AM478" s="246"/>
      <c r="AN478" s="246"/>
      <c r="AO478" s="246"/>
      <c r="AP478" s="246"/>
      <c r="AQ478" s="246"/>
      <c r="AR478" s="246"/>
      <c r="AS478" s="246"/>
      <c r="AT478" s="246"/>
      <c r="AU478" s="260"/>
    </row>
    <row r="479" spans="1:47" ht="60" customHeight="1" x14ac:dyDescent="0.35">
      <c r="A479" s="256" t="s">
        <v>6949</v>
      </c>
      <c r="B479" s="234" t="s">
        <v>6980</v>
      </c>
      <c r="C479" s="235" t="s">
        <v>7005</v>
      </c>
      <c r="D479" s="238" t="s">
        <v>7006</v>
      </c>
      <c r="E479" s="239" t="s">
        <v>6190</v>
      </c>
      <c r="F479" s="242" t="s">
        <v>6554</v>
      </c>
      <c r="G479" s="245" t="str">
        <f>IF(COUNTIF(H479:AU479,"&lt;&gt;")=0,"",SUMPRODUCT(((Recommendations[ImplStatus]="Implemented")+(Recommendations[ImplStatus]="Compensated"))*ISNUMBER(MATCH(Recommendations[Id],H479:AU479,0)))/COUNTIF(H479:AU479,"&lt;&gt;"))</f>
        <v/>
      </c>
      <c r="H479" s="246"/>
      <c r="I479" s="246"/>
      <c r="J479" s="246"/>
      <c r="K479" s="246"/>
      <c r="L479" s="246"/>
      <c r="M479" s="246"/>
      <c r="N479" s="246"/>
      <c r="O479" s="246"/>
      <c r="P479" s="246"/>
      <c r="Q479" s="246"/>
      <c r="R479" s="246"/>
      <c r="S479" s="246"/>
      <c r="T479" s="246"/>
      <c r="U479" s="246"/>
      <c r="V479" s="246"/>
      <c r="W479" s="246"/>
      <c r="X479" s="246"/>
      <c r="Y479" s="246"/>
      <c r="Z479" s="246"/>
      <c r="AA479" s="246"/>
      <c r="AB479" s="246"/>
      <c r="AC479" s="246"/>
      <c r="AD479" s="246"/>
      <c r="AE479" s="246"/>
      <c r="AF479" s="246"/>
      <c r="AG479" s="246"/>
      <c r="AH479" s="246"/>
      <c r="AI479" s="246"/>
      <c r="AJ479" s="246"/>
      <c r="AK479" s="246"/>
      <c r="AL479" s="246"/>
      <c r="AM479" s="246"/>
      <c r="AN479" s="246"/>
      <c r="AO479" s="246"/>
      <c r="AP479" s="246"/>
      <c r="AQ479" s="246"/>
      <c r="AR479" s="246"/>
      <c r="AS479" s="246"/>
      <c r="AT479" s="246"/>
      <c r="AU479" s="260"/>
    </row>
    <row r="480" spans="1:47" ht="60" customHeight="1" x14ac:dyDescent="0.35">
      <c r="A480" s="256" t="s">
        <v>6949</v>
      </c>
      <c r="B480" s="234" t="s">
        <v>6980</v>
      </c>
      <c r="C480" s="235" t="s">
        <v>7007</v>
      </c>
      <c r="D480" s="238" t="s">
        <v>7008</v>
      </c>
      <c r="E480" s="239" t="s">
        <v>6190</v>
      </c>
      <c r="F480" s="242" t="s">
        <v>6554</v>
      </c>
      <c r="G480" s="245" t="str">
        <f>IF(COUNTIF(H480:AU480,"&lt;&gt;")=0,"",SUMPRODUCT(((Recommendations[ImplStatus]="Implemented")+(Recommendations[ImplStatus]="Compensated"))*ISNUMBER(MATCH(Recommendations[Id],H480:AU480,0)))/COUNTIF(H480:AU480,"&lt;&gt;"))</f>
        <v/>
      </c>
      <c r="H480" s="246"/>
      <c r="I480" s="246"/>
      <c r="J480" s="246"/>
      <c r="K480" s="246"/>
      <c r="L480" s="246"/>
      <c r="M480" s="246"/>
      <c r="N480" s="246"/>
      <c r="O480" s="246"/>
      <c r="P480" s="246"/>
      <c r="Q480" s="246"/>
      <c r="R480" s="246"/>
      <c r="S480" s="246"/>
      <c r="T480" s="246"/>
      <c r="U480" s="246"/>
      <c r="V480" s="246"/>
      <c r="W480" s="246"/>
      <c r="X480" s="246"/>
      <c r="Y480" s="246"/>
      <c r="Z480" s="246"/>
      <c r="AA480" s="246"/>
      <c r="AB480" s="246"/>
      <c r="AC480" s="246"/>
      <c r="AD480" s="246"/>
      <c r="AE480" s="246"/>
      <c r="AF480" s="246"/>
      <c r="AG480" s="246"/>
      <c r="AH480" s="246"/>
      <c r="AI480" s="246"/>
      <c r="AJ480" s="246"/>
      <c r="AK480" s="246"/>
      <c r="AL480" s="246"/>
      <c r="AM480" s="246"/>
      <c r="AN480" s="246"/>
      <c r="AO480" s="246"/>
      <c r="AP480" s="246"/>
      <c r="AQ480" s="246"/>
      <c r="AR480" s="246"/>
      <c r="AS480" s="246"/>
      <c r="AT480" s="246"/>
      <c r="AU480" s="260"/>
    </row>
    <row r="481" spans="1:47" ht="60" customHeight="1" x14ac:dyDescent="0.35">
      <c r="A481" s="257" t="s">
        <v>6949</v>
      </c>
      <c r="B481" s="247" t="s">
        <v>6980</v>
      </c>
      <c r="C481" s="248" t="s">
        <v>7009</v>
      </c>
      <c r="D481" s="249" t="s">
        <v>7010</v>
      </c>
      <c r="E481" s="250" t="s">
        <v>6190</v>
      </c>
      <c r="F481" s="251" t="s">
        <v>6185</v>
      </c>
      <c r="G481" s="252" t="str">
        <f>IF(COUNTIF(H481:AU481,"&lt;&gt;")=0,"",SUMPRODUCT(((Recommendations[ImplStatus]="Implemented")+(Recommendations[ImplStatus]="Compensated"))*ISNUMBER(MATCH(Recommendations[Id],H481:AU481,0)))/COUNTIF(H481:AU481,"&lt;&gt;"))</f>
        <v/>
      </c>
      <c r="H481" s="253"/>
      <c r="I481" s="253"/>
      <c r="J481" s="253"/>
      <c r="K481" s="253"/>
      <c r="L481" s="253"/>
      <c r="M481" s="253"/>
      <c r="N481" s="253"/>
      <c r="O481" s="253"/>
      <c r="P481" s="253"/>
      <c r="Q481" s="253"/>
      <c r="R481" s="253"/>
      <c r="S481" s="253"/>
      <c r="T481" s="253"/>
      <c r="U481" s="253"/>
      <c r="V481" s="253"/>
      <c r="W481" s="253"/>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c r="AS481" s="253"/>
      <c r="AT481" s="253"/>
      <c r="AU481" s="261"/>
    </row>
    <row r="485" spans="1:47" ht="32" customHeight="1" x14ac:dyDescent="0.35">
      <c r="A485" s="265" t="s">
        <v>3002</v>
      </c>
      <c r="B485" s="265"/>
      <c r="C485" s="265"/>
      <c r="D485" s="265"/>
      <c r="E485" s="265"/>
      <c r="F485" s="265"/>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IFERROR(INDEX('Recommendations'!$I$2:$I$458, MATCH(H2,'Recommendations'!$B$2:$B$458,0))="Implemented", FALSE))</xm:f>
            <x14:dxf>
              <font>
                <color rgb="FF000000"/>
              </font>
              <fill>
                <patternFill>
                  <bgColor rgb="FF3C7D22"/>
                </patternFill>
              </fill>
            </x14:dxf>
          </x14:cfRule>
          <x14:cfRule type="expression" priority="2" id="{00000000-000E-0000-0A00-000002000000}">
            <xm:f>AND(H2&lt;&gt;"", IFERROR(INDEX('Recommendations'!$I$2:$I$458, MATCH(H2,'Recommendations'!$B$2:$B$458,0))="Compensated", FALSE))</xm:f>
            <x14:dxf>
              <font>
                <color rgb="FF000000"/>
              </font>
              <fill>
                <patternFill>
                  <bgColor rgb="FFC6E0B4"/>
                </patternFill>
              </fill>
            </x14:dxf>
          </x14:cfRule>
          <x14:cfRule type="expression" priority="3" id="{00000000-000E-0000-0A00-000003000000}">
            <xm:f>AND(H2&lt;&gt;"", IFERROR(INDEX('Recommendations'!$I$2:$I$458, MATCH(H2,'Recommendations'!$B$2:$B$458,0))="Testing", FALSE))</xm:f>
            <x14:dxf>
              <font>
                <color rgb="FF000000"/>
              </font>
              <fill>
                <patternFill>
                  <bgColor rgb="FFFFC000"/>
                </patternFill>
              </fill>
            </x14:dxf>
          </x14:cfRule>
          <x14:cfRule type="expression" priority="4" id="{00000000-000E-0000-0A00-000004000000}">
            <xm:f>AND(H2&lt;&gt;"", IFERROR(INDEX('Recommendations'!$I$2:$I$458, MATCH(H2,'Recommendations'!$B$2:$B$458,0))="Failed", FALSE))</xm:f>
            <x14:dxf>
              <font>
                <color rgb="FF000000"/>
              </font>
              <fill>
                <patternFill>
                  <bgColor rgb="FFD82891"/>
                </patternFill>
              </fill>
            </x14:dxf>
          </x14:cfRule>
          <x14:cfRule type="expression" priority="5" id="{00000000-000E-0000-0A00-000005000000}">
            <xm:f>AND(H2&lt;&gt;"", IFERROR(INDEX('Recommendations'!$I$2:$I$458, MATCH(H2,'Recommendations'!$B$2:$B$458,0))="Risk Accepted", FALSE))</xm:f>
            <x14:dxf>
              <font>
                <color rgb="FF000000"/>
              </font>
              <fill>
                <patternFill>
                  <bgColor rgb="FFD9D9D9"/>
                </patternFill>
              </fill>
            </x14:dxf>
          </x14:cfRule>
          <x14:cfRule type="expression" priority="6" id="{00000000-000E-0000-0A00-000006000000}">
            <xm:f>AND(H2&lt;&gt;"", IFERROR(INDEX('Recommendations'!$I$2:$I$458, MATCH(H2,'Recommendations'!$B$2:$B$458,0))="N/A",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0" t="s">
        <v>3085</v>
      </c>
      <c r="C2" s="274"/>
      <c r="D2" s="274"/>
      <c r="E2" s="274"/>
      <c r="F2" s="274"/>
      <c r="G2" s="274"/>
      <c r="H2" s="274"/>
      <c r="I2" s="274"/>
    </row>
    <row r="4" spans="2:15" ht="18.5" x14ac:dyDescent="0.45">
      <c r="B4" s="39" t="s">
        <v>3086</v>
      </c>
    </row>
    <row r="5" spans="2:15" x14ac:dyDescent="0.35">
      <c r="B5" s="41" t="s">
        <v>25</v>
      </c>
      <c r="C5" s="41" t="s">
        <v>3087</v>
      </c>
      <c r="D5" s="41" t="s">
        <v>3088</v>
      </c>
      <c r="F5" s="278" t="s">
        <v>3089</v>
      </c>
      <c r="G5" s="278"/>
      <c r="H5" s="278"/>
      <c r="I5" s="281" t="s">
        <v>3090</v>
      </c>
      <c r="J5" s="281"/>
      <c r="K5" s="281"/>
      <c r="L5" s="281"/>
      <c r="M5" s="281"/>
      <c r="N5" s="281"/>
      <c r="O5" s="281"/>
    </row>
    <row r="6" spans="2:15" x14ac:dyDescent="0.35">
      <c r="B6" s="47" t="s">
        <v>3091</v>
      </c>
      <c r="C6" s="48">
        <v>457</v>
      </c>
      <c r="D6" s="49" t="s">
        <v>25</v>
      </c>
      <c r="F6" s="278" t="s">
        <v>3092</v>
      </c>
      <c r="G6" s="278"/>
      <c r="H6" s="278"/>
      <c r="I6" s="279" t="s">
        <v>3093</v>
      </c>
      <c r="J6" s="279"/>
      <c r="K6" s="279"/>
      <c r="L6" s="279"/>
      <c r="M6" s="279"/>
      <c r="N6" s="279"/>
      <c r="O6" s="279"/>
    </row>
    <row r="7" spans="2:15" x14ac:dyDescent="0.35">
      <c r="B7" s="50" t="s">
        <v>3094</v>
      </c>
      <c r="C7" s="51">
        <f>C6-C8-C9</f>
        <v>457</v>
      </c>
      <c r="D7" s="52">
        <f>IF(C6&gt;0,C7/C6,0)</f>
        <v>1</v>
      </c>
      <c r="F7" s="278" t="s">
        <v>3095</v>
      </c>
      <c r="G7" s="278"/>
      <c r="H7" s="278"/>
      <c r="I7" s="279" t="s">
        <v>3093</v>
      </c>
      <c r="J7" s="279"/>
      <c r="K7" s="279"/>
      <c r="L7" s="279"/>
      <c r="M7" s="279"/>
      <c r="N7" s="279"/>
      <c r="O7" s="279"/>
    </row>
    <row r="8" spans="2:15" x14ac:dyDescent="0.35">
      <c r="B8" s="43" t="s">
        <v>3096</v>
      </c>
      <c r="C8" s="44">
        <f>COUNTIF('Recommendations'!I:I,"Risk Accepted")</f>
        <v>0</v>
      </c>
      <c r="D8" s="45">
        <f>IF(C6&gt;0,C8/C6,0)</f>
        <v>0</v>
      </c>
      <c r="F8" s="278" t="s">
        <v>3097</v>
      </c>
      <c r="G8" s="278"/>
      <c r="H8" s="278"/>
      <c r="I8" s="279" t="s">
        <v>3093</v>
      </c>
      <c r="J8" s="279"/>
      <c r="K8" s="279"/>
      <c r="L8" s="279"/>
      <c r="M8" s="279"/>
      <c r="N8" s="279"/>
      <c r="O8" s="279"/>
    </row>
    <row r="9" spans="2:15" x14ac:dyDescent="0.35">
      <c r="B9" s="43" t="s">
        <v>3098</v>
      </c>
      <c r="C9" s="44">
        <f>COUNTIF('Recommendations'!I:I,"N/A")</f>
        <v>0</v>
      </c>
      <c r="D9" s="45">
        <f>IF(C6&gt;0,C9/C6,0)</f>
        <v>0</v>
      </c>
      <c r="F9" s="278" t="s">
        <v>3099</v>
      </c>
      <c r="G9" s="278"/>
      <c r="H9" s="278"/>
      <c r="I9" s="279" t="s">
        <v>3093</v>
      </c>
      <c r="J9" s="279"/>
      <c r="K9" s="279"/>
      <c r="L9" s="279"/>
      <c r="M9" s="279"/>
      <c r="N9" s="279"/>
      <c r="O9" s="279"/>
    </row>
    <row r="12" spans="2:15" ht="18.5" x14ac:dyDescent="0.45">
      <c r="B12" s="39" t="s">
        <v>3100</v>
      </c>
    </row>
    <row r="14" spans="2:15" x14ac:dyDescent="0.35">
      <c r="B14" s="53" t="s">
        <v>3101</v>
      </c>
    </row>
    <row r="15" spans="2:15" x14ac:dyDescent="0.35">
      <c r="B15" s="41" t="s">
        <v>25</v>
      </c>
      <c r="C15" s="41" t="s">
        <v>3102</v>
      </c>
      <c r="D15" s="41" t="s">
        <v>3103</v>
      </c>
      <c r="E15" s="41" t="s">
        <v>3104</v>
      </c>
      <c r="F15" s="41" t="s">
        <v>3105</v>
      </c>
    </row>
    <row r="16" spans="2:15" x14ac:dyDescent="0.35">
      <c r="B16" s="43" t="s">
        <v>3106</v>
      </c>
      <c r="C16" s="44">
        <f>COUNTIF('Recommendations'!P:P,"Resolved")</f>
        <v>0</v>
      </c>
      <c r="D16" s="44">
        <f>COUNTIF('Recommendations'!P:P,"Testing")</f>
        <v>0</v>
      </c>
      <c r="E16" s="44">
        <f>COUNTIF('Recommendations'!P:P,"Outstanding")</f>
        <v>457</v>
      </c>
      <c r="F16" s="44">
        <f>SUM(C16:E16)</f>
        <v>457</v>
      </c>
    </row>
    <row r="18" spans="2:6" x14ac:dyDescent="0.35">
      <c r="B18" s="53" t="s">
        <v>3107</v>
      </c>
    </row>
    <row r="19" spans="2:6" x14ac:dyDescent="0.35">
      <c r="B19" s="54" t="s">
        <v>25</v>
      </c>
      <c r="C19" s="54" t="s">
        <v>3102</v>
      </c>
      <c r="D19" s="54" t="s">
        <v>3103</v>
      </c>
      <c r="E19" s="54" t="s">
        <v>3104</v>
      </c>
      <c r="F19" s="54" t="s">
        <v>25</v>
      </c>
    </row>
    <row r="20" spans="2:6" x14ac:dyDescent="0.35">
      <c r="B20" s="43" t="s">
        <v>3106</v>
      </c>
      <c r="C20" s="45">
        <f>IF(F16&gt;0, C16/F16, 0)</f>
        <v>0</v>
      </c>
      <c r="D20" s="45">
        <f>IF(F16&gt;0, D16/F16, 0)</f>
        <v>0</v>
      </c>
      <c r="E20" s="45">
        <f>IF(F16&gt;0, E16/F16, 0)</f>
        <v>1</v>
      </c>
      <c r="F20" s="46" t="s">
        <v>25</v>
      </c>
    </row>
    <row r="25" spans="2:6" ht="18.5" x14ac:dyDescent="0.45">
      <c r="B25" s="39" t="s">
        <v>3108</v>
      </c>
    </row>
    <row r="27" spans="2:6" x14ac:dyDescent="0.35">
      <c r="B27" s="53" t="s">
        <v>3101</v>
      </c>
    </row>
    <row r="28" spans="2:6" x14ac:dyDescent="0.35">
      <c r="B28" s="41" t="s">
        <v>4</v>
      </c>
      <c r="C28" s="41" t="s">
        <v>3102</v>
      </c>
      <c r="D28" s="41" t="s">
        <v>3103</v>
      </c>
      <c r="E28" s="41" t="s">
        <v>3104</v>
      </c>
      <c r="F28" s="41" t="s">
        <v>3105</v>
      </c>
    </row>
    <row r="29" spans="2:6" x14ac:dyDescent="0.35">
      <c r="B29" s="43" t="s">
        <v>350</v>
      </c>
      <c r="C29" s="44">
        <f>COUNTIFS('Recommendations'!E:E,"BitLocker",'Recommendations'!P:P,"=Resolved")</f>
        <v>0</v>
      </c>
      <c r="D29" s="44">
        <f>COUNTIFS('Recommendations'!E:E,"=BitLocker",'Recommendations'!P:P,"=Testing")</f>
        <v>0</v>
      </c>
      <c r="E29" s="44">
        <f>COUNTIFS('Recommendations'!E:E,"=BitLocker",'Recommendations'!P:P,"=Outstanding")</f>
        <v>34</v>
      </c>
      <c r="F29" s="44">
        <f>SUM(C29:E29)</f>
        <v>34</v>
      </c>
    </row>
    <row r="30" spans="2:6" x14ac:dyDescent="0.35">
      <c r="B30" s="43" t="s">
        <v>21</v>
      </c>
      <c r="C30" s="44">
        <f>COUNTIFS('Recommendations'!E:E,"Level 1",'Recommendations'!P:P,"=Resolved")</f>
        <v>0</v>
      </c>
      <c r="D30" s="44">
        <f>COUNTIFS('Recommendations'!E:E,"=Level 1",'Recommendations'!P:P,"=Testing")</f>
        <v>0</v>
      </c>
      <c r="E30" s="44">
        <f>COUNTIFS('Recommendations'!E:E,"=Level 1",'Recommendations'!P:P,"=Outstanding")</f>
        <v>337</v>
      </c>
      <c r="F30" s="44">
        <f>SUM(C30:E30)</f>
        <v>337</v>
      </c>
    </row>
    <row r="31" spans="2:6" x14ac:dyDescent="0.35">
      <c r="B31" s="43" t="s">
        <v>104</v>
      </c>
      <c r="C31" s="44">
        <f>COUNTIFS('Recommendations'!E:E,"Level 2",'Recommendations'!P:P,"=Resolved")</f>
        <v>0</v>
      </c>
      <c r="D31" s="44">
        <f>COUNTIFS('Recommendations'!E:E,"=Level 2",'Recommendations'!P:P,"=Testing")</f>
        <v>0</v>
      </c>
      <c r="E31" s="44">
        <f>COUNTIFS('Recommendations'!E:E,"=Level 2",'Recommendations'!P:P,"=Outstanding")</f>
        <v>86</v>
      </c>
      <c r="F31" s="44">
        <f>SUM(C31:E31)</f>
        <v>86</v>
      </c>
    </row>
    <row r="33" spans="2:6" x14ac:dyDescent="0.35">
      <c r="B33" s="53" t="s">
        <v>3107</v>
      </c>
    </row>
    <row r="34" spans="2:6" x14ac:dyDescent="0.35">
      <c r="B34" s="54" t="s">
        <v>4</v>
      </c>
      <c r="C34" s="54" t="s">
        <v>3102</v>
      </c>
      <c r="D34" s="54" t="s">
        <v>3103</v>
      </c>
      <c r="E34" s="54" t="s">
        <v>3104</v>
      </c>
      <c r="F34" s="54" t="s">
        <v>25</v>
      </c>
    </row>
    <row r="35" spans="2:6" x14ac:dyDescent="0.35">
      <c r="B35" s="43" t="s">
        <v>350</v>
      </c>
      <c r="C35" s="45">
        <f>IF(F29&gt;0, C29/F29, 0)</f>
        <v>0</v>
      </c>
      <c r="D35" s="45">
        <f>IF(F29&gt;0, D29/F29, 0)</f>
        <v>0</v>
      </c>
      <c r="E35" s="45">
        <f>IF(F29&gt;0, E29/F29, 0)</f>
        <v>1</v>
      </c>
      <c r="F35" s="46" t="s">
        <v>25</v>
      </c>
    </row>
    <row r="36" spans="2:6" x14ac:dyDescent="0.35">
      <c r="B36" s="43" t="s">
        <v>21</v>
      </c>
      <c r="C36" s="45">
        <f>IF(F30&gt;0, C30/F30, 0)</f>
        <v>0</v>
      </c>
      <c r="D36" s="45">
        <f>IF(F30&gt;0, D30/F30, 0)</f>
        <v>0</v>
      </c>
      <c r="E36" s="45">
        <f>IF(F30&gt;0, E30/F30, 0)</f>
        <v>1</v>
      </c>
      <c r="F36" s="46" t="s">
        <v>25</v>
      </c>
    </row>
    <row r="37" spans="2:6" x14ac:dyDescent="0.35">
      <c r="B37" s="43" t="s">
        <v>104</v>
      </c>
      <c r="C37" s="45">
        <f>IF(F31&gt;0, C31/F31, 0)</f>
        <v>0</v>
      </c>
      <c r="D37" s="45">
        <f>IF(F31&gt;0, D31/F31, 0)</f>
        <v>0</v>
      </c>
      <c r="E37" s="45">
        <f>IF(F31&gt;0, E31/F31, 0)</f>
        <v>1</v>
      </c>
      <c r="F37" s="46" t="s">
        <v>25</v>
      </c>
    </row>
    <row r="42" spans="2:6" ht="18.5" x14ac:dyDescent="0.45">
      <c r="B42" s="39" t="s">
        <v>3109</v>
      </c>
    </row>
    <row r="44" spans="2:6" x14ac:dyDescent="0.35">
      <c r="B44" s="53" t="s">
        <v>3101</v>
      </c>
    </row>
    <row r="45" spans="2:6" x14ac:dyDescent="0.35">
      <c r="B45" s="41" t="s">
        <v>7</v>
      </c>
      <c r="C45" s="41" t="s">
        <v>3102</v>
      </c>
      <c r="D45" s="41" t="s">
        <v>3103</v>
      </c>
      <c r="E45" s="41" t="s">
        <v>3104</v>
      </c>
      <c r="F45" s="41" t="s">
        <v>3105</v>
      </c>
    </row>
    <row r="46" spans="2:6" x14ac:dyDescent="0.35">
      <c r="B46" s="43" t="s">
        <v>3110</v>
      </c>
      <c r="C46" s="44">
        <f>COUNTIFS('Recommendations'!H:H,"Phase1",'Recommendations'!P:P,"=Resolved")</f>
        <v>0</v>
      </c>
      <c r="D46" s="44">
        <f>COUNTIFS('Recommendations'!H:H,"=Phase1",'Recommendations'!P:P,"=Testing")</f>
        <v>0</v>
      </c>
      <c r="E46" s="44">
        <f>COUNTIFS('Recommendations'!H:H,"=Phase1",'Recommendations'!P:P,"=Outstanding")</f>
        <v>0</v>
      </c>
      <c r="F46" s="44">
        <f t="shared" ref="F46:F51" si="0">SUM(C46:E46)</f>
        <v>0</v>
      </c>
    </row>
    <row r="47" spans="2:6" x14ac:dyDescent="0.35">
      <c r="B47" s="43" t="s">
        <v>3111</v>
      </c>
      <c r="C47" s="44">
        <f>COUNTIFS('Recommendations'!H:H,"Phase2",'Recommendations'!P:P,"=Resolved")</f>
        <v>0</v>
      </c>
      <c r="D47" s="44">
        <f>COUNTIFS('Recommendations'!H:H,"=Phase2",'Recommendations'!P:P,"=Testing")</f>
        <v>0</v>
      </c>
      <c r="E47" s="44">
        <f>COUNTIFS('Recommendations'!H:H,"=Phase2",'Recommendations'!P:P,"=Outstanding")</f>
        <v>0</v>
      </c>
      <c r="F47" s="44">
        <f t="shared" si="0"/>
        <v>0</v>
      </c>
    </row>
    <row r="48" spans="2:6" x14ac:dyDescent="0.35">
      <c r="B48" s="43" t="s">
        <v>3112</v>
      </c>
      <c r="C48" s="44">
        <f>COUNTIFS('Recommendations'!H:H,"Phase3",'Recommendations'!P:P,"=Resolved")</f>
        <v>0</v>
      </c>
      <c r="D48" s="44">
        <f>COUNTIFS('Recommendations'!H:H,"=Phase3",'Recommendations'!P:P,"=Testing")</f>
        <v>0</v>
      </c>
      <c r="E48" s="44">
        <f>COUNTIFS('Recommendations'!H:H,"=Phase3",'Recommendations'!P:P,"=Outstanding")</f>
        <v>0</v>
      </c>
      <c r="F48" s="44">
        <f t="shared" si="0"/>
        <v>0</v>
      </c>
    </row>
    <row r="49" spans="2:6" x14ac:dyDescent="0.35">
      <c r="B49" s="43" t="s">
        <v>3113</v>
      </c>
      <c r="C49" s="44">
        <f>COUNTIFS('Recommendations'!H:H,"Phase4",'Recommendations'!P:P,"=Resolved")</f>
        <v>0</v>
      </c>
      <c r="D49" s="44">
        <f>COUNTIFS('Recommendations'!H:H,"=Phase4",'Recommendations'!P:P,"=Testing")</f>
        <v>0</v>
      </c>
      <c r="E49" s="44">
        <f>COUNTIFS('Recommendations'!H:H,"=Phase4",'Recommendations'!P:P,"=Outstanding")</f>
        <v>0</v>
      </c>
      <c r="F49" s="44">
        <f t="shared" si="0"/>
        <v>0</v>
      </c>
    </row>
    <row r="50" spans="2:6" x14ac:dyDescent="0.35">
      <c r="B50" s="43" t="s">
        <v>3114</v>
      </c>
      <c r="C50" s="44">
        <f>COUNTIFS('Recommendations'!H:H,"Phase5",'Recommendations'!P:P,"=Resolved")</f>
        <v>0</v>
      </c>
      <c r="D50" s="44">
        <f>COUNTIFS('Recommendations'!H:H,"=Phase5",'Recommendations'!P:P,"=Testing")</f>
        <v>0</v>
      </c>
      <c r="E50" s="44">
        <f>COUNTIFS('Recommendations'!H:H,"=Phase5",'Recommendations'!P:P,"=Outstanding")</f>
        <v>0</v>
      </c>
      <c r="F50" s="44">
        <f t="shared" si="0"/>
        <v>0</v>
      </c>
    </row>
    <row r="51" spans="2:6" x14ac:dyDescent="0.35">
      <c r="B51" s="43" t="s">
        <v>24</v>
      </c>
      <c r="C51" s="44">
        <f>COUNTIFS('Recommendations'!H:H,"Pending",'Recommendations'!P:P,"=Resolved")</f>
        <v>0</v>
      </c>
      <c r="D51" s="44">
        <f>COUNTIFS('Recommendations'!H:H,"=Pending",'Recommendations'!P:P,"=Testing")</f>
        <v>0</v>
      </c>
      <c r="E51" s="44">
        <f>COUNTIFS('Recommendations'!H:H,"=Pending",'Recommendations'!P:P,"=Outstanding")</f>
        <v>457</v>
      </c>
      <c r="F51" s="44">
        <f t="shared" si="0"/>
        <v>457</v>
      </c>
    </row>
    <row r="53" spans="2:6" x14ac:dyDescent="0.35">
      <c r="B53" s="53" t="s">
        <v>3107</v>
      </c>
    </row>
    <row r="54" spans="2:6" x14ac:dyDescent="0.35">
      <c r="B54" s="54" t="s">
        <v>7</v>
      </c>
      <c r="C54" s="54" t="s">
        <v>3102</v>
      </c>
      <c r="D54" s="54" t="s">
        <v>3103</v>
      </c>
      <c r="E54" s="54" t="s">
        <v>3104</v>
      </c>
      <c r="F54" s="54" t="s">
        <v>25</v>
      </c>
    </row>
    <row r="55" spans="2:6" x14ac:dyDescent="0.35">
      <c r="B55" s="43" t="s">
        <v>3110</v>
      </c>
      <c r="C55" s="45">
        <f t="shared" ref="C55:C60" si="1">IF(F46&gt;0, C46/F46, 0)</f>
        <v>0</v>
      </c>
      <c r="D55" s="45">
        <f t="shared" ref="D55:D60" si="2">IF(F46&gt;0, D46/F46, 0)</f>
        <v>0</v>
      </c>
      <c r="E55" s="45">
        <f t="shared" ref="E55:E60" si="3">IF(F46&gt;0, E46/F46, 0)</f>
        <v>0</v>
      </c>
      <c r="F55" s="46" t="s">
        <v>25</v>
      </c>
    </row>
    <row r="56" spans="2:6" x14ac:dyDescent="0.35">
      <c r="B56" s="43" t="s">
        <v>3111</v>
      </c>
      <c r="C56" s="45">
        <f t="shared" si="1"/>
        <v>0</v>
      </c>
      <c r="D56" s="45">
        <f t="shared" si="2"/>
        <v>0</v>
      </c>
      <c r="E56" s="45">
        <f t="shared" si="3"/>
        <v>0</v>
      </c>
      <c r="F56" s="46" t="s">
        <v>25</v>
      </c>
    </row>
    <row r="57" spans="2:6" x14ac:dyDescent="0.35">
      <c r="B57" s="43" t="s">
        <v>3112</v>
      </c>
      <c r="C57" s="45">
        <f t="shared" si="1"/>
        <v>0</v>
      </c>
      <c r="D57" s="45">
        <f t="shared" si="2"/>
        <v>0</v>
      </c>
      <c r="E57" s="45">
        <f t="shared" si="3"/>
        <v>0</v>
      </c>
      <c r="F57" s="46" t="s">
        <v>25</v>
      </c>
    </row>
    <row r="58" spans="2:6" x14ac:dyDescent="0.35">
      <c r="B58" s="43" t="s">
        <v>3113</v>
      </c>
      <c r="C58" s="45">
        <f t="shared" si="1"/>
        <v>0</v>
      </c>
      <c r="D58" s="45">
        <f t="shared" si="2"/>
        <v>0</v>
      </c>
      <c r="E58" s="45">
        <f t="shared" si="3"/>
        <v>0</v>
      </c>
      <c r="F58" s="46" t="s">
        <v>25</v>
      </c>
    </row>
    <row r="59" spans="2:6" x14ac:dyDescent="0.35">
      <c r="B59" s="43" t="s">
        <v>3114</v>
      </c>
      <c r="C59" s="45">
        <f t="shared" si="1"/>
        <v>0</v>
      </c>
      <c r="D59" s="45">
        <f t="shared" si="2"/>
        <v>0</v>
      </c>
      <c r="E59" s="45">
        <f t="shared" si="3"/>
        <v>0</v>
      </c>
      <c r="F59" s="46" t="s">
        <v>25</v>
      </c>
    </row>
    <row r="60" spans="2:6" x14ac:dyDescent="0.35">
      <c r="B60" s="43" t="s">
        <v>24</v>
      </c>
      <c r="C60" s="45">
        <f t="shared" si="1"/>
        <v>0</v>
      </c>
      <c r="D60" s="45">
        <f t="shared" si="2"/>
        <v>0</v>
      </c>
      <c r="E60" s="45">
        <f t="shared" si="3"/>
        <v>1</v>
      </c>
      <c r="F60" s="46" t="s">
        <v>25</v>
      </c>
    </row>
    <row r="65" spans="2:6" ht="18.5" x14ac:dyDescent="0.45">
      <c r="B65" s="39" t="s">
        <v>3115</v>
      </c>
    </row>
    <row r="67" spans="2:6" x14ac:dyDescent="0.35">
      <c r="B67" s="53" t="s">
        <v>3101</v>
      </c>
    </row>
    <row r="68" spans="2:6" x14ac:dyDescent="0.35">
      <c r="B68" s="41" t="s">
        <v>3</v>
      </c>
      <c r="C68" s="41" t="s">
        <v>3102</v>
      </c>
      <c r="D68" s="41" t="s">
        <v>3103</v>
      </c>
      <c r="E68" s="41" t="s">
        <v>3104</v>
      </c>
      <c r="F68" s="41" t="s">
        <v>3105</v>
      </c>
    </row>
    <row r="69" spans="2:6" x14ac:dyDescent="0.35">
      <c r="B69" s="43" t="s">
        <v>20</v>
      </c>
      <c r="C69" s="44">
        <f>COUNTIFS('Recommendations'!D:D,"Automated",'Recommendations'!P:P,"=Resolved")</f>
        <v>0</v>
      </c>
      <c r="D69" s="44">
        <f>COUNTIFS('Recommendations'!D:D,"=Automated",'Recommendations'!P:P,"=Testing")</f>
        <v>0</v>
      </c>
      <c r="E69" s="44">
        <f>COUNTIFS('Recommendations'!D:D,"=Automated",'Recommendations'!P:P,"=Outstanding")</f>
        <v>457</v>
      </c>
      <c r="F69" s="44">
        <f>SUM(C69:E69)</f>
        <v>457</v>
      </c>
    </row>
    <row r="71" spans="2:6" x14ac:dyDescent="0.35">
      <c r="B71" s="53" t="s">
        <v>3107</v>
      </c>
    </row>
    <row r="72" spans="2:6" x14ac:dyDescent="0.35">
      <c r="B72" s="54" t="s">
        <v>3</v>
      </c>
      <c r="C72" s="54" t="s">
        <v>3102</v>
      </c>
      <c r="D72" s="54" t="s">
        <v>3103</v>
      </c>
      <c r="E72" s="54" t="s">
        <v>3104</v>
      </c>
      <c r="F72" s="54" t="s">
        <v>25</v>
      </c>
    </row>
    <row r="73" spans="2:6" x14ac:dyDescent="0.35">
      <c r="B73" s="43" t="s">
        <v>20</v>
      </c>
      <c r="C73" s="45">
        <f>IF(F69&gt;0, C69/F69, 0)</f>
        <v>0</v>
      </c>
      <c r="D73" s="45">
        <f>IF(F69&gt;0, D69/F69, 0)</f>
        <v>0</v>
      </c>
      <c r="E73" s="45">
        <f>IF(F69&gt;0, E69/F69, 0)</f>
        <v>1</v>
      </c>
      <c r="F73" s="46" t="s">
        <v>25</v>
      </c>
    </row>
    <row r="78" spans="2:6" ht="18.5" x14ac:dyDescent="0.45">
      <c r="B78" s="39" t="s">
        <v>3116</v>
      </c>
    </row>
    <row r="80" spans="2:6" x14ac:dyDescent="0.35">
      <c r="B80" s="53" t="s">
        <v>3101</v>
      </c>
    </row>
    <row r="81" spans="2:6" x14ac:dyDescent="0.35">
      <c r="B81" s="41" t="s">
        <v>5</v>
      </c>
      <c r="C81" s="41" t="s">
        <v>3102</v>
      </c>
      <c r="D81" s="41" t="s">
        <v>3103</v>
      </c>
      <c r="E81" s="41" t="s">
        <v>3104</v>
      </c>
      <c r="F81" s="41" t="s">
        <v>3105</v>
      </c>
    </row>
    <row r="82" spans="2:6" x14ac:dyDescent="0.35">
      <c r="B82" s="43" t="s">
        <v>3117</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3118</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3119</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3120</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457</v>
      </c>
      <c r="F86" s="44">
        <f>SUM(C86:E86)</f>
        <v>457</v>
      </c>
    </row>
    <row r="88" spans="2:6" x14ac:dyDescent="0.35">
      <c r="B88" s="53" t="s">
        <v>3107</v>
      </c>
    </row>
    <row r="89" spans="2:6" x14ac:dyDescent="0.35">
      <c r="B89" s="54" t="s">
        <v>5</v>
      </c>
      <c r="C89" s="54" t="s">
        <v>3102</v>
      </c>
      <c r="D89" s="54" t="s">
        <v>3103</v>
      </c>
      <c r="E89" s="54" t="s">
        <v>3104</v>
      </c>
      <c r="F89" s="54" t="s">
        <v>25</v>
      </c>
    </row>
    <row r="90" spans="2:6" x14ac:dyDescent="0.35">
      <c r="B90" s="43" t="s">
        <v>3117</v>
      </c>
      <c r="C90" s="45">
        <f>IF(F82&gt;0, C82/F82, 0)</f>
        <v>0</v>
      </c>
      <c r="D90" s="45">
        <f>IF(F82&gt;0, D82/F82, 0)</f>
        <v>0</v>
      </c>
      <c r="E90" s="45">
        <f>IF(F82&gt;0, E82/F82, 0)</f>
        <v>0</v>
      </c>
      <c r="F90" s="46" t="s">
        <v>25</v>
      </c>
    </row>
    <row r="91" spans="2:6" x14ac:dyDescent="0.35">
      <c r="B91" s="43" t="s">
        <v>3118</v>
      </c>
      <c r="C91" s="45">
        <f>IF(F83&gt;0, C83/F83, 0)</f>
        <v>0</v>
      </c>
      <c r="D91" s="45">
        <f>IF(F83&gt;0, D83/F83, 0)</f>
        <v>0</v>
      </c>
      <c r="E91" s="45">
        <f>IF(F83&gt;0, E83/F83, 0)</f>
        <v>0</v>
      </c>
      <c r="F91" s="46" t="s">
        <v>25</v>
      </c>
    </row>
    <row r="92" spans="2:6" x14ac:dyDescent="0.35">
      <c r="B92" s="43" t="s">
        <v>3119</v>
      </c>
      <c r="C92" s="45">
        <f>IF(F84&gt;0, C84/F84, 0)</f>
        <v>0</v>
      </c>
      <c r="D92" s="45">
        <f>IF(F84&gt;0, D84/F84, 0)</f>
        <v>0</v>
      </c>
      <c r="E92" s="45">
        <f>IF(F84&gt;0, E84/F84, 0)</f>
        <v>0</v>
      </c>
      <c r="F92" s="46" t="s">
        <v>25</v>
      </c>
    </row>
    <row r="93" spans="2:6" x14ac:dyDescent="0.35">
      <c r="B93" s="43" t="s">
        <v>3120</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3121</v>
      </c>
    </row>
    <row r="101" spans="2:6" x14ac:dyDescent="0.35">
      <c r="B101" s="53" t="s">
        <v>3101</v>
      </c>
    </row>
    <row r="102" spans="2:6" x14ac:dyDescent="0.35">
      <c r="B102" s="41" t="s">
        <v>3122</v>
      </c>
      <c r="C102" s="41" t="s">
        <v>3102</v>
      </c>
      <c r="D102" s="41" t="s">
        <v>3103</v>
      </c>
      <c r="E102" s="41" t="s">
        <v>3104</v>
      </c>
      <c r="F102" s="41" t="s">
        <v>3105</v>
      </c>
    </row>
    <row r="103" spans="2:6" x14ac:dyDescent="0.35">
      <c r="B103" s="43" t="s">
        <v>3123</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3124</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3125</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457</v>
      </c>
      <c r="F106" s="44">
        <f>SUM(C106:E106)</f>
        <v>457</v>
      </c>
    </row>
    <row r="108" spans="2:6" x14ac:dyDescent="0.35">
      <c r="B108" s="53" t="s">
        <v>3107</v>
      </c>
    </row>
    <row r="109" spans="2:6" x14ac:dyDescent="0.35">
      <c r="B109" s="54" t="s">
        <v>3122</v>
      </c>
      <c r="C109" s="54" t="s">
        <v>3102</v>
      </c>
      <c r="D109" s="54" t="s">
        <v>3103</v>
      </c>
      <c r="E109" s="54" t="s">
        <v>3104</v>
      </c>
      <c r="F109" s="54" t="s">
        <v>25</v>
      </c>
    </row>
    <row r="110" spans="2:6" x14ac:dyDescent="0.35">
      <c r="B110" s="43" t="s">
        <v>3123</v>
      </c>
      <c r="C110" s="45">
        <f>IF(F103&gt;0, C103/F103, 0)</f>
        <v>0</v>
      </c>
      <c r="D110" s="45">
        <f>IF(F103&gt;0, D103/F103, 0)</f>
        <v>0</v>
      </c>
      <c r="E110" s="45">
        <f>IF(F103&gt;0, E103/F103, 0)</f>
        <v>0</v>
      </c>
      <c r="F110" s="46" t="s">
        <v>25</v>
      </c>
    </row>
    <row r="111" spans="2:6" x14ac:dyDescent="0.35">
      <c r="B111" s="43" t="s">
        <v>3124</v>
      </c>
      <c r="C111" s="45">
        <f>IF(F104&gt;0, C104/F104, 0)</f>
        <v>0</v>
      </c>
      <c r="D111" s="45">
        <f>IF(F104&gt;0, D104/F104, 0)</f>
        <v>0</v>
      </c>
      <c r="E111" s="45">
        <f>IF(F104&gt;0, E104/F104, 0)</f>
        <v>0</v>
      </c>
      <c r="F111" s="46" t="s">
        <v>25</v>
      </c>
    </row>
    <row r="112" spans="2:6" x14ac:dyDescent="0.35">
      <c r="B112" s="43" t="s">
        <v>3125</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3126</v>
      </c>
      <c r="J118" s="39" t="s">
        <v>3127</v>
      </c>
    </row>
    <row r="119" spans="2:15" x14ac:dyDescent="0.35">
      <c r="B119" s="41" t="s">
        <v>7</v>
      </c>
      <c r="C119" s="268" t="s">
        <v>3128</v>
      </c>
      <c r="D119" s="268"/>
      <c r="E119" s="41" t="s">
        <v>3094</v>
      </c>
      <c r="F119" s="41" t="s">
        <v>3102</v>
      </c>
      <c r="G119" s="268" t="s">
        <v>3129</v>
      </c>
      <c r="H119" s="268"/>
      <c r="J119" s="41" t="s">
        <v>7</v>
      </c>
      <c r="K119" s="41" t="s">
        <v>3117</v>
      </c>
      <c r="L119" s="41" t="s">
        <v>3118</v>
      </c>
      <c r="M119" s="41" t="s">
        <v>3119</v>
      </c>
      <c r="N119" s="41" t="s">
        <v>3120</v>
      </c>
      <c r="O119" s="41" t="s">
        <v>22</v>
      </c>
    </row>
    <row r="120" spans="2:15" x14ac:dyDescent="0.35">
      <c r="B120" s="47" t="s">
        <v>3110</v>
      </c>
      <c r="C120" s="275" t="s">
        <v>25</v>
      </c>
      <c r="D120" s="275"/>
      <c r="E120" s="44">
        <f>COUNTIF('Recommendations'!H:H,"Phase1")-COUNTIFS('Recommendations'!H:H,"Phase1",'Recommendations'!I:I,"Risk Accepted")-COUNTIFS('Recommendations'!H:H,"Phase1",'Recommendations'!I:I,"N/A")</f>
        <v>0</v>
      </c>
      <c r="F120" s="44">
        <f>COUNTIFS('Recommendations'!H:H,"Phase1",'Recommendations'!P:P,"Resolved")</f>
        <v>0</v>
      </c>
      <c r="G120" s="276">
        <f t="shared" ref="G120:G125" si="4">IF(E120&gt;0,F120/E120,0)</f>
        <v>0</v>
      </c>
      <c r="H120" s="276"/>
      <c r="J120" s="47" t="s">
        <v>3110</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3111</v>
      </c>
      <c r="C121" s="275" t="s">
        <v>25</v>
      </c>
      <c r="D121" s="275"/>
      <c r="E121" s="44">
        <f>COUNTIF('Recommendations'!H:H,"Phase2")-COUNTIFS('Recommendations'!H:H,"Phase2",'Recommendations'!I:I,"Risk Accepted")-COUNTIFS('Recommendations'!H:H,"Phase2",'Recommendations'!I:I,"N/A")</f>
        <v>0</v>
      </c>
      <c r="F121" s="44">
        <f>COUNTIFS('Recommendations'!H:H,"Phase2",'Recommendations'!P:P,"Resolved")</f>
        <v>0</v>
      </c>
      <c r="G121" s="276">
        <f t="shared" si="4"/>
        <v>0</v>
      </c>
      <c r="H121" s="276"/>
      <c r="J121" s="47" t="s">
        <v>3111</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3112</v>
      </c>
      <c r="C122" s="275" t="s">
        <v>25</v>
      </c>
      <c r="D122" s="275"/>
      <c r="E122" s="44">
        <f>COUNTIF('Recommendations'!H:H,"Phase3")-COUNTIFS('Recommendations'!H:H,"Phase3",'Recommendations'!I:I,"Risk Accepted")-COUNTIFS('Recommendations'!H:H,"Phase3",'Recommendations'!I:I,"N/A")</f>
        <v>0</v>
      </c>
      <c r="F122" s="44">
        <f>COUNTIFS('Recommendations'!H:H,"Phase3",'Recommendations'!P:P,"Resolved")</f>
        <v>0</v>
      </c>
      <c r="G122" s="276">
        <f t="shared" si="4"/>
        <v>0</v>
      </c>
      <c r="H122" s="276"/>
      <c r="J122" s="47" t="s">
        <v>3112</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3113</v>
      </c>
      <c r="C123" s="275" t="s">
        <v>25</v>
      </c>
      <c r="D123" s="275"/>
      <c r="E123" s="44">
        <f>COUNTIF('Recommendations'!H:H,"Phase4")-COUNTIFS('Recommendations'!H:H,"Phase4",'Recommendations'!I:I,"Risk Accepted")-COUNTIFS('Recommendations'!H:H,"Phase4",'Recommendations'!I:I,"N/A")</f>
        <v>0</v>
      </c>
      <c r="F123" s="44">
        <f>COUNTIFS('Recommendations'!H:H,"Phase4",'Recommendations'!P:P,"Resolved")</f>
        <v>0</v>
      </c>
      <c r="G123" s="276">
        <f t="shared" si="4"/>
        <v>0</v>
      </c>
      <c r="H123" s="276"/>
      <c r="J123" s="47" t="s">
        <v>3113</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3114</v>
      </c>
      <c r="C124" s="275" t="s">
        <v>25</v>
      </c>
      <c r="D124" s="275"/>
      <c r="E124" s="44">
        <f>COUNTIF('Recommendations'!H:H,"Phase5")-COUNTIFS('Recommendations'!H:H,"Phase5",'Recommendations'!I:I,"Risk Accepted")-COUNTIFS('Recommendations'!H:H,"Phase5",'Recommendations'!I:I,"N/A")</f>
        <v>0</v>
      </c>
      <c r="F124" s="44">
        <f>COUNTIFS('Recommendations'!H:H,"Phase5",'Recommendations'!P:P,"Resolved")</f>
        <v>0</v>
      </c>
      <c r="G124" s="276">
        <f t="shared" si="4"/>
        <v>0</v>
      </c>
      <c r="H124" s="276"/>
      <c r="J124" s="47" t="s">
        <v>3114</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75" t="s">
        <v>25</v>
      </c>
      <c r="D125" s="275"/>
      <c r="E125" s="44">
        <f>COUNTIF('Recommendations'!H:H,"Pending")-COUNTIFS('Recommendations'!H:H,"Pending",'Recommendations'!I:I,"Risk Accepted")-COUNTIFS('Recommendations'!H:H,"Pending",'Recommendations'!I:I,"N/A")</f>
        <v>457</v>
      </c>
      <c r="F125" s="44">
        <f>COUNTIFS('Recommendations'!H:H,"Pending",'Recommendations'!P:P,"Resolved")</f>
        <v>0</v>
      </c>
      <c r="G125" s="276">
        <f t="shared" si="4"/>
        <v>0</v>
      </c>
      <c r="H125" s="27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457</v>
      </c>
    </row>
    <row r="132" spans="2:24" ht="21" x14ac:dyDescent="0.5">
      <c r="B132" s="39" t="s">
        <v>3130</v>
      </c>
      <c r="P132" s="56" t="s">
        <v>3131</v>
      </c>
    </row>
    <row r="134" spans="2:24" ht="60" customHeight="1" x14ac:dyDescent="0.35">
      <c r="B134" s="277" t="s">
        <v>3132</v>
      </c>
      <c r="C134" s="274"/>
      <c r="D134" s="274"/>
      <c r="E134" s="274"/>
      <c r="F134" s="274"/>
      <c r="P134" s="277" t="s">
        <v>3133</v>
      </c>
      <c r="Q134" s="274"/>
      <c r="R134" s="274"/>
      <c r="S134" s="274"/>
      <c r="T134" s="274"/>
      <c r="U134" s="274"/>
      <c r="V134" s="274"/>
      <c r="W134" s="274"/>
    </row>
    <row r="136" spans="2:24" ht="30" customHeight="1" x14ac:dyDescent="0.35">
      <c r="P136" s="57" t="s">
        <v>3134</v>
      </c>
      <c r="Q136" s="58">
        <f>C16</f>
        <v>0</v>
      </c>
      <c r="R136" s="59"/>
      <c r="S136" s="58">
        <f>C82</f>
        <v>0</v>
      </c>
      <c r="T136" s="59"/>
      <c r="U136" s="58">
        <f>C83</f>
        <v>0</v>
      </c>
      <c r="V136" s="59"/>
      <c r="W136" s="58">
        <f>C84</f>
        <v>0</v>
      </c>
      <c r="X136" s="59"/>
    </row>
    <row r="137" spans="2:24" ht="35" customHeight="1" x14ac:dyDescent="0.35">
      <c r="P137" s="60" t="s">
        <v>3135</v>
      </c>
      <c r="Q137" s="60" t="s">
        <v>3136</v>
      </c>
      <c r="R137" s="60" t="s">
        <v>3137</v>
      </c>
      <c r="S137" s="60" t="s">
        <v>3138</v>
      </c>
      <c r="T137" s="60" t="s">
        <v>3139</v>
      </c>
      <c r="U137" s="60" t="s">
        <v>3140</v>
      </c>
      <c r="V137" s="60" t="s">
        <v>3141</v>
      </c>
      <c r="W137" s="60" t="s">
        <v>3142</v>
      </c>
      <c r="X137" s="60" t="s">
        <v>3143</v>
      </c>
    </row>
    <row r="138" spans="2:24" x14ac:dyDescent="0.35">
      <c r="O138" s="61" t="s">
        <v>3144</v>
      </c>
      <c r="P138" s="62" t="s">
        <v>3145</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3146</v>
      </c>
      <c r="P173" s="56" t="s">
        <v>3147</v>
      </c>
    </row>
    <row r="175" spans="2:24" ht="45" customHeight="1" x14ac:dyDescent="0.35">
      <c r="B175" s="277" t="s">
        <v>3148</v>
      </c>
      <c r="C175" s="274"/>
      <c r="D175" s="274"/>
      <c r="E175" s="274"/>
      <c r="F175" s="274"/>
      <c r="P175" s="277" t="s">
        <v>3149</v>
      </c>
      <c r="Q175" s="274"/>
      <c r="R175" s="274"/>
      <c r="S175" s="274"/>
      <c r="T175" s="274"/>
      <c r="U175" s="274"/>
    </row>
    <row r="176" spans="2:24" ht="35" customHeight="1" x14ac:dyDescent="0.35">
      <c r="P176" s="268" t="s">
        <v>3150</v>
      </c>
      <c r="Q176" s="268"/>
      <c r="R176" s="268" t="s">
        <v>3151</v>
      </c>
      <c r="S176" s="268"/>
      <c r="T176" s="268"/>
    </row>
    <row r="177" spans="16:22" ht="30" customHeight="1" x14ac:dyDescent="0.35">
      <c r="P177" s="269">
        <v>0</v>
      </c>
      <c r="Q177" s="270"/>
      <c r="R177" s="271" t="s">
        <v>3152</v>
      </c>
      <c r="S177" s="272"/>
      <c r="T177" s="272"/>
    </row>
    <row r="180" spans="16:22" ht="25" customHeight="1" x14ac:dyDescent="0.35">
      <c r="P180" s="65" t="s">
        <v>3135</v>
      </c>
      <c r="Q180" s="65" t="s">
        <v>3153</v>
      </c>
      <c r="R180" s="65" t="s">
        <v>3154</v>
      </c>
      <c r="S180" s="273" t="s">
        <v>9</v>
      </c>
      <c r="T180" s="273"/>
      <c r="U180" s="273"/>
      <c r="V180" s="274"/>
    </row>
    <row r="181" spans="16:22" ht="20" customHeight="1" x14ac:dyDescent="0.35">
      <c r="P181" s="67"/>
      <c r="Q181" s="68"/>
      <c r="R181" s="69" t="str">
        <f>IF(AND(NOT(ISBLANK(Q181)), Dashboard!$P177&gt;0), Q181/Dashboard!$P177, "")</f>
        <v/>
      </c>
      <c r="S181" s="266"/>
      <c r="T181" s="267"/>
      <c r="U181" s="267"/>
      <c r="V181" s="267"/>
    </row>
    <row r="182" spans="16:22" ht="20" customHeight="1" x14ac:dyDescent="0.35">
      <c r="P182" s="67"/>
      <c r="Q182" s="68"/>
      <c r="R182" s="69" t="str">
        <f>IF(AND(NOT(ISBLANK(Q182)), Dashboard!$P177&gt;0), Q182/Dashboard!$P177, "")</f>
        <v/>
      </c>
      <c r="S182" s="266"/>
      <c r="T182" s="267"/>
      <c r="U182" s="267"/>
      <c r="V182" s="267"/>
    </row>
    <row r="183" spans="16:22" ht="20" customHeight="1" x14ac:dyDescent="0.35">
      <c r="P183" s="67"/>
      <c r="Q183" s="68"/>
      <c r="R183" s="69" t="str">
        <f>IF(AND(NOT(ISBLANK(Q183)), Dashboard!$P177&gt;0), Q183/Dashboard!$P177, "")</f>
        <v/>
      </c>
      <c r="S183" s="266"/>
      <c r="T183" s="267"/>
      <c r="U183" s="267"/>
      <c r="V183" s="267"/>
    </row>
    <row r="184" spans="16:22" ht="20" customHeight="1" x14ac:dyDescent="0.35">
      <c r="P184" s="67"/>
      <c r="Q184" s="68"/>
      <c r="R184" s="69" t="str">
        <f>IF(AND(NOT(ISBLANK(Q184)), Dashboard!$P177&gt;0), Q184/Dashboard!$P177, "")</f>
        <v/>
      </c>
      <c r="S184" s="266"/>
      <c r="T184" s="267"/>
      <c r="U184" s="267"/>
      <c r="V184" s="267"/>
    </row>
    <row r="185" spans="16:22" ht="20" customHeight="1" x14ac:dyDescent="0.35">
      <c r="P185" s="67"/>
      <c r="Q185" s="68"/>
      <c r="R185" s="69" t="str">
        <f>IF(AND(NOT(ISBLANK(Q185)), Dashboard!$P177&gt;0), Q185/Dashboard!$P177, "")</f>
        <v/>
      </c>
      <c r="S185" s="266"/>
      <c r="T185" s="267"/>
      <c r="U185" s="267"/>
      <c r="V185" s="267"/>
    </row>
    <row r="186" spans="16:22" ht="20" customHeight="1" x14ac:dyDescent="0.35">
      <c r="P186" s="67"/>
      <c r="Q186" s="68"/>
      <c r="R186" s="69" t="str">
        <f>IF(AND(NOT(ISBLANK(Q186)), Dashboard!$P177&gt;0), Q186/Dashboard!$P177, "")</f>
        <v/>
      </c>
      <c r="S186" s="266"/>
      <c r="T186" s="267"/>
      <c r="U186" s="267"/>
      <c r="V186" s="267"/>
    </row>
    <row r="187" spans="16:22" ht="20" customHeight="1" x14ac:dyDescent="0.35">
      <c r="P187" s="67"/>
      <c r="Q187" s="68"/>
      <c r="R187" s="69" t="str">
        <f>IF(AND(NOT(ISBLANK(Q187)), Dashboard!$P177&gt;0), Q187/Dashboard!$P177, "")</f>
        <v/>
      </c>
      <c r="S187" s="266"/>
      <c r="T187" s="267"/>
      <c r="U187" s="267"/>
      <c r="V187" s="267"/>
    </row>
    <row r="188" spans="16:22" ht="20" customHeight="1" x14ac:dyDescent="0.35">
      <c r="P188" s="67"/>
      <c r="Q188" s="68"/>
      <c r="R188" s="69" t="str">
        <f>IF(AND(NOT(ISBLANK(Q188)), Dashboard!$P177&gt;0), Q188/Dashboard!$P177, "")</f>
        <v/>
      </c>
      <c r="S188" s="266"/>
      <c r="T188" s="267"/>
      <c r="U188" s="267"/>
      <c r="V188" s="267"/>
    </row>
    <row r="189" spans="16:22" ht="20" customHeight="1" x14ac:dyDescent="0.35">
      <c r="P189" s="67"/>
      <c r="Q189" s="68"/>
      <c r="R189" s="69" t="str">
        <f>IF(AND(NOT(ISBLANK(Q189)), Dashboard!$P177&gt;0), Q189/Dashboard!$P177, "")</f>
        <v/>
      </c>
      <c r="S189" s="266"/>
      <c r="T189" s="267"/>
      <c r="U189" s="267"/>
      <c r="V189" s="267"/>
    </row>
    <row r="190" spans="16:22" ht="20" customHeight="1" x14ac:dyDescent="0.35">
      <c r="P190" s="67"/>
      <c r="Q190" s="68"/>
      <c r="R190" s="69" t="str">
        <f>IF(AND(NOT(ISBLANK(Q190)), Dashboard!$P177&gt;0), Q190/Dashboard!$P177, "")</f>
        <v/>
      </c>
      <c r="S190" s="266"/>
      <c r="T190" s="267"/>
      <c r="U190" s="267"/>
      <c r="V190" s="267"/>
    </row>
    <row r="191" spans="16:22" ht="20" customHeight="1" x14ac:dyDescent="0.35">
      <c r="P191" s="67"/>
      <c r="Q191" s="68"/>
      <c r="R191" s="69" t="str">
        <f>IF(AND(NOT(ISBLANK(Q191)), Dashboard!$P177&gt;0), Q191/Dashboard!$P177, "")</f>
        <v/>
      </c>
      <c r="S191" s="266"/>
      <c r="T191" s="267"/>
      <c r="U191" s="267"/>
      <c r="V191" s="267"/>
    </row>
    <row r="192" spans="16:22" ht="20" customHeight="1" x14ac:dyDescent="0.35">
      <c r="P192" s="67"/>
      <c r="Q192" s="68"/>
      <c r="R192" s="69" t="str">
        <f>IF(AND(NOT(ISBLANK(Q192)), Dashboard!$P177&gt;0), Q192/Dashboard!$P177, "")</f>
        <v/>
      </c>
      <c r="S192" s="266"/>
      <c r="T192" s="267"/>
      <c r="U192" s="267"/>
      <c r="V192" s="267"/>
    </row>
    <row r="193" spans="2:22" ht="20" customHeight="1" x14ac:dyDescent="0.35">
      <c r="P193" s="67"/>
      <c r="Q193" s="68"/>
      <c r="R193" s="69" t="str">
        <f>IF(AND(NOT(ISBLANK(Q193)), Dashboard!$P177&gt;0), Q193/Dashboard!$P177, "")</f>
        <v/>
      </c>
      <c r="S193" s="266"/>
      <c r="T193" s="267"/>
      <c r="U193" s="267"/>
      <c r="V193" s="267"/>
    </row>
    <row r="194" spans="2:22" ht="20" customHeight="1" x14ac:dyDescent="0.35">
      <c r="P194" s="67"/>
      <c r="Q194" s="68"/>
      <c r="R194" s="69" t="str">
        <f>IF(AND(NOT(ISBLANK(Q194)), Dashboard!$P177&gt;0), Q194/Dashboard!$P177, "")</f>
        <v/>
      </c>
      <c r="S194" s="266"/>
      <c r="T194" s="267"/>
      <c r="U194" s="267"/>
      <c r="V194" s="267"/>
    </row>
    <row r="195" spans="2:22" ht="20" customHeight="1" x14ac:dyDescent="0.35">
      <c r="P195" s="67"/>
      <c r="Q195" s="68"/>
      <c r="R195" s="69" t="str">
        <f>IF(AND(NOT(ISBLANK(Q195)), Dashboard!$P177&gt;0), Q195/Dashboard!$P177, "")</f>
        <v/>
      </c>
      <c r="S195" s="266"/>
      <c r="T195" s="267"/>
      <c r="U195" s="267"/>
      <c r="V195" s="267"/>
    </row>
    <row r="196" spans="2:22" ht="20" customHeight="1" x14ac:dyDescent="0.35">
      <c r="P196" s="67"/>
      <c r="Q196" s="68"/>
      <c r="R196" s="69" t="str">
        <f>IF(AND(NOT(ISBLANK(Q196)), Dashboard!$P177&gt;0), Q196/Dashboard!$P177, "")</f>
        <v/>
      </c>
      <c r="S196" s="266"/>
      <c r="T196" s="267"/>
      <c r="U196" s="267"/>
      <c r="V196" s="267"/>
    </row>
    <row r="197" spans="2:22" ht="20" customHeight="1" x14ac:dyDescent="0.35">
      <c r="P197" s="67"/>
      <c r="Q197" s="68"/>
      <c r="R197" s="69" t="str">
        <f>IF(AND(NOT(ISBLANK(Q197)), Dashboard!$P177&gt;0), Q197/Dashboard!$P177, "")</f>
        <v/>
      </c>
      <c r="S197" s="266"/>
      <c r="T197" s="267"/>
      <c r="U197" s="267"/>
      <c r="V197" s="267"/>
    </row>
    <row r="198" spans="2:22" ht="20" customHeight="1" x14ac:dyDescent="0.35">
      <c r="P198" s="67"/>
      <c r="Q198" s="68"/>
      <c r="R198" s="69" t="str">
        <f>IF(AND(NOT(ISBLANK(Q198)), Dashboard!$P177&gt;0), Q198/Dashboard!$P177, "")</f>
        <v/>
      </c>
      <c r="S198" s="266"/>
      <c r="T198" s="267"/>
      <c r="U198" s="267"/>
      <c r="V198" s="267"/>
    </row>
    <row r="199" spans="2:22" ht="20" customHeight="1" x14ac:dyDescent="0.35">
      <c r="P199" s="67"/>
      <c r="Q199" s="68"/>
      <c r="R199" s="69" t="str">
        <f>IF(AND(NOT(ISBLANK(Q199)), Dashboard!$P177&gt;0), Q199/Dashboard!$P177, "")</f>
        <v/>
      </c>
      <c r="S199" s="266"/>
      <c r="T199" s="267"/>
      <c r="U199" s="267"/>
      <c r="V199" s="267"/>
    </row>
    <row r="200" spans="2:22" ht="20" customHeight="1" x14ac:dyDescent="0.35">
      <c r="P200" s="67"/>
      <c r="Q200" s="68"/>
      <c r="R200" s="69" t="str">
        <f>IF(AND(NOT(ISBLANK(Q200)), Dashboard!$P177&gt;0), Q200/Dashboard!$P177, "")</f>
        <v/>
      </c>
      <c r="S200" s="266"/>
      <c r="T200" s="267"/>
      <c r="U200" s="267"/>
      <c r="V200" s="267"/>
    </row>
    <row r="204" spans="2:22" ht="32" customHeight="1" x14ac:dyDescent="0.35">
      <c r="B204" s="265" t="s">
        <v>3002</v>
      </c>
      <c r="C204" s="265"/>
      <c r="D204" s="265"/>
      <c r="E204" s="265"/>
      <c r="F204" s="265"/>
      <c r="G204" s="265"/>
      <c r="H204" s="265"/>
      <c r="I204" s="265"/>
    </row>
  </sheetData>
  <mergeCells count="55">
    <mergeCell ref="B2:I2"/>
    <mergeCell ref="F5:H5"/>
    <mergeCell ref="I5:O5"/>
    <mergeCell ref="F6:H6"/>
    <mergeCell ref="I6:O6"/>
    <mergeCell ref="F7:H7"/>
    <mergeCell ref="I7:O7"/>
    <mergeCell ref="F8:H8"/>
    <mergeCell ref="I8:O8"/>
    <mergeCell ref="F9:H9"/>
    <mergeCell ref="I9:O9"/>
    <mergeCell ref="C119:D119"/>
    <mergeCell ref="G119:H119"/>
    <mergeCell ref="C120:D120"/>
    <mergeCell ref="G120:H120"/>
    <mergeCell ref="C121:D121"/>
    <mergeCell ref="G121:H121"/>
    <mergeCell ref="C122:D122"/>
    <mergeCell ref="G122:H122"/>
    <mergeCell ref="C123:D123"/>
    <mergeCell ref="G123:H123"/>
    <mergeCell ref="C124:D124"/>
    <mergeCell ref="G124:H124"/>
    <mergeCell ref="C125:D125"/>
    <mergeCell ref="G125:H125"/>
    <mergeCell ref="B134:F134"/>
    <mergeCell ref="P134:W134"/>
    <mergeCell ref="B175:F175"/>
    <mergeCell ref="P175:U175"/>
    <mergeCell ref="P176:Q176"/>
    <mergeCell ref="R176:T176"/>
    <mergeCell ref="P177:Q177"/>
    <mergeCell ref="R177:T177"/>
    <mergeCell ref="S180:V180"/>
    <mergeCell ref="S181:V181"/>
    <mergeCell ref="S182:V182"/>
    <mergeCell ref="S183:V183"/>
    <mergeCell ref="S184:V184"/>
    <mergeCell ref="S185:V185"/>
    <mergeCell ref="S186:V186"/>
    <mergeCell ref="S187:V187"/>
    <mergeCell ref="S188:V188"/>
    <mergeCell ref="S189:V189"/>
    <mergeCell ref="S190:V190"/>
    <mergeCell ref="S191:V191"/>
    <mergeCell ref="S192:V192"/>
    <mergeCell ref="S193:V193"/>
    <mergeCell ref="S194:V194"/>
    <mergeCell ref="S195:V195"/>
    <mergeCell ref="B204:I204"/>
    <mergeCell ref="S196:V196"/>
    <mergeCell ref="S197:V197"/>
    <mergeCell ref="S198:V198"/>
    <mergeCell ref="S199:V199"/>
    <mergeCell ref="S200:V200"/>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120:H125">
    <cfRule type="expression" dxfId="71" priority="4">
      <formula>$G120&gt;=0.8</formula>
    </cfRule>
    <cfRule type="expression" dxfId="70" priority="5">
      <formula>AND($G120&gt;=0.5,$G120&lt;0.8)</formula>
    </cfRule>
    <cfRule type="expression" dxfId="69" priority="6">
      <formula>$G120&lt;0.5</formula>
    </cfRule>
  </conditionalFormatting>
  <conditionalFormatting sqref="K120:K125">
    <cfRule type="cellIs" dxfId="68" priority="7" operator="greaterThan">
      <formula>0</formula>
    </cfRule>
  </conditionalFormatting>
  <conditionalFormatting sqref="L120:L125">
    <cfRule type="cellIs" dxfId="67" priority="8" operator="greaterThan">
      <formula>0</formula>
    </cfRule>
  </conditionalFormatting>
  <conditionalFormatting sqref="M120:M125">
    <cfRule type="cellIs" dxfId="66" priority="9" operator="greaterThan">
      <formula>0</formula>
    </cfRule>
  </conditionalFormatting>
  <conditionalFormatting sqref="N120:N125">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6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256" si="0">IF(OR(I2="Implemented",I2="Compensated"),"Resolved",IF(OR(I2="Risk Accepted",I2="N/A"),"Excluded",IF(I2="Testing","Testing","Outstanding")))</f>
        <v>Outstanding</v>
      </c>
      <c r="Q2" s="13" t="s">
        <v>25</v>
      </c>
    </row>
    <row r="3" spans="1:17" ht="60" customHeight="1" x14ac:dyDescent="0.35">
      <c r="A3" s="11" t="s">
        <v>31</v>
      </c>
      <c r="B3" s="2" t="s">
        <v>32</v>
      </c>
      <c r="C3" s="1" t="s">
        <v>33</v>
      </c>
      <c r="D3" s="3" t="s">
        <v>20</v>
      </c>
      <c r="E3" s="3" t="s">
        <v>21</v>
      </c>
      <c r="F3" s="4" t="s">
        <v>22</v>
      </c>
      <c r="G3" s="4" t="s">
        <v>23</v>
      </c>
      <c r="H3" s="4" t="s">
        <v>24</v>
      </c>
      <c r="I3" s="4" t="s">
        <v>25</v>
      </c>
      <c r="J3" s="5" t="s">
        <v>25</v>
      </c>
      <c r="K3" s="5" t="s">
        <v>34</v>
      </c>
      <c r="L3" s="5" t="s">
        <v>35</v>
      </c>
      <c r="M3" s="5" t="s">
        <v>36</v>
      </c>
      <c r="N3" s="5" t="s">
        <v>37</v>
      </c>
      <c r="O3" s="5" t="s">
        <v>38</v>
      </c>
      <c r="P3" s="4" t="str">
        <f t="shared" si="0"/>
        <v>Outstanding</v>
      </c>
      <c r="Q3" s="13" t="s">
        <v>25</v>
      </c>
    </row>
    <row r="4" spans="1:17" ht="60" customHeight="1" x14ac:dyDescent="0.35">
      <c r="A4" s="11" t="s">
        <v>31</v>
      </c>
      <c r="B4" s="2" t="s">
        <v>39</v>
      </c>
      <c r="C4" s="1" t="s">
        <v>40</v>
      </c>
      <c r="D4" s="3" t="s">
        <v>20</v>
      </c>
      <c r="E4" s="3" t="s">
        <v>21</v>
      </c>
      <c r="F4" s="4" t="s">
        <v>22</v>
      </c>
      <c r="G4" s="4" t="s">
        <v>23</v>
      </c>
      <c r="H4" s="4" t="s">
        <v>24</v>
      </c>
      <c r="I4" s="4" t="s">
        <v>25</v>
      </c>
      <c r="J4" s="5" t="s">
        <v>25</v>
      </c>
      <c r="K4" s="5" t="s">
        <v>41</v>
      </c>
      <c r="L4" s="5" t="s">
        <v>42</v>
      </c>
      <c r="M4" s="5" t="s">
        <v>43</v>
      </c>
      <c r="N4" s="5" t="s">
        <v>44</v>
      </c>
      <c r="O4" s="5" t="s">
        <v>45</v>
      </c>
      <c r="P4" s="4" t="str">
        <f t="shared" si="0"/>
        <v>Outstanding</v>
      </c>
      <c r="Q4" s="13" t="s">
        <v>25</v>
      </c>
    </row>
    <row r="5" spans="1:17" ht="60" customHeight="1" x14ac:dyDescent="0.35">
      <c r="A5" s="11" t="s">
        <v>46</v>
      </c>
      <c r="B5" s="2" t="s">
        <v>47</v>
      </c>
      <c r="C5" s="1" t="s">
        <v>48</v>
      </c>
      <c r="D5" s="3" t="s">
        <v>20</v>
      </c>
      <c r="E5" s="3" t="s">
        <v>21</v>
      </c>
      <c r="F5" s="4" t="s">
        <v>22</v>
      </c>
      <c r="G5" s="4" t="s">
        <v>23</v>
      </c>
      <c r="H5" s="4" t="s">
        <v>24</v>
      </c>
      <c r="I5" s="4" t="s">
        <v>25</v>
      </c>
      <c r="J5" s="5" t="s">
        <v>25</v>
      </c>
      <c r="K5" s="5" t="s">
        <v>49</v>
      </c>
      <c r="L5" s="5" t="s">
        <v>50</v>
      </c>
      <c r="M5" s="5" t="s">
        <v>51</v>
      </c>
      <c r="N5" s="5" t="s">
        <v>52</v>
      </c>
      <c r="O5" s="5" t="s">
        <v>53</v>
      </c>
      <c r="P5" s="4" t="str">
        <f t="shared" si="0"/>
        <v>Outstanding</v>
      </c>
      <c r="Q5" s="13" t="s">
        <v>25</v>
      </c>
    </row>
    <row r="6" spans="1:17" ht="60" customHeight="1" x14ac:dyDescent="0.35">
      <c r="A6" s="11" t="s">
        <v>46</v>
      </c>
      <c r="B6" s="2" t="s">
        <v>54</v>
      </c>
      <c r="C6" s="1" t="s">
        <v>55</v>
      </c>
      <c r="D6" s="3" t="s">
        <v>20</v>
      </c>
      <c r="E6" s="3" t="s">
        <v>21</v>
      </c>
      <c r="F6" s="4" t="s">
        <v>22</v>
      </c>
      <c r="G6" s="4" t="s">
        <v>23</v>
      </c>
      <c r="H6" s="4" t="s">
        <v>24</v>
      </c>
      <c r="I6" s="4" t="s">
        <v>25</v>
      </c>
      <c r="J6" s="5" t="s">
        <v>25</v>
      </c>
      <c r="K6" s="5" t="s">
        <v>56</v>
      </c>
      <c r="L6" s="5" t="s">
        <v>57</v>
      </c>
      <c r="M6" s="5" t="s">
        <v>58</v>
      </c>
      <c r="N6" s="5" t="s">
        <v>59</v>
      </c>
      <c r="O6" s="5" t="s">
        <v>60</v>
      </c>
      <c r="P6" s="4" t="str">
        <f t="shared" si="0"/>
        <v>Outstanding</v>
      </c>
      <c r="Q6" s="13" t="s">
        <v>25</v>
      </c>
    </row>
    <row r="7" spans="1:17" ht="60" customHeight="1" x14ac:dyDescent="0.35">
      <c r="A7" s="11" t="s">
        <v>46</v>
      </c>
      <c r="B7" s="2" t="s">
        <v>61</v>
      </c>
      <c r="C7" s="1" t="s">
        <v>62</v>
      </c>
      <c r="D7" s="3" t="s">
        <v>20</v>
      </c>
      <c r="E7" s="3" t="s">
        <v>21</v>
      </c>
      <c r="F7" s="4" t="s">
        <v>22</v>
      </c>
      <c r="G7" s="4" t="s">
        <v>23</v>
      </c>
      <c r="H7" s="4" t="s">
        <v>24</v>
      </c>
      <c r="I7" s="4" t="s">
        <v>25</v>
      </c>
      <c r="J7" s="5" t="s">
        <v>25</v>
      </c>
      <c r="K7" s="5" t="s">
        <v>63</v>
      </c>
      <c r="L7" s="5" t="s">
        <v>64</v>
      </c>
      <c r="M7" s="5" t="s">
        <v>58</v>
      </c>
      <c r="N7" s="5" t="s">
        <v>65</v>
      </c>
      <c r="O7" s="5" t="s">
        <v>66</v>
      </c>
      <c r="P7" s="4" t="str">
        <f t="shared" si="0"/>
        <v>Outstanding</v>
      </c>
      <c r="Q7" s="13" t="s">
        <v>25</v>
      </c>
    </row>
    <row r="8" spans="1:17" ht="60" customHeight="1" x14ac:dyDescent="0.35">
      <c r="A8" s="11" t="s">
        <v>46</v>
      </c>
      <c r="B8" s="2" t="s">
        <v>67</v>
      </c>
      <c r="C8" s="1" t="s">
        <v>68</v>
      </c>
      <c r="D8" s="3" t="s">
        <v>20</v>
      </c>
      <c r="E8" s="3" t="s">
        <v>21</v>
      </c>
      <c r="F8" s="4" t="s">
        <v>22</v>
      </c>
      <c r="G8" s="4" t="s">
        <v>23</v>
      </c>
      <c r="H8" s="4" t="s">
        <v>24</v>
      </c>
      <c r="I8" s="4" t="s">
        <v>25</v>
      </c>
      <c r="J8" s="5" t="s">
        <v>25</v>
      </c>
      <c r="K8" s="5" t="s">
        <v>69</v>
      </c>
      <c r="L8" s="5" t="s">
        <v>70</v>
      </c>
      <c r="M8" s="5" t="s">
        <v>71</v>
      </c>
      <c r="N8" s="5" t="s">
        <v>72</v>
      </c>
      <c r="O8" s="5" t="s">
        <v>73</v>
      </c>
      <c r="P8" s="4" t="str">
        <f t="shared" si="0"/>
        <v>Outstanding</v>
      </c>
      <c r="Q8" s="13" t="s">
        <v>25</v>
      </c>
    </row>
    <row r="9" spans="1:17" ht="60" customHeight="1" x14ac:dyDescent="0.35">
      <c r="A9" s="11" t="s">
        <v>46</v>
      </c>
      <c r="B9" s="2" t="s">
        <v>74</v>
      </c>
      <c r="C9" s="1" t="s">
        <v>75</v>
      </c>
      <c r="D9" s="3" t="s">
        <v>20</v>
      </c>
      <c r="E9" s="3" t="s">
        <v>21</v>
      </c>
      <c r="F9" s="4" t="s">
        <v>22</v>
      </c>
      <c r="G9" s="4" t="s">
        <v>23</v>
      </c>
      <c r="H9" s="4" t="s">
        <v>24</v>
      </c>
      <c r="I9" s="4" t="s">
        <v>25</v>
      </c>
      <c r="J9" s="5" t="s">
        <v>25</v>
      </c>
      <c r="K9" s="5" t="s">
        <v>76</v>
      </c>
      <c r="L9" s="5" t="s">
        <v>77</v>
      </c>
      <c r="M9" s="5" t="s">
        <v>78</v>
      </c>
      <c r="N9" s="5" t="s">
        <v>79</v>
      </c>
      <c r="O9" s="5" t="s">
        <v>80</v>
      </c>
      <c r="P9" s="4" t="str">
        <f t="shared" si="0"/>
        <v>Outstanding</v>
      </c>
      <c r="Q9" s="13" t="s">
        <v>25</v>
      </c>
    </row>
    <row r="10" spans="1:17" ht="60" customHeight="1" x14ac:dyDescent="0.35">
      <c r="A10" s="11" t="s">
        <v>81</v>
      </c>
      <c r="B10" s="2" t="s">
        <v>82</v>
      </c>
      <c r="C10" s="1" t="s">
        <v>83</v>
      </c>
      <c r="D10" s="3" t="s">
        <v>20</v>
      </c>
      <c r="E10" s="3" t="s">
        <v>21</v>
      </c>
      <c r="F10" s="4" t="s">
        <v>22</v>
      </c>
      <c r="G10" s="4" t="s">
        <v>23</v>
      </c>
      <c r="H10" s="4" t="s">
        <v>24</v>
      </c>
      <c r="I10" s="4" t="s">
        <v>25</v>
      </c>
      <c r="J10" s="5" t="s">
        <v>25</v>
      </c>
      <c r="K10" s="5" t="s">
        <v>84</v>
      </c>
      <c r="L10" s="5" t="s">
        <v>85</v>
      </c>
      <c r="M10" s="5" t="s">
        <v>86</v>
      </c>
      <c r="N10" s="5" t="s">
        <v>87</v>
      </c>
      <c r="O10" s="5" t="s">
        <v>88</v>
      </c>
      <c r="P10" s="4" t="str">
        <f t="shared" si="0"/>
        <v>Outstanding</v>
      </c>
      <c r="Q10" s="13" t="s">
        <v>25</v>
      </c>
    </row>
    <row r="11" spans="1:17" ht="60" customHeight="1" x14ac:dyDescent="0.35">
      <c r="A11" s="11" t="s">
        <v>81</v>
      </c>
      <c r="B11" s="2" t="s">
        <v>89</v>
      </c>
      <c r="C11" s="1" t="s">
        <v>90</v>
      </c>
      <c r="D11" s="3" t="s">
        <v>20</v>
      </c>
      <c r="E11" s="3" t="s">
        <v>21</v>
      </c>
      <c r="F11" s="4" t="s">
        <v>22</v>
      </c>
      <c r="G11" s="4" t="s">
        <v>23</v>
      </c>
      <c r="H11" s="4" t="s">
        <v>24</v>
      </c>
      <c r="I11" s="4" t="s">
        <v>25</v>
      </c>
      <c r="J11" s="5" t="s">
        <v>25</v>
      </c>
      <c r="K11" s="5" t="s">
        <v>91</v>
      </c>
      <c r="L11" s="5" t="s">
        <v>92</v>
      </c>
      <c r="M11" s="5" t="s">
        <v>93</v>
      </c>
      <c r="N11" s="5" t="s">
        <v>94</v>
      </c>
      <c r="O11" s="5" t="s">
        <v>95</v>
      </c>
      <c r="P11" s="4" t="str">
        <f t="shared" si="0"/>
        <v>Outstanding</v>
      </c>
      <c r="Q11" s="13" t="s">
        <v>25</v>
      </c>
    </row>
    <row r="12" spans="1:17" ht="60" customHeight="1" x14ac:dyDescent="0.35">
      <c r="A12" s="11" t="s">
        <v>81</v>
      </c>
      <c r="B12" s="2" t="s">
        <v>96</v>
      </c>
      <c r="C12" s="1" t="s">
        <v>97</v>
      </c>
      <c r="D12" s="3" t="s">
        <v>20</v>
      </c>
      <c r="E12" s="3" t="s">
        <v>21</v>
      </c>
      <c r="F12" s="4" t="s">
        <v>22</v>
      </c>
      <c r="G12" s="4" t="s">
        <v>23</v>
      </c>
      <c r="H12" s="4" t="s">
        <v>24</v>
      </c>
      <c r="I12" s="4" t="s">
        <v>25</v>
      </c>
      <c r="J12" s="5" t="s">
        <v>25</v>
      </c>
      <c r="K12" s="5" t="s">
        <v>98</v>
      </c>
      <c r="L12" s="5" t="s">
        <v>99</v>
      </c>
      <c r="M12" s="5" t="s">
        <v>93</v>
      </c>
      <c r="N12" s="5" t="s">
        <v>100</v>
      </c>
      <c r="O12" s="5" t="s">
        <v>101</v>
      </c>
      <c r="P12" s="4" t="str">
        <f t="shared" si="0"/>
        <v>Outstanding</v>
      </c>
      <c r="Q12" s="13" t="s">
        <v>25</v>
      </c>
    </row>
    <row r="13" spans="1:17" ht="60" customHeight="1" x14ac:dyDescent="0.35">
      <c r="A13" s="11" t="s">
        <v>81</v>
      </c>
      <c r="B13" s="2" t="s">
        <v>102</v>
      </c>
      <c r="C13" s="1" t="s">
        <v>103</v>
      </c>
      <c r="D13" s="3" t="s">
        <v>20</v>
      </c>
      <c r="E13" s="3" t="s">
        <v>104</v>
      </c>
      <c r="F13" s="4" t="s">
        <v>22</v>
      </c>
      <c r="G13" s="4" t="s">
        <v>23</v>
      </c>
      <c r="H13" s="4" t="s">
        <v>24</v>
      </c>
      <c r="I13" s="4" t="s">
        <v>25</v>
      </c>
      <c r="J13" s="5" t="s">
        <v>25</v>
      </c>
      <c r="K13" s="5" t="s">
        <v>105</v>
      </c>
      <c r="L13" s="5" t="s">
        <v>106</v>
      </c>
      <c r="M13" s="5" t="s">
        <v>107</v>
      </c>
      <c r="N13" s="5" t="s">
        <v>108</v>
      </c>
      <c r="O13" s="5" t="s">
        <v>109</v>
      </c>
      <c r="P13" s="4" t="str">
        <f t="shared" si="0"/>
        <v>Outstanding</v>
      </c>
      <c r="Q13" s="13" t="s">
        <v>25</v>
      </c>
    </row>
    <row r="14" spans="1:17" ht="60" customHeight="1" x14ac:dyDescent="0.35">
      <c r="A14" s="11" t="s">
        <v>81</v>
      </c>
      <c r="B14" s="2" t="s">
        <v>110</v>
      </c>
      <c r="C14" s="1" t="s">
        <v>111</v>
      </c>
      <c r="D14" s="3" t="s">
        <v>20</v>
      </c>
      <c r="E14" s="3" t="s">
        <v>21</v>
      </c>
      <c r="F14" s="4" t="s">
        <v>22</v>
      </c>
      <c r="G14" s="4" t="s">
        <v>23</v>
      </c>
      <c r="H14" s="4" t="s">
        <v>24</v>
      </c>
      <c r="I14" s="4" t="s">
        <v>25</v>
      </c>
      <c r="J14" s="5" t="s">
        <v>25</v>
      </c>
      <c r="K14" s="5" t="s">
        <v>112</v>
      </c>
      <c r="L14" s="5" t="s">
        <v>113</v>
      </c>
      <c r="M14" s="5" t="s">
        <v>114</v>
      </c>
      <c r="N14" s="5" t="s">
        <v>115</v>
      </c>
      <c r="O14" s="5" t="s">
        <v>116</v>
      </c>
      <c r="P14" s="4" t="str">
        <f t="shared" si="0"/>
        <v>Outstanding</v>
      </c>
      <c r="Q14" s="13" t="s">
        <v>25</v>
      </c>
    </row>
    <row r="15" spans="1:17" ht="60" customHeight="1" x14ac:dyDescent="0.35">
      <c r="A15" s="11" t="s">
        <v>81</v>
      </c>
      <c r="B15" s="2" t="s">
        <v>117</v>
      </c>
      <c r="C15" s="1" t="s">
        <v>118</v>
      </c>
      <c r="D15" s="3" t="s">
        <v>20</v>
      </c>
      <c r="E15" s="3" t="s">
        <v>104</v>
      </c>
      <c r="F15" s="4" t="s">
        <v>22</v>
      </c>
      <c r="G15" s="4" t="s">
        <v>23</v>
      </c>
      <c r="H15" s="4" t="s">
        <v>24</v>
      </c>
      <c r="I15" s="4" t="s">
        <v>25</v>
      </c>
      <c r="J15" s="5" t="s">
        <v>25</v>
      </c>
      <c r="K15" s="5" t="s">
        <v>119</v>
      </c>
      <c r="L15" s="5" t="s">
        <v>120</v>
      </c>
      <c r="M15" s="5" t="s">
        <v>121</v>
      </c>
      <c r="N15" s="5" t="s">
        <v>122</v>
      </c>
      <c r="O15" s="5" t="s">
        <v>123</v>
      </c>
      <c r="P15" s="4" t="str">
        <f t="shared" si="0"/>
        <v>Outstanding</v>
      </c>
      <c r="Q15" s="13" t="s">
        <v>25</v>
      </c>
    </row>
    <row r="16" spans="1:17" ht="60" customHeight="1" x14ac:dyDescent="0.35">
      <c r="A16" s="11" t="s">
        <v>81</v>
      </c>
      <c r="B16" s="2" t="s">
        <v>124</v>
      </c>
      <c r="C16" s="1" t="s">
        <v>125</v>
      </c>
      <c r="D16" s="3" t="s">
        <v>20</v>
      </c>
      <c r="E16" s="3" t="s">
        <v>21</v>
      </c>
      <c r="F16" s="4" t="s">
        <v>22</v>
      </c>
      <c r="G16" s="4" t="s">
        <v>23</v>
      </c>
      <c r="H16" s="4" t="s">
        <v>24</v>
      </c>
      <c r="I16" s="4" t="s">
        <v>25</v>
      </c>
      <c r="J16" s="5" t="s">
        <v>25</v>
      </c>
      <c r="K16" s="5" t="s">
        <v>126</v>
      </c>
      <c r="L16" s="5" t="s">
        <v>127</v>
      </c>
      <c r="M16" s="5" t="s">
        <v>51</v>
      </c>
      <c r="N16" s="5" t="s">
        <v>128</v>
      </c>
      <c r="O16" s="5" t="s">
        <v>129</v>
      </c>
      <c r="P16" s="4" t="str">
        <f t="shared" si="0"/>
        <v>Outstanding</v>
      </c>
      <c r="Q16" s="13" t="s">
        <v>25</v>
      </c>
    </row>
    <row r="17" spans="1:17" ht="60" customHeight="1" x14ac:dyDescent="0.35">
      <c r="A17" s="11" t="s">
        <v>81</v>
      </c>
      <c r="B17" s="2" t="s">
        <v>130</v>
      </c>
      <c r="C17" s="1" t="s">
        <v>131</v>
      </c>
      <c r="D17" s="3" t="s">
        <v>20</v>
      </c>
      <c r="E17" s="3" t="s">
        <v>104</v>
      </c>
      <c r="F17" s="4" t="s">
        <v>22</v>
      </c>
      <c r="G17" s="4" t="s">
        <v>23</v>
      </c>
      <c r="H17" s="4" t="s">
        <v>24</v>
      </c>
      <c r="I17" s="4" t="s">
        <v>25</v>
      </c>
      <c r="J17" s="5" t="s">
        <v>25</v>
      </c>
      <c r="K17" s="5" t="s">
        <v>132</v>
      </c>
      <c r="L17" s="5" t="s">
        <v>133</v>
      </c>
      <c r="M17" s="5" t="s">
        <v>134</v>
      </c>
      <c r="N17" s="5" t="s">
        <v>135</v>
      </c>
      <c r="O17" s="5" t="s">
        <v>136</v>
      </c>
      <c r="P17" s="4" t="str">
        <f t="shared" si="0"/>
        <v>Outstanding</v>
      </c>
      <c r="Q17" s="13" t="s">
        <v>25</v>
      </c>
    </row>
    <row r="18" spans="1:17" ht="60" customHeight="1" x14ac:dyDescent="0.35">
      <c r="A18" s="11" t="s">
        <v>81</v>
      </c>
      <c r="B18" s="2" t="s">
        <v>137</v>
      </c>
      <c r="C18" s="1" t="s">
        <v>138</v>
      </c>
      <c r="D18" s="3" t="s">
        <v>20</v>
      </c>
      <c r="E18" s="3" t="s">
        <v>21</v>
      </c>
      <c r="F18" s="4" t="s">
        <v>22</v>
      </c>
      <c r="G18" s="4" t="s">
        <v>23</v>
      </c>
      <c r="H18" s="4" t="s">
        <v>24</v>
      </c>
      <c r="I18" s="4" t="s">
        <v>25</v>
      </c>
      <c r="J18" s="5" t="s">
        <v>25</v>
      </c>
      <c r="K18" s="5" t="s">
        <v>139</v>
      </c>
      <c r="L18" s="5" t="s">
        <v>140</v>
      </c>
      <c r="M18" s="5" t="s">
        <v>51</v>
      </c>
      <c r="N18" s="5" t="s">
        <v>141</v>
      </c>
      <c r="O18" s="5" t="s">
        <v>129</v>
      </c>
      <c r="P18" s="4" t="str">
        <f t="shared" si="0"/>
        <v>Outstanding</v>
      </c>
      <c r="Q18" s="13" t="s">
        <v>25</v>
      </c>
    </row>
    <row r="19" spans="1:17" ht="60" customHeight="1" x14ac:dyDescent="0.35">
      <c r="A19" s="11" t="s">
        <v>81</v>
      </c>
      <c r="B19" s="2" t="s">
        <v>142</v>
      </c>
      <c r="C19" s="1" t="s">
        <v>143</v>
      </c>
      <c r="D19" s="3" t="s">
        <v>20</v>
      </c>
      <c r="E19" s="3" t="s">
        <v>21</v>
      </c>
      <c r="F19" s="4" t="s">
        <v>22</v>
      </c>
      <c r="G19" s="4" t="s">
        <v>23</v>
      </c>
      <c r="H19" s="4" t="s">
        <v>24</v>
      </c>
      <c r="I19" s="4" t="s">
        <v>25</v>
      </c>
      <c r="J19" s="5" t="s">
        <v>25</v>
      </c>
      <c r="K19" s="5" t="s">
        <v>144</v>
      </c>
      <c r="L19" s="5" t="s">
        <v>145</v>
      </c>
      <c r="M19" s="5" t="s">
        <v>146</v>
      </c>
      <c r="N19" s="5" t="s">
        <v>147</v>
      </c>
      <c r="O19" s="5" t="s">
        <v>148</v>
      </c>
      <c r="P19" s="4" t="str">
        <f t="shared" si="0"/>
        <v>Outstanding</v>
      </c>
      <c r="Q19" s="13" t="s">
        <v>25</v>
      </c>
    </row>
    <row r="20" spans="1:17" ht="60" customHeight="1" x14ac:dyDescent="0.35">
      <c r="A20" s="11" t="s">
        <v>81</v>
      </c>
      <c r="B20" s="2" t="s">
        <v>149</v>
      </c>
      <c r="C20" s="1" t="s">
        <v>150</v>
      </c>
      <c r="D20" s="3" t="s">
        <v>20</v>
      </c>
      <c r="E20" s="3" t="s">
        <v>104</v>
      </c>
      <c r="F20" s="4" t="s">
        <v>22</v>
      </c>
      <c r="G20" s="4" t="s">
        <v>23</v>
      </c>
      <c r="H20" s="4" t="s">
        <v>24</v>
      </c>
      <c r="I20" s="4" t="s">
        <v>25</v>
      </c>
      <c r="J20" s="5" t="s">
        <v>25</v>
      </c>
      <c r="K20" s="5" t="s">
        <v>151</v>
      </c>
      <c r="L20" s="5" t="s">
        <v>152</v>
      </c>
      <c r="M20" s="5" t="s">
        <v>153</v>
      </c>
      <c r="N20" s="5" t="s">
        <v>154</v>
      </c>
      <c r="O20" s="5" t="s">
        <v>155</v>
      </c>
      <c r="P20" s="4" t="str">
        <f t="shared" si="0"/>
        <v>Outstanding</v>
      </c>
      <c r="Q20" s="13" t="s">
        <v>25</v>
      </c>
    </row>
    <row r="21" spans="1:17" ht="60" customHeight="1" x14ac:dyDescent="0.35">
      <c r="A21" s="11" t="s">
        <v>81</v>
      </c>
      <c r="B21" s="2" t="s">
        <v>156</v>
      </c>
      <c r="C21" s="1" t="s">
        <v>157</v>
      </c>
      <c r="D21" s="3" t="s">
        <v>20</v>
      </c>
      <c r="E21" s="3" t="s">
        <v>104</v>
      </c>
      <c r="F21" s="4" t="s">
        <v>22</v>
      </c>
      <c r="G21" s="4" t="s">
        <v>23</v>
      </c>
      <c r="H21" s="4" t="s">
        <v>24</v>
      </c>
      <c r="I21" s="4" t="s">
        <v>25</v>
      </c>
      <c r="J21" s="5" t="s">
        <v>25</v>
      </c>
      <c r="K21" s="5" t="s">
        <v>158</v>
      </c>
      <c r="L21" s="5" t="s">
        <v>152</v>
      </c>
      <c r="M21" s="5" t="s">
        <v>153</v>
      </c>
      <c r="N21" s="5" t="s">
        <v>159</v>
      </c>
      <c r="O21" s="5" t="s">
        <v>155</v>
      </c>
      <c r="P21" s="4" t="str">
        <f t="shared" si="0"/>
        <v>Outstanding</v>
      </c>
      <c r="Q21" s="13" t="s">
        <v>25</v>
      </c>
    </row>
    <row r="22" spans="1:17" ht="60" customHeight="1" x14ac:dyDescent="0.35">
      <c r="A22" s="11" t="s">
        <v>81</v>
      </c>
      <c r="B22" s="2" t="s">
        <v>160</v>
      </c>
      <c r="C22" s="1" t="s">
        <v>161</v>
      </c>
      <c r="D22" s="3" t="s">
        <v>20</v>
      </c>
      <c r="E22" s="3" t="s">
        <v>21</v>
      </c>
      <c r="F22" s="4" t="s">
        <v>22</v>
      </c>
      <c r="G22" s="4" t="s">
        <v>23</v>
      </c>
      <c r="H22" s="4" t="s">
        <v>24</v>
      </c>
      <c r="I22" s="4" t="s">
        <v>25</v>
      </c>
      <c r="J22" s="5" t="s">
        <v>25</v>
      </c>
      <c r="K22" s="5" t="s">
        <v>162</v>
      </c>
      <c r="L22" s="5" t="s">
        <v>163</v>
      </c>
      <c r="M22" s="5" t="s">
        <v>164</v>
      </c>
      <c r="N22" s="5" t="s">
        <v>165</v>
      </c>
      <c r="O22" s="5" t="s">
        <v>166</v>
      </c>
      <c r="P22" s="4" t="str">
        <f t="shared" si="0"/>
        <v>Outstanding</v>
      </c>
      <c r="Q22" s="13" t="s">
        <v>25</v>
      </c>
    </row>
    <row r="23" spans="1:17" ht="60" customHeight="1" x14ac:dyDescent="0.35">
      <c r="A23" s="11" t="s">
        <v>167</v>
      </c>
      <c r="B23" s="2" t="s">
        <v>168</v>
      </c>
      <c r="C23" s="1" t="s">
        <v>169</v>
      </c>
      <c r="D23" s="3" t="s">
        <v>20</v>
      </c>
      <c r="E23" s="3" t="s">
        <v>21</v>
      </c>
      <c r="F23" s="4" t="s">
        <v>22</v>
      </c>
      <c r="G23" s="4" t="s">
        <v>23</v>
      </c>
      <c r="H23" s="4" t="s">
        <v>24</v>
      </c>
      <c r="I23" s="4" t="s">
        <v>25</v>
      </c>
      <c r="J23" s="5" t="s">
        <v>25</v>
      </c>
      <c r="K23" s="5" t="s">
        <v>170</v>
      </c>
      <c r="L23" s="5" t="s">
        <v>171</v>
      </c>
      <c r="M23" s="5" t="s">
        <v>172</v>
      </c>
      <c r="N23" s="5" t="s">
        <v>173</v>
      </c>
      <c r="O23" s="5" t="s">
        <v>174</v>
      </c>
      <c r="P23" s="4" t="str">
        <f t="shared" si="0"/>
        <v>Outstanding</v>
      </c>
      <c r="Q23" s="13" t="s">
        <v>25</v>
      </c>
    </row>
    <row r="24" spans="1:17" ht="60" customHeight="1" x14ac:dyDescent="0.35">
      <c r="A24" s="11" t="s">
        <v>175</v>
      </c>
      <c r="B24" s="2" t="s">
        <v>176</v>
      </c>
      <c r="C24" s="1" t="s">
        <v>177</v>
      </c>
      <c r="D24" s="3" t="s">
        <v>20</v>
      </c>
      <c r="E24" s="3" t="s">
        <v>104</v>
      </c>
      <c r="F24" s="4" t="s">
        <v>22</v>
      </c>
      <c r="G24" s="4" t="s">
        <v>23</v>
      </c>
      <c r="H24" s="4" t="s">
        <v>24</v>
      </c>
      <c r="I24" s="4" t="s">
        <v>25</v>
      </c>
      <c r="J24" s="5" t="s">
        <v>25</v>
      </c>
      <c r="K24" s="5" t="s">
        <v>178</v>
      </c>
      <c r="L24" s="5" t="s">
        <v>179</v>
      </c>
      <c r="M24" s="5" t="s">
        <v>51</v>
      </c>
      <c r="N24" s="5" t="s">
        <v>180</v>
      </c>
      <c r="O24" s="5" t="s">
        <v>181</v>
      </c>
      <c r="P24" s="4" t="str">
        <f t="shared" si="0"/>
        <v>Outstanding</v>
      </c>
      <c r="Q24" s="13" t="s">
        <v>25</v>
      </c>
    </row>
    <row r="25" spans="1:17" ht="60" customHeight="1" x14ac:dyDescent="0.35">
      <c r="A25" s="11" t="s">
        <v>175</v>
      </c>
      <c r="B25" s="2" t="s">
        <v>182</v>
      </c>
      <c r="C25" s="1" t="s">
        <v>183</v>
      </c>
      <c r="D25" s="3" t="s">
        <v>20</v>
      </c>
      <c r="E25" s="3" t="s">
        <v>104</v>
      </c>
      <c r="F25" s="4" t="s">
        <v>22</v>
      </c>
      <c r="G25" s="4" t="s">
        <v>23</v>
      </c>
      <c r="H25" s="4" t="s">
        <v>24</v>
      </c>
      <c r="I25" s="4" t="s">
        <v>25</v>
      </c>
      <c r="J25" s="5" t="s">
        <v>25</v>
      </c>
      <c r="K25" s="5" t="s">
        <v>184</v>
      </c>
      <c r="L25" s="5" t="s">
        <v>185</v>
      </c>
      <c r="M25" s="5" t="s">
        <v>51</v>
      </c>
      <c r="N25" s="5" t="s">
        <v>186</v>
      </c>
      <c r="O25" s="5" t="s">
        <v>187</v>
      </c>
      <c r="P25" s="4" t="str">
        <f t="shared" si="0"/>
        <v>Outstanding</v>
      </c>
      <c r="Q25" s="13" t="s">
        <v>25</v>
      </c>
    </row>
    <row r="26" spans="1:17" ht="60" customHeight="1" x14ac:dyDescent="0.35">
      <c r="A26" s="11" t="s">
        <v>188</v>
      </c>
      <c r="B26" s="2" t="s">
        <v>189</v>
      </c>
      <c r="C26" s="1" t="s">
        <v>190</v>
      </c>
      <c r="D26" s="3" t="s">
        <v>20</v>
      </c>
      <c r="E26" s="3" t="s">
        <v>21</v>
      </c>
      <c r="F26" s="4" t="s">
        <v>22</v>
      </c>
      <c r="G26" s="4" t="s">
        <v>23</v>
      </c>
      <c r="H26" s="4" t="s">
        <v>24</v>
      </c>
      <c r="I26" s="4" t="s">
        <v>25</v>
      </c>
      <c r="J26" s="5" t="s">
        <v>25</v>
      </c>
      <c r="K26" s="5" t="s">
        <v>191</v>
      </c>
      <c r="L26" s="5" t="s">
        <v>192</v>
      </c>
      <c r="M26" s="5" t="s">
        <v>193</v>
      </c>
      <c r="N26" s="5" t="s">
        <v>194</v>
      </c>
      <c r="O26" s="5" t="s">
        <v>195</v>
      </c>
      <c r="P26" s="4" t="str">
        <f t="shared" si="0"/>
        <v>Outstanding</v>
      </c>
      <c r="Q26" s="13" t="s">
        <v>25</v>
      </c>
    </row>
    <row r="27" spans="1:17" ht="60" customHeight="1" x14ac:dyDescent="0.35">
      <c r="A27" s="11" t="s">
        <v>188</v>
      </c>
      <c r="B27" s="2" t="s">
        <v>196</v>
      </c>
      <c r="C27" s="1" t="s">
        <v>197</v>
      </c>
      <c r="D27" s="3" t="s">
        <v>20</v>
      </c>
      <c r="E27" s="3" t="s">
        <v>21</v>
      </c>
      <c r="F27" s="4" t="s">
        <v>22</v>
      </c>
      <c r="G27" s="4" t="s">
        <v>23</v>
      </c>
      <c r="H27" s="4" t="s">
        <v>24</v>
      </c>
      <c r="I27" s="4" t="s">
        <v>25</v>
      </c>
      <c r="J27" s="5" t="s">
        <v>25</v>
      </c>
      <c r="K27" s="5" t="s">
        <v>198</v>
      </c>
      <c r="L27" s="5" t="s">
        <v>199</v>
      </c>
      <c r="M27" s="5" t="s">
        <v>200</v>
      </c>
      <c r="N27" s="5" t="s">
        <v>201</v>
      </c>
      <c r="O27" s="5" t="s">
        <v>202</v>
      </c>
      <c r="P27" s="4" t="str">
        <f t="shared" si="0"/>
        <v>Outstanding</v>
      </c>
      <c r="Q27" s="13" t="s">
        <v>25</v>
      </c>
    </row>
    <row r="28" spans="1:17" ht="60" customHeight="1" x14ac:dyDescent="0.35">
      <c r="A28" s="11" t="s">
        <v>188</v>
      </c>
      <c r="B28" s="2" t="s">
        <v>203</v>
      </c>
      <c r="C28" s="1" t="s">
        <v>204</v>
      </c>
      <c r="D28" s="3" t="s">
        <v>20</v>
      </c>
      <c r="E28" s="3" t="s">
        <v>21</v>
      </c>
      <c r="F28" s="4" t="s">
        <v>22</v>
      </c>
      <c r="G28" s="4" t="s">
        <v>23</v>
      </c>
      <c r="H28" s="4" t="s">
        <v>24</v>
      </c>
      <c r="I28" s="4" t="s">
        <v>25</v>
      </c>
      <c r="J28" s="5" t="s">
        <v>25</v>
      </c>
      <c r="K28" s="5" t="s">
        <v>205</v>
      </c>
      <c r="L28" s="5" t="s">
        <v>206</v>
      </c>
      <c r="M28" s="5" t="s">
        <v>207</v>
      </c>
      <c r="N28" s="5" t="s">
        <v>208</v>
      </c>
      <c r="O28" s="5" t="s">
        <v>209</v>
      </c>
      <c r="P28" s="4" t="str">
        <f t="shared" si="0"/>
        <v>Outstanding</v>
      </c>
      <c r="Q28" s="13" t="s">
        <v>25</v>
      </c>
    </row>
    <row r="29" spans="1:17" ht="60" customHeight="1" x14ac:dyDescent="0.35">
      <c r="A29" s="11" t="s">
        <v>210</v>
      </c>
      <c r="B29" s="2" t="s">
        <v>211</v>
      </c>
      <c r="C29" s="1" t="s">
        <v>212</v>
      </c>
      <c r="D29" s="3" t="s">
        <v>20</v>
      </c>
      <c r="E29" s="3" t="s">
        <v>21</v>
      </c>
      <c r="F29" s="4" t="s">
        <v>22</v>
      </c>
      <c r="G29" s="4" t="s">
        <v>23</v>
      </c>
      <c r="H29" s="4" t="s">
        <v>24</v>
      </c>
      <c r="I29" s="4" t="s">
        <v>25</v>
      </c>
      <c r="J29" s="5" t="s">
        <v>25</v>
      </c>
      <c r="K29" s="5" t="s">
        <v>213</v>
      </c>
      <c r="L29" s="5" t="s">
        <v>214</v>
      </c>
      <c r="M29" s="5" t="s">
        <v>215</v>
      </c>
      <c r="N29" s="5" t="s">
        <v>216</v>
      </c>
      <c r="O29" s="5" t="s">
        <v>217</v>
      </c>
      <c r="P29" s="4" t="str">
        <f t="shared" si="0"/>
        <v>Outstanding</v>
      </c>
      <c r="Q29" s="13" t="s">
        <v>25</v>
      </c>
    </row>
    <row r="30" spans="1:17" ht="60" customHeight="1" x14ac:dyDescent="0.35">
      <c r="A30" s="11" t="s">
        <v>218</v>
      </c>
      <c r="B30" s="2" t="s">
        <v>219</v>
      </c>
      <c r="C30" s="1" t="s">
        <v>220</v>
      </c>
      <c r="D30" s="3" t="s">
        <v>20</v>
      </c>
      <c r="E30" s="3" t="s">
        <v>104</v>
      </c>
      <c r="F30" s="4" t="s">
        <v>22</v>
      </c>
      <c r="G30" s="4" t="s">
        <v>23</v>
      </c>
      <c r="H30" s="4" t="s">
        <v>24</v>
      </c>
      <c r="I30" s="4" t="s">
        <v>25</v>
      </c>
      <c r="J30" s="5" t="s">
        <v>25</v>
      </c>
      <c r="K30" s="5" t="s">
        <v>221</v>
      </c>
      <c r="L30" s="5" t="s">
        <v>222</v>
      </c>
      <c r="M30" s="5" t="s">
        <v>223</v>
      </c>
      <c r="N30" s="5" t="s">
        <v>224</v>
      </c>
      <c r="O30" s="5" t="s">
        <v>225</v>
      </c>
      <c r="P30" s="4" t="str">
        <f t="shared" si="0"/>
        <v>Outstanding</v>
      </c>
      <c r="Q30" s="13" t="s">
        <v>25</v>
      </c>
    </row>
    <row r="31" spans="1:17" ht="60" customHeight="1" x14ac:dyDescent="0.35">
      <c r="A31" s="11" t="s">
        <v>218</v>
      </c>
      <c r="B31" s="2" t="s">
        <v>226</v>
      </c>
      <c r="C31" s="1" t="s">
        <v>227</v>
      </c>
      <c r="D31" s="3" t="s">
        <v>20</v>
      </c>
      <c r="E31" s="3" t="s">
        <v>104</v>
      </c>
      <c r="F31" s="4" t="s">
        <v>22</v>
      </c>
      <c r="G31" s="4" t="s">
        <v>23</v>
      </c>
      <c r="H31" s="4" t="s">
        <v>24</v>
      </c>
      <c r="I31" s="4" t="s">
        <v>25</v>
      </c>
      <c r="J31" s="5" t="s">
        <v>25</v>
      </c>
      <c r="K31" s="5" t="s">
        <v>228</v>
      </c>
      <c r="L31" s="5" t="s">
        <v>229</v>
      </c>
      <c r="M31" s="5" t="s">
        <v>230</v>
      </c>
      <c r="N31" s="5" t="s">
        <v>231</v>
      </c>
      <c r="O31" s="5" t="s">
        <v>232</v>
      </c>
      <c r="P31" s="4" t="str">
        <f t="shared" si="0"/>
        <v>Outstanding</v>
      </c>
      <c r="Q31" s="13" t="s">
        <v>25</v>
      </c>
    </row>
    <row r="32" spans="1:17" ht="60" customHeight="1" x14ac:dyDescent="0.35">
      <c r="A32" s="11" t="s">
        <v>233</v>
      </c>
      <c r="B32" s="2" t="s">
        <v>234</v>
      </c>
      <c r="C32" s="1" t="s">
        <v>235</v>
      </c>
      <c r="D32" s="3" t="s">
        <v>20</v>
      </c>
      <c r="E32" s="3" t="s">
        <v>21</v>
      </c>
      <c r="F32" s="4" t="s">
        <v>22</v>
      </c>
      <c r="G32" s="4" t="s">
        <v>23</v>
      </c>
      <c r="H32" s="4" t="s">
        <v>24</v>
      </c>
      <c r="I32" s="4" t="s">
        <v>25</v>
      </c>
      <c r="J32" s="5" t="s">
        <v>25</v>
      </c>
      <c r="K32" s="5" t="s">
        <v>236</v>
      </c>
      <c r="L32" s="5" t="s">
        <v>237</v>
      </c>
      <c r="M32" s="5" t="s">
        <v>238</v>
      </c>
      <c r="N32" s="5" t="s">
        <v>239</v>
      </c>
      <c r="O32" s="5" t="s">
        <v>240</v>
      </c>
      <c r="P32" s="4" t="str">
        <f t="shared" si="0"/>
        <v>Outstanding</v>
      </c>
      <c r="Q32" s="13" t="s">
        <v>25</v>
      </c>
    </row>
    <row r="33" spans="1:17" ht="60" customHeight="1" x14ac:dyDescent="0.35">
      <c r="A33" s="11" t="s">
        <v>233</v>
      </c>
      <c r="B33" s="2" t="s">
        <v>241</v>
      </c>
      <c r="C33" s="1" t="s">
        <v>242</v>
      </c>
      <c r="D33" s="3" t="s">
        <v>20</v>
      </c>
      <c r="E33" s="3" t="s">
        <v>21</v>
      </c>
      <c r="F33" s="4" t="s">
        <v>22</v>
      </c>
      <c r="G33" s="4" t="s">
        <v>23</v>
      </c>
      <c r="H33" s="4" t="s">
        <v>24</v>
      </c>
      <c r="I33" s="4" t="s">
        <v>25</v>
      </c>
      <c r="J33" s="5" t="s">
        <v>25</v>
      </c>
      <c r="K33" s="5" t="s">
        <v>243</v>
      </c>
      <c r="L33" s="5" t="s">
        <v>244</v>
      </c>
      <c r="M33" s="5" t="s">
        <v>245</v>
      </c>
      <c r="N33" s="5" t="s">
        <v>246</v>
      </c>
      <c r="O33" s="5" t="s">
        <v>247</v>
      </c>
      <c r="P33" s="4" t="str">
        <f t="shared" si="0"/>
        <v>Outstanding</v>
      </c>
      <c r="Q33" s="13" t="s">
        <v>25</v>
      </c>
    </row>
    <row r="34" spans="1:17" ht="60" customHeight="1" x14ac:dyDescent="0.35">
      <c r="A34" s="11" t="s">
        <v>248</v>
      </c>
      <c r="B34" s="2" t="s">
        <v>249</v>
      </c>
      <c r="C34" s="1" t="s">
        <v>250</v>
      </c>
      <c r="D34" s="3" t="s">
        <v>20</v>
      </c>
      <c r="E34" s="3" t="s">
        <v>21</v>
      </c>
      <c r="F34" s="4" t="s">
        <v>22</v>
      </c>
      <c r="G34" s="4" t="s">
        <v>23</v>
      </c>
      <c r="H34" s="4" t="s">
        <v>24</v>
      </c>
      <c r="I34" s="4" t="s">
        <v>25</v>
      </c>
      <c r="J34" s="5" t="s">
        <v>25</v>
      </c>
      <c r="K34" s="5" t="s">
        <v>251</v>
      </c>
      <c r="L34" s="5" t="s">
        <v>252</v>
      </c>
      <c r="M34" s="5" t="s">
        <v>253</v>
      </c>
      <c r="N34" s="5" t="s">
        <v>254</v>
      </c>
      <c r="O34" s="5" t="s">
        <v>255</v>
      </c>
      <c r="P34" s="4" t="str">
        <f t="shared" si="0"/>
        <v>Outstanding</v>
      </c>
      <c r="Q34" s="13" t="s">
        <v>25</v>
      </c>
    </row>
    <row r="35" spans="1:17" ht="60" customHeight="1" x14ac:dyDescent="0.35">
      <c r="A35" s="11" t="s">
        <v>248</v>
      </c>
      <c r="B35" s="2" t="s">
        <v>256</v>
      </c>
      <c r="C35" s="1" t="s">
        <v>257</v>
      </c>
      <c r="D35" s="3" t="s">
        <v>20</v>
      </c>
      <c r="E35" s="3" t="s">
        <v>21</v>
      </c>
      <c r="F35" s="4" t="s">
        <v>22</v>
      </c>
      <c r="G35" s="4" t="s">
        <v>23</v>
      </c>
      <c r="H35" s="4" t="s">
        <v>24</v>
      </c>
      <c r="I35" s="4" t="s">
        <v>25</v>
      </c>
      <c r="J35" s="5" t="s">
        <v>25</v>
      </c>
      <c r="K35" s="5" t="s">
        <v>258</v>
      </c>
      <c r="L35" s="5" t="s">
        <v>259</v>
      </c>
      <c r="M35" s="5" t="s">
        <v>260</v>
      </c>
      <c r="N35" s="5" t="s">
        <v>261</v>
      </c>
      <c r="O35" s="5" t="s">
        <v>88</v>
      </c>
      <c r="P35" s="4" t="str">
        <f t="shared" si="0"/>
        <v>Outstanding</v>
      </c>
      <c r="Q35" s="13" t="s">
        <v>25</v>
      </c>
    </row>
    <row r="36" spans="1:17" ht="60" customHeight="1" x14ac:dyDescent="0.35">
      <c r="A36" s="11" t="s">
        <v>248</v>
      </c>
      <c r="B36" s="2" t="s">
        <v>262</v>
      </c>
      <c r="C36" s="1" t="s">
        <v>263</v>
      </c>
      <c r="D36" s="3" t="s">
        <v>20</v>
      </c>
      <c r="E36" s="3" t="s">
        <v>21</v>
      </c>
      <c r="F36" s="4" t="s">
        <v>22</v>
      </c>
      <c r="G36" s="4" t="s">
        <v>23</v>
      </c>
      <c r="H36" s="4" t="s">
        <v>24</v>
      </c>
      <c r="I36" s="4" t="s">
        <v>25</v>
      </c>
      <c r="J36" s="5" t="s">
        <v>25</v>
      </c>
      <c r="K36" s="5" t="s">
        <v>264</v>
      </c>
      <c r="L36" s="5" t="s">
        <v>265</v>
      </c>
      <c r="M36" s="5" t="s">
        <v>266</v>
      </c>
      <c r="N36" s="5" t="s">
        <v>267</v>
      </c>
      <c r="O36" s="5" t="s">
        <v>268</v>
      </c>
      <c r="P36" s="4" t="str">
        <f t="shared" si="0"/>
        <v>Outstanding</v>
      </c>
      <c r="Q36" s="13" t="s">
        <v>25</v>
      </c>
    </row>
    <row r="37" spans="1:17" ht="60" customHeight="1" x14ac:dyDescent="0.35">
      <c r="A37" s="11" t="s">
        <v>248</v>
      </c>
      <c r="B37" s="2" t="s">
        <v>269</v>
      </c>
      <c r="C37" s="1" t="s">
        <v>270</v>
      </c>
      <c r="D37" s="3" t="s">
        <v>20</v>
      </c>
      <c r="E37" s="3" t="s">
        <v>21</v>
      </c>
      <c r="F37" s="4" t="s">
        <v>22</v>
      </c>
      <c r="G37" s="4" t="s">
        <v>23</v>
      </c>
      <c r="H37" s="4" t="s">
        <v>24</v>
      </c>
      <c r="I37" s="4" t="s">
        <v>25</v>
      </c>
      <c r="J37" s="5" t="s">
        <v>25</v>
      </c>
      <c r="K37" s="5" t="s">
        <v>271</v>
      </c>
      <c r="L37" s="5" t="s">
        <v>272</v>
      </c>
      <c r="M37" s="5" t="s">
        <v>266</v>
      </c>
      <c r="N37" s="5" t="s">
        <v>273</v>
      </c>
      <c r="O37" s="5" t="s">
        <v>268</v>
      </c>
      <c r="P37" s="4" t="str">
        <f t="shared" si="0"/>
        <v>Outstanding</v>
      </c>
      <c r="Q37" s="13" t="s">
        <v>25</v>
      </c>
    </row>
    <row r="38" spans="1:17" ht="60" customHeight="1" x14ac:dyDescent="0.35">
      <c r="A38" s="11" t="s">
        <v>248</v>
      </c>
      <c r="B38" s="2" t="s">
        <v>274</v>
      </c>
      <c r="C38" s="1" t="s">
        <v>275</v>
      </c>
      <c r="D38" s="3" t="s">
        <v>20</v>
      </c>
      <c r="E38" s="3" t="s">
        <v>21</v>
      </c>
      <c r="F38" s="4" t="s">
        <v>22</v>
      </c>
      <c r="G38" s="4" t="s">
        <v>23</v>
      </c>
      <c r="H38" s="4" t="s">
        <v>24</v>
      </c>
      <c r="I38" s="4" t="s">
        <v>25</v>
      </c>
      <c r="J38" s="5" t="s">
        <v>25</v>
      </c>
      <c r="K38" s="5" t="s">
        <v>276</v>
      </c>
      <c r="L38" s="5" t="s">
        <v>277</v>
      </c>
      <c r="M38" s="5" t="s">
        <v>266</v>
      </c>
      <c r="N38" s="5" t="s">
        <v>278</v>
      </c>
      <c r="O38" s="5" t="s">
        <v>279</v>
      </c>
      <c r="P38" s="4" t="str">
        <f t="shared" si="0"/>
        <v>Outstanding</v>
      </c>
      <c r="Q38" s="13" t="s">
        <v>25</v>
      </c>
    </row>
    <row r="39" spans="1:17" ht="60" customHeight="1" x14ac:dyDescent="0.35">
      <c r="A39" s="11" t="s">
        <v>248</v>
      </c>
      <c r="B39" s="2" t="s">
        <v>280</v>
      </c>
      <c r="C39" s="1" t="s">
        <v>281</v>
      </c>
      <c r="D39" s="3" t="s">
        <v>20</v>
      </c>
      <c r="E39" s="3" t="s">
        <v>21</v>
      </c>
      <c r="F39" s="4" t="s">
        <v>22</v>
      </c>
      <c r="G39" s="4" t="s">
        <v>23</v>
      </c>
      <c r="H39" s="4" t="s">
        <v>24</v>
      </c>
      <c r="I39" s="4" t="s">
        <v>25</v>
      </c>
      <c r="J39" s="5" t="s">
        <v>25</v>
      </c>
      <c r="K39" s="5" t="s">
        <v>282</v>
      </c>
      <c r="L39" s="5" t="s">
        <v>283</v>
      </c>
      <c r="M39" s="5" t="s">
        <v>266</v>
      </c>
      <c r="N39" s="5" t="s">
        <v>284</v>
      </c>
      <c r="O39" s="5" t="s">
        <v>279</v>
      </c>
      <c r="P39" s="4" t="str">
        <f t="shared" si="0"/>
        <v>Outstanding</v>
      </c>
      <c r="Q39" s="13" t="s">
        <v>25</v>
      </c>
    </row>
    <row r="40" spans="1:17" ht="60" customHeight="1" x14ac:dyDescent="0.35">
      <c r="A40" s="11" t="s">
        <v>248</v>
      </c>
      <c r="B40" s="2" t="s">
        <v>285</v>
      </c>
      <c r="C40" s="1" t="s">
        <v>286</v>
      </c>
      <c r="D40" s="3" t="s">
        <v>20</v>
      </c>
      <c r="E40" s="3" t="s">
        <v>21</v>
      </c>
      <c r="F40" s="4" t="s">
        <v>22</v>
      </c>
      <c r="G40" s="4" t="s">
        <v>23</v>
      </c>
      <c r="H40" s="4" t="s">
        <v>24</v>
      </c>
      <c r="I40" s="4" t="s">
        <v>25</v>
      </c>
      <c r="J40" s="5" t="s">
        <v>25</v>
      </c>
      <c r="K40" s="5" t="s">
        <v>287</v>
      </c>
      <c r="L40" s="5" t="s">
        <v>288</v>
      </c>
      <c r="M40" s="5" t="s">
        <v>289</v>
      </c>
      <c r="N40" s="5" t="s">
        <v>290</v>
      </c>
      <c r="O40" s="5" t="s">
        <v>291</v>
      </c>
      <c r="P40" s="4" t="str">
        <f t="shared" si="0"/>
        <v>Outstanding</v>
      </c>
      <c r="Q40" s="13" t="s">
        <v>25</v>
      </c>
    </row>
    <row r="41" spans="1:17" ht="60" customHeight="1" x14ac:dyDescent="0.35">
      <c r="A41" s="11" t="s">
        <v>248</v>
      </c>
      <c r="B41" s="2" t="s">
        <v>292</v>
      </c>
      <c r="C41" s="1" t="s">
        <v>293</v>
      </c>
      <c r="D41" s="3" t="s">
        <v>20</v>
      </c>
      <c r="E41" s="3" t="s">
        <v>21</v>
      </c>
      <c r="F41" s="4" t="s">
        <v>22</v>
      </c>
      <c r="G41" s="4" t="s">
        <v>23</v>
      </c>
      <c r="H41" s="4" t="s">
        <v>24</v>
      </c>
      <c r="I41" s="4" t="s">
        <v>25</v>
      </c>
      <c r="J41" s="5" t="s">
        <v>25</v>
      </c>
      <c r="K41" s="5" t="s">
        <v>294</v>
      </c>
      <c r="L41" s="5" t="s">
        <v>295</v>
      </c>
      <c r="M41" s="5" t="s">
        <v>51</v>
      </c>
      <c r="N41" s="5" t="s">
        <v>296</v>
      </c>
      <c r="O41" s="5" t="s">
        <v>297</v>
      </c>
      <c r="P41" s="4" t="str">
        <f t="shared" si="0"/>
        <v>Outstanding</v>
      </c>
      <c r="Q41" s="13" t="s">
        <v>25</v>
      </c>
    </row>
    <row r="42" spans="1:17" ht="60" customHeight="1" x14ac:dyDescent="0.35">
      <c r="A42" s="11" t="s">
        <v>248</v>
      </c>
      <c r="B42" s="2" t="s">
        <v>298</v>
      </c>
      <c r="C42" s="1" t="s">
        <v>299</v>
      </c>
      <c r="D42" s="3" t="s">
        <v>20</v>
      </c>
      <c r="E42" s="3" t="s">
        <v>21</v>
      </c>
      <c r="F42" s="4" t="s">
        <v>22</v>
      </c>
      <c r="G42" s="4" t="s">
        <v>23</v>
      </c>
      <c r="H42" s="4" t="s">
        <v>24</v>
      </c>
      <c r="I42" s="4" t="s">
        <v>25</v>
      </c>
      <c r="J42" s="5" t="s">
        <v>25</v>
      </c>
      <c r="K42" s="5" t="s">
        <v>300</v>
      </c>
      <c r="L42" s="5" t="s">
        <v>301</v>
      </c>
      <c r="M42" s="5" t="s">
        <v>260</v>
      </c>
      <c r="N42" s="5" t="s">
        <v>302</v>
      </c>
      <c r="O42" s="5" t="s">
        <v>303</v>
      </c>
      <c r="P42" s="4" t="str">
        <f t="shared" si="0"/>
        <v>Outstanding</v>
      </c>
      <c r="Q42" s="13" t="s">
        <v>25</v>
      </c>
    </row>
    <row r="43" spans="1:17" ht="60" customHeight="1" x14ac:dyDescent="0.35">
      <c r="A43" s="11" t="s">
        <v>248</v>
      </c>
      <c r="B43" s="2" t="s">
        <v>304</v>
      </c>
      <c r="C43" s="1" t="s">
        <v>305</v>
      </c>
      <c r="D43" s="3" t="s">
        <v>20</v>
      </c>
      <c r="E43" s="3" t="s">
        <v>21</v>
      </c>
      <c r="F43" s="4" t="s">
        <v>22</v>
      </c>
      <c r="G43" s="4" t="s">
        <v>23</v>
      </c>
      <c r="H43" s="4" t="s">
        <v>24</v>
      </c>
      <c r="I43" s="4" t="s">
        <v>25</v>
      </c>
      <c r="J43" s="5" t="s">
        <v>25</v>
      </c>
      <c r="K43" s="5" t="s">
        <v>306</v>
      </c>
      <c r="L43" s="5" t="s">
        <v>307</v>
      </c>
      <c r="M43" s="5" t="s">
        <v>51</v>
      </c>
      <c r="N43" s="5" t="s">
        <v>308</v>
      </c>
      <c r="O43" s="5" t="s">
        <v>309</v>
      </c>
      <c r="P43" s="4" t="str">
        <f t="shared" si="0"/>
        <v>Outstanding</v>
      </c>
      <c r="Q43" s="13" t="s">
        <v>25</v>
      </c>
    </row>
    <row r="44" spans="1:17" ht="60" customHeight="1" x14ac:dyDescent="0.35">
      <c r="A44" s="11" t="s">
        <v>248</v>
      </c>
      <c r="B44" s="2" t="s">
        <v>310</v>
      </c>
      <c r="C44" s="1" t="s">
        <v>311</v>
      </c>
      <c r="D44" s="3" t="s">
        <v>20</v>
      </c>
      <c r="E44" s="3" t="s">
        <v>21</v>
      </c>
      <c r="F44" s="4" t="s">
        <v>22</v>
      </c>
      <c r="G44" s="4" t="s">
        <v>23</v>
      </c>
      <c r="H44" s="4" t="s">
        <v>24</v>
      </c>
      <c r="I44" s="4" t="s">
        <v>25</v>
      </c>
      <c r="J44" s="5" t="s">
        <v>25</v>
      </c>
      <c r="K44" s="5" t="s">
        <v>312</v>
      </c>
      <c r="L44" s="5" t="s">
        <v>313</v>
      </c>
      <c r="M44" s="5" t="s">
        <v>51</v>
      </c>
      <c r="N44" s="5" t="s">
        <v>314</v>
      </c>
      <c r="O44" s="5" t="s">
        <v>315</v>
      </c>
      <c r="P44" s="4" t="str">
        <f t="shared" si="0"/>
        <v>Outstanding</v>
      </c>
      <c r="Q44" s="13" t="s">
        <v>25</v>
      </c>
    </row>
    <row r="45" spans="1:17" ht="60" customHeight="1" x14ac:dyDescent="0.35">
      <c r="A45" s="11" t="s">
        <v>316</v>
      </c>
      <c r="B45" s="2" t="s">
        <v>317</v>
      </c>
      <c r="C45" s="1" t="s">
        <v>318</v>
      </c>
      <c r="D45" s="3" t="s">
        <v>20</v>
      </c>
      <c r="E45" s="3" t="s">
        <v>21</v>
      </c>
      <c r="F45" s="4" t="s">
        <v>22</v>
      </c>
      <c r="G45" s="4" t="s">
        <v>23</v>
      </c>
      <c r="H45" s="4" t="s">
        <v>24</v>
      </c>
      <c r="I45" s="4" t="s">
        <v>25</v>
      </c>
      <c r="J45" s="5" t="s">
        <v>25</v>
      </c>
      <c r="K45" s="5" t="s">
        <v>319</v>
      </c>
      <c r="L45" s="5" t="s">
        <v>320</v>
      </c>
      <c r="M45" s="5" t="s">
        <v>321</v>
      </c>
      <c r="N45" s="5" t="s">
        <v>322</v>
      </c>
      <c r="O45" s="5" t="s">
        <v>323</v>
      </c>
      <c r="P45" s="4" t="str">
        <f t="shared" si="0"/>
        <v>Outstanding</v>
      </c>
      <c r="Q45" s="13" t="s">
        <v>25</v>
      </c>
    </row>
    <row r="46" spans="1:17" ht="60" customHeight="1" x14ac:dyDescent="0.35">
      <c r="A46" s="11" t="s">
        <v>324</v>
      </c>
      <c r="B46" s="2" t="s">
        <v>325</v>
      </c>
      <c r="C46" s="1" t="s">
        <v>326</v>
      </c>
      <c r="D46" s="3" t="s">
        <v>20</v>
      </c>
      <c r="E46" s="3" t="s">
        <v>21</v>
      </c>
      <c r="F46" s="4" t="s">
        <v>22</v>
      </c>
      <c r="G46" s="4" t="s">
        <v>23</v>
      </c>
      <c r="H46" s="4" t="s">
        <v>24</v>
      </c>
      <c r="I46" s="4" t="s">
        <v>25</v>
      </c>
      <c r="J46" s="5" t="s">
        <v>25</v>
      </c>
      <c r="K46" s="5" t="s">
        <v>327</v>
      </c>
      <c r="L46" s="5" t="s">
        <v>328</v>
      </c>
      <c r="M46" s="5" t="s">
        <v>329</v>
      </c>
      <c r="N46" s="5" t="s">
        <v>330</v>
      </c>
      <c r="O46" s="5" t="s">
        <v>331</v>
      </c>
      <c r="P46" s="4" t="str">
        <f t="shared" si="0"/>
        <v>Outstanding</v>
      </c>
      <c r="Q46" s="13" t="s">
        <v>25</v>
      </c>
    </row>
    <row r="47" spans="1:17" ht="60" customHeight="1" x14ac:dyDescent="0.35">
      <c r="A47" s="11" t="s">
        <v>332</v>
      </c>
      <c r="B47" s="2" t="s">
        <v>333</v>
      </c>
      <c r="C47" s="1" t="s">
        <v>334</v>
      </c>
      <c r="D47" s="3" t="s">
        <v>20</v>
      </c>
      <c r="E47" s="3" t="s">
        <v>21</v>
      </c>
      <c r="F47" s="4" t="s">
        <v>22</v>
      </c>
      <c r="G47" s="4" t="s">
        <v>23</v>
      </c>
      <c r="H47" s="4" t="s">
        <v>24</v>
      </c>
      <c r="I47" s="4" t="s">
        <v>25</v>
      </c>
      <c r="J47" s="5" t="s">
        <v>25</v>
      </c>
      <c r="K47" s="5" t="s">
        <v>335</v>
      </c>
      <c r="L47" s="5" t="s">
        <v>336</v>
      </c>
      <c r="M47" s="5" t="s">
        <v>337</v>
      </c>
      <c r="N47" s="5" t="s">
        <v>338</v>
      </c>
      <c r="O47" s="5" t="s">
        <v>339</v>
      </c>
      <c r="P47" s="4" t="str">
        <f t="shared" si="0"/>
        <v>Outstanding</v>
      </c>
      <c r="Q47" s="13" t="s">
        <v>25</v>
      </c>
    </row>
    <row r="48" spans="1:17" ht="60" customHeight="1" x14ac:dyDescent="0.35">
      <c r="A48" s="11" t="s">
        <v>332</v>
      </c>
      <c r="B48" s="2" t="s">
        <v>340</v>
      </c>
      <c r="C48" s="1" t="s">
        <v>341</v>
      </c>
      <c r="D48" s="3" t="s">
        <v>20</v>
      </c>
      <c r="E48" s="3" t="s">
        <v>21</v>
      </c>
      <c r="F48" s="4" t="s">
        <v>22</v>
      </c>
      <c r="G48" s="4" t="s">
        <v>23</v>
      </c>
      <c r="H48" s="4" t="s">
        <v>24</v>
      </c>
      <c r="I48" s="4" t="s">
        <v>25</v>
      </c>
      <c r="J48" s="5" t="s">
        <v>25</v>
      </c>
      <c r="K48" s="5" t="s">
        <v>342</v>
      </c>
      <c r="L48" s="5" t="s">
        <v>343</v>
      </c>
      <c r="M48" s="5" t="s">
        <v>344</v>
      </c>
      <c r="N48" s="5" t="s">
        <v>345</v>
      </c>
      <c r="O48" s="5" t="s">
        <v>346</v>
      </c>
      <c r="P48" s="4" t="str">
        <f t="shared" si="0"/>
        <v>Outstanding</v>
      </c>
      <c r="Q48" s="13" t="s">
        <v>25</v>
      </c>
    </row>
    <row r="49" spans="1:17" ht="60" customHeight="1" x14ac:dyDescent="0.35">
      <c r="A49" s="11" t="s">
        <v>347</v>
      </c>
      <c r="B49" s="2" t="s">
        <v>348</v>
      </c>
      <c r="C49" s="1" t="s">
        <v>349</v>
      </c>
      <c r="D49" s="3" t="s">
        <v>20</v>
      </c>
      <c r="E49" s="3" t="s">
        <v>350</v>
      </c>
      <c r="F49" s="4" t="s">
        <v>22</v>
      </c>
      <c r="G49" s="4" t="s">
        <v>23</v>
      </c>
      <c r="H49" s="4" t="s">
        <v>24</v>
      </c>
      <c r="I49" s="4" t="s">
        <v>25</v>
      </c>
      <c r="J49" s="5" t="s">
        <v>25</v>
      </c>
      <c r="K49" s="5" t="s">
        <v>351</v>
      </c>
      <c r="L49" s="5" t="s">
        <v>352</v>
      </c>
      <c r="M49" s="5" t="s">
        <v>353</v>
      </c>
      <c r="N49" s="5" t="s">
        <v>354</v>
      </c>
      <c r="O49" s="5" t="s">
        <v>355</v>
      </c>
      <c r="P49" s="4" t="str">
        <f t="shared" si="0"/>
        <v>Outstanding</v>
      </c>
      <c r="Q49" s="13" t="s">
        <v>25</v>
      </c>
    </row>
    <row r="50" spans="1:17" ht="60" customHeight="1" x14ac:dyDescent="0.35">
      <c r="A50" s="11" t="s">
        <v>347</v>
      </c>
      <c r="B50" s="2" t="s">
        <v>356</v>
      </c>
      <c r="C50" s="1" t="s">
        <v>357</v>
      </c>
      <c r="D50" s="3" t="s">
        <v>20</v>
      </c>
      <c r="E50" s="3" t="s">
        <v>350</v>
      </c>
      <c r="F50" s="4" t="s">
        <v>22</v>
      </c>
      <c r="G50" s="4" t="s">
        <v>23</v>
      </c>
      <c r="H50" s="4" t="s">
        <v>24</v>
      </c>
      <c r="I50" s="4" t="s">
        <v>25</v>
      </c>
      <c r="J50" s="5" t="s">
        <v>25</v>
      </c>
      <c r="K50" s="5" t="s">
        <v>358</v>
      </c>
      <c r="L50" s="5" t="s">
        <v>359</v>
      </c>
      <c r="M50" s="5" t="s">
        <v>360</v>
      </c>
      <c r="N50" s="5" t="s">
        <v>361</v>
      </c>
      <c r="O50" s="5" t="s">
        <v>362</v>
      </c>
      <c r="P50" s="4" t="str">
        <f t="shared" si="0"/>
        <v>Outstanding</v>
      </c>
      <c r="Q50" s="13" t="s">
        <v>25</v>
      </c>
    </row>
    <row r="51" spans="1:17" ht="60" customHeight="1" x14ac:dyDescent="0.35">
      <c r="A51" s="11" t="s">
        <v>347</v>
      </c>
      <c r="B51" s="2" t="s">
        <v>363</v>
      </c>
      <c r="C51" s="1" t="s">
        <v>364</v>
      </c>
      <c r="D51" s="3" t="s">
        <v>20</v>
      </c>
      <c r="E51" s="3" t="s">
        <v>350</v>
      </c>
      <c r="F51" s="4" t="s">
        <v>22</v>
      </c>
      <c r="G51" s="4" t="s">
        <v>23</v>
      </c>
      <c r="H51" s="4" t="s">
        <v>24</v>
      </c>
      <c r="I51" s="4" t="s">
        <v>25</v>
      </c>
      <c r="J51" s="5" t="s">
        <v>25</v>
      </c>
      <c r="K51" s="5" t="s">
        <v>365</v>
      </c>
      <c r="L51" s="5" t="s">
        <v>366</v>
      </c>
      <c r="M51" s="5" t="s">
        <v>367</v>
      </c>
      <c r="N51" s="5" t="s">
        <v>368</v>
      </c>
      <c r="O51" s="5" t="s">
        <v>369</v>
      </c>
      <c r="P51" s="4" t="str">
        <f t="shared" si="0"/>
        <v>Outstanding</v>
      </c>
      <c r="Q51" s="13" t="s">
        <v>25</v>
      </c>
    </row>
    <row r="52" spans="1:17" ht="60" customHeight="1" x14ac:dyDescent="0.35">
      <c r="A52" s="11" t="s">
        <v>370</v>
      </c>
      <c r="B52" s="2" t="s">
        <v>371</v>
      </c>
      <c r="C52" s="1" t="s">
        <v>372</v>
      </c>
      <c r="D52" s="3" t="s">
        <v>20</v>
      </c>
      <c r="E52" s="3" t="s">
        <v>21</v>
      </c>
      <c r="F52" s="4" t="s">
        <v>22</v>
      </c>
      <c r="G52" s="4" t="s">
        <v>23</v>
      </c>
      <c r="H52" s="4" t="s">
        <v>24</v>
      </c>
      <c r="I52" s="4" t="s">
        <v>25</v>
      </c>
      <c r="J52" s="5" t="s">
        <v>25</v>
      </c>
      <c r="K52" s="5" t="s">
        <v>373</v>
      </c>
      <c r="L52" s="5" t="s">
        <v>374</v>
      </c>
      <c r="M52" s="5" t="s">
        <v>375</v>
      </c>
      <c r="N52" s="5" t="s">
        <v>376</v>
      </c>
      <c r="O52" s="5" t="s">
        <v>377</v>
      </c>
      <c r="P52" s="4" t="str">
        <f t="shared" si="0"/>
        <v>Outstanding</v>
      </c>
      <c r="Q52" s="13" t="s">
        <v>25</v>
      </c>
    </row>
    <row r="53" spans="1:17" ht="60" customHeight="1" x14ac:dyDescent="0.35">
      <c r="A53" s="11" t="s">
        <v>378</v>
      </c>
      <c r="B53" s="2" t="s">
        <v>379</v>
      </c>
      <c r="C53" s="1" t="s">
        <v>380</v>
      </c>
      <c r="D53" s="3" t="s">
        <v>20</v>
      </c>
      <c r="E53" s="3" t="s">
        <v>21</v>
      </c>
      <c r="F53" s="4" t="s">
        <v>22</v>
      </c>
      <c r="G53" s="4" t="s">
        <v>23</v>
      </c>
      <c r="H53" s="4" t="s">
        <v>24</v>
      </c>
      <c r="I53" s="4" t="s">
        <v>25</v>
      </c>
      <c r="J53" s="5" t="s">
        <v>25</v>
      </c>
      <c r="K53" s="5" t="s">
        <v>381</v>
      </c>
      <c r="L53" s="5" t="s">
        <v>382</v>
      </c>
      <c r="M53" s="5" t="s">
        <v>51</v>
      </c>
      <c r="N53" s="5" t="s">
        <v>383</v>
      </c>
      <c r="O53" s="5" t="s">
        <v>384</v>
      </c>
      <c r="P53" s="4" t="str">
        <f t="shared" si="0"/>
        <v>Outstanding</v>
      </c>
      <c r="Q53" s="13" t="s">
        <v>25</v>
      </c>
    </row>
    <row r="54" spans="1:17" ht="60" customHeight="1" x14ac:dyDescent="0.35">
      <c r="A54" s="11" t="s">
        <v>385</v>
      </c>
      <c r="B54" s="2" t="s">
        <v>386</v>
      </c>
      <c r="C54" s="1" t="s">
        <v>387</v>
      </c>
      <c r="D54" s="3" t="s">
        <v>20</v>
      </c>
      <c r="E54" s="3" t="s">
        <v>21</v>
      </c>
      <c r="F54" s="4" t="s">
        <v>22</v>
      </c>
      <c r="G54" s="4" t="s">
        <v>23</v>
      </c>
      <c r="H54" s="4" t="s">
        <v>24</v>
      </c>
      <c r="I54" s="4" t="s">
        <v>25</v>
      </c>
      <c r="J54" s="5" t="s">
        <v>25</v>
      </c>
      <c r="K54" s="5" t="s">
        <v>388</v>
      </c>
      <c r="L54" s="5" t="s">
        <v>389</v>
      </c>
      <c r="M54" s="5" t="s">
        <v>390</v>
      </c>
      <c r="N54" s="5" t="s">
        <v>391</v>
      </c>
      <c r="O54" s="5" t="s">
        <v>392</v>
      </c>
      <c r="P54" s="4" t="str">
        <f t="shared" si="0"/>
        <v>Outstanding</v>
      </c>
      <c r="Q54" s="13" t="s">
        <v>25</v>
      </c>
    </row>
    <row r="55" spans="1:17" ht="60" customHeight="1" x14ac:dyDescent="0.35">
      <c r="A55" s="11" t="s">
        <v>385</v>
      </c>
      <c r="B55" s="2" t="s">
        <v>393</v>
      </c>
      <c r="C55" s="1" t="s">
        <v>394</v>
      </c>
      <c r="D55" s="3" t="s">
        <v>20</v>
      </c>
      <c r="E55" s="3" t="s">
        <v>21</v>
      </c>
      <c r="F55" s="4" t="s">
        <v>22</v>
      </c>
      <c r="G55" s="4" t="s">
        <v>23</v>
      </c>
      <c r="H55" s="4" t="s">
        <v>24</v>
      </c>
      <c r="I55" s="4" t="s">
        <v>25</v>
      </c>
      <c r="J55" s="5" t="s">
        <v>25</v>
      </c>
      <c r="K55" s="5" t="s">
        <v>395</v>
      </c>
      <c r="L55" s="5" t="s">
        <v>396</v>
      </c>
      <c r="M55" s="5" t="s">
        <v>51</v>
      </c>
      <c r="N55" s="5" t="s">
        <v>397</v>
      </c>
      <c r="O55" s="5" t="s">
        <v>398</v>
      </c>
      <c r="P55" s="4" t="str">
        <f t="shared" si="0"/>
        <v>Outstanding</v>
      </c>
      <c r="Q55" s="13" t="s">
        <v>25</v>
      </c>
    </row>
    <row r="56" spans="1:17" ht="60" customHeight="1" x14ac:dyDescent="0.35">
      <c r="A56" s="11" t="s">
        <v>399</v>
      </c>
      <c r="B56" s="2" t="s">
        <v>400</v>
      </c>
      <c r="C56" s="1" t="s">
        <v>401</v>
      </c>
      <c r="D56" s="3" t="s">
        <v>20</v>
      </c>
      <c r="E56" s="3" t="s">
        <v>104</v>
      </c>
      <c r="F56" s="4" t="s">
        <v>22</v>
      </c>
      <c r="G56" s="4" t="s">
        <v>23</v>
      </c>
      <c r="H56" s="4" t="s">
        <v>24</v>
      </c>
      <c r="I56" s="4" t="s">
        <v>25</v>
      </c>
      <c r="J56" s="5" t="s">
        <v>25</v>
      </c>
      <c r="K56" s="5" t="s">
        <v>402</v>
      </c>
      <c r="L56" s="5" t="s">
        <v>403</v>
      </c>
      <c r="M56" s="5" t="s">
        <v>404</v>
      </c>
      <c r="N56" s="5" t="s">
        <v>405</v>
      </c>
      <c r="O56" s="5" t="s">
        <v>406</v>
      </c>
      <c r="P56" s="4" t="str">
        <f t="shared" si="0"/>
        <v>Outstanding</v>
      </c>
      <c r="Q56" s="13" t="s">
        <v>25</v>
      </c>
    </row>
    <row r="57" spans="1:17" ht="60" customHeight="1" x14ac:dyDescent="0.35">
      <c r="A57" s="11" t="s">
        <v>399</v>
      </c>
      <c r="B57" s="2" t="s">
        <v>407</v>
      </c>
      <c r="C57" s="1" t="s">
        <v>408</v>
      </c>
      <c r="D57" s="3" t="s">
        <v>20</v>
      </c>
      <c r="E57" s="3" t="s">
        <v>21</v>
      </c>
      <c r="F57" s="4" t="s">
        <v>22</v>
      </c>
      <c r="G57" s="4" t="s">
        <v>23</v>
      </c>
      <c r="H57" s="4" t="s">
        <v>24</v>
      </c>
      <c r="I57" s="4" t="s">
        <v>25</v>
      </c>
      <c r="J57" s="5" t="s">
        <v>25</v>
      </c>
      <c r="K57" s="5" t="s">
        <v>409</v>
      </c>
      <c r="L57" s="5" t="s">
        <v>410</v>
      </c>
      <c r="M57" s="5" t="s">
        <v>411</v>
      </c>
      <c r="N57" s="5" t="s">
        <v>412</v>
      </c>
      <c r="O57" s="5" t="s">
        <v>413</v>
      </c>
      <c r="P57" s="4" t="str">
        <f t="shared" si="0"/>
        <v>Outstanding</v>
      </c>
      <c r="Q57" s="13" t="s">
        <v>25</v>
      </c>
    </row>
    <row r="58" spans="1:17" ht="60" customHeight="1" x14ac:dyDescent="0.35">
      <c r="A58" s="11" t="s">
        <v>399</v>
      </c>
      <c r="B58" s="2" t="s">
        <v>414</v>
      </c>
      <c r="C58" s="1" t="s">
        <v>415</v>
      </c>
      <c r="D58" s="3" t="s">
        <v>20</v>
      </c>
      <c r="E58" s="3" t="s">
        <v>104</v>
      </c>
      <c r="F58" s="4" t="s">
        <v>22</v>
      </c>
      <c r="G58" s="4" t="s">
        <v>23</v>
      </c>
      <c r="H58" s="4" t="s">
        <v>24</v>
      </c>
      <c r="I58" s="4" t="s">
        <v>25</v>
      </c>
      <c r="J58" s="5" t="s">
        <v>25</v>
      </c>
      <c r="K58" s="5" t="s">
        <v>416</v>
      </c>
      <c r="L58" s="5" t="s">
        <v>417</v>
      </c>
      <c r="M58" s="5" t="s">
        <v>418</v>
      </c>
      <c r="N58" s="5" t="s">
        <v>419</v>
      </c>
      <c r="O58" s="5" t="s">
        <v>420</v>
      </c>
      <c r="P58" s="4" t="str">
        <f t="shared" si="0"/>
        <v>Outstanding</v>
      </c>
      <c r="Q58" s="13" t="s">
        <v>25</v>
      </c>
    </row>
    <row r="59" spans="1:17" ht="60" customHeight="1" x14ac:dyDescent="0.35">
      <c r="A59" s="11" t="s">
        <v>399</v>
      </c>
      <c r="B59" s="2" t="s">
        <v>421</v>
      </c>
      <c r="C59" s="1" t="s">
        <v>422</v>
      </c>
      <c r="D59" s="3" t="s">
        <v>20</v>
      </c>
      <c r="E59" s="3" t="s">
        <v>104</v>
      </c>
      <c r="F59" s="4" t="s">
        <v>22</v>
      </c>
      <c r="G59" s="4" t="s">
        <v>23</v>
      </c>
      <c r="H59" s="4" t="s">
        <v>24</v>
      </c>
      <c r="I59" s="4" t="s">
        <v>25</v>
      </c>
      <c r="J59" s="5" t="s">
        <v>25</v>
      </c>
      <c r="K59" s="5" t="s">
        <v>423</v>
      </c>
      <c r="L59" s="5" t="s">
        <v>424</v>
      </c>
      <c r="M59" s="5" t="s">
        <v>425</v>
      </c>
      <c r="N59" s="5" t="s">
        <v>426</v>
      </c>
      <c r="O59" s="5" t="s">
        <v>427</v>
      </c>
      <c r="P59" s="4" t="str">
        <f t="shared" si="0"/>
        <v>Outstanding</v>
      </c>
      <c r="Q59" s="13" t="s">
        <v>25</v>
      </c>
    </row>
    <row r="60" spans="1:17" ht="60" customHeight="1" x14ac:dyDescent="0.35">
      <c r="A60" s="11" t="s">
        <v>399</v>
      </c>
      <c r="B60" s="2" t="s">
        <v>428</v>
      </c>
      <c r="C60" s="1" t="s">
        <v>429</v>
      </c>
      <c r="D60" s="3" t="s">
        <v>20</v>
      </c>
      <c r="E60" s="3" t="s">
        <v>21</v>
      </c>
      <c r="F60" s="4" t="s">
        <v>22</v>
      </c>
      <c r="G60" s="4" t="s">
        <v>23</v>
      </c>
      <c r="H60" s="4" t="s">
        <v>24</v>
      </c>
      <c r="I60" s="4" t="s">
        <v>25</v>
      </c>
      <c r="J60" s="5" t="s">
        <v>25</v>
      </c>
      <c r="K60" s="5" t="s">
        <v>430</v>
      </c>
      <c r="L60" s="5" t="s">
        <v>431</v>
      </c>
      <c r="M60" s="5" t="s">
        <v>432</v>
      </c>
      <c r="N60" s="5" t="s">
        <v>433</v>
      </c>
      <c r="O60" s="5" t="s">
        <v>434</v>
      </c>
      <c r="P60" s="4" t="str">
        <f t="shared" si="0"/>
        <v>Outstanding</v>
      </c>
      <c r="Q60" s="13" t="s">
        <v>25</v>
      </c>
    </row>
    <row r="61" spans="1:17" ht="60" customHeight="1" x14ac:dyDescent="0.35">
      <c r="A61" s="11" t="s">
        <v>399</v>
      </c>
      <c r="B61" s="2" t="s">
        <v>435</v>
      </c>
      <c r="C61" s="1" t="s">
        <v>436</v>
      </c>
      <c r="D61" s="3" t="s">
        <v>20</v>
      </c>
      <c r="E61" s="3" t="s">
        <v>104</v>
      </c>
      <c r="F61" s="4" t="s">
        <v>22</v>
      </c>
      <c r="G61" s="4" t="s">
        <v>23</v>
      </c>
      <c r="H61" s="4" t="s">
        <v>24</v>
      </c>
      <c r="I61" s="4" t="s">
        <v>25</v>
      </c>
      <c r="J61" s="5" t="s">
        <v>25</v>
      </c>
      <c r="K61" s="5" t="s">
        <v>437</v>
      </c>
      <c r="L61" s="5" t="s">
        <v>438</v>
      </c>
      <c r="M61" s="5" t="s">
        <v>439</v>
      </c>
      <c r="N61" s="5" t="s">
        <v>440</v>
      </c>
      <c r="O61" s="5" t="s">
        <v>441</v>
      </c>
      <c r="P61" s="4" t="str">
        <f t="shared" si="0"/>
        <v>Outstanding</v>
      </c>
      <c r="Q61" s="13" t="s">
        <v>25</v>
      </c>
    </row>
    <row r="62" spans="1:17" ht="60" customHeight="1" x14ac:dyDescent="0.35">
      <c r="A62" s="11" t="s">
        <v>399</v>
      </c>
      <c r="B62" s="2" t="s">
        <v>442</v>
      </c>
      <c r="C62" s="1" t="s">
        <v>443</v>
      </c>
      <c r="D62" s="3" t="s">
        <v>20</v>
      </c>
      <c r="E62" s="3" t="s">
        <v>104</v>
      </c>
      <c r="F62" s="4" t="s">
        <v>22</v>
      </c>
      <c r="G62" s="4" t="s">
        <v>23</v>
      </c>
      <c r="H62" s="4" t="s">
        <v>24</v>
      </c>
      <c r="I62" s="4" t="s">
        <v>25</v>
      </c>
      <c r="J62" s="5" t="s">
        <v>25</v>
      </c>
      <c r="K62" s="5" t="s">
        <v>444</v>
      </c>
      <c r="L62" s="5" t="s">
        <v>445</v>
      </c>
      <c r="M62" s="5" t="s">
        <v>446</v>
      </c>
      <c r="N62" s="5" t="s">
        <v>447</v>
      </c>
      <c r="O62" s="5" t="s">
        <v>448</v>
      </c>
      <c r="P62" s="4" t="str">
        <f t="shared" si="0"/>
        <v>Outstanding</v>
      </c>
      <c r="Q62" s="13" t="s">
        <v>25</v>
      </c>
    </row>
    <row r="63" spans="1:17" ht="60" customHeight="1" x14ac:dyDescent="0.35">
      <c r="A63" s="11" t="s">
        <v>399</v>
      </c>
      <c r="B63" s="2" t="s">
        <v>449</v>
      </c>
      <c r="C63" s="1" t="s">
        <v>450</v>
      </c>
      <c r="D63" s="3" t="s">
        <v>20</v>
      </c>
      <c r="E63" s="3" t="s">
        <v>104</v>
      </c>
      <c r="F63" s="4" t="s">
        <v>22</v>
      </c>
      <c r="G63" s="4" t="s">
        <v>23</v>
      </c>
      <c r="H63" s="4" t="s">
        <v>24</v>
      </c>
      <c r="I63" s="4" t="s">
        <v>25</v>
      </c>
      <c r="J63" s="5" t="s">
        <v>25</v>
      </c>
      <c r="K63" s="5" t="s">
        <v>451</v>
      </c>
      <c r="L63" s="5" t="s">
        <v>452</v>
      </c>
      <c r="M63" s="5" t="s">
        <v>453</v>
      </c>
      <c r="N63" s="5" t="s">
        <v>454</v>
      </c>
      <c r="O63" s="5" t="s">
        <v>455</v>
      </c>
      <c r="P63" s="4" t="str">
        <f t="shared" si="0"/>
        <v>Outstanding</v>
      </c>
      <c r="Q63" s="13" t="s">
        <v>25</v>
      </c>
    </row>
    <row r="64" spans="1:17" ht="60" customHeight="1" x14ac:dyDescent="0.35">
      <c r="A64" s="11" t="s">
        <v>399</v>
      </c>
      <c r="B64" s="2" t="s">
        <v>456</v>
      </c>
      <c r="C64" s="1" t="s">
        <v>457</v>
      </c>
      <c r="D64" s="3" t="s">
        <v>20</v>
      </c>
      <c r="E64" s="3" t="s">
        <v>104</v>
      </c>
      <c r="F64" s="4" t="s">
        <v>22</v>
      </c>
      <c r="G64" s="4" t="s">
        <v>23</v>
      </c>
      <c r="H64" s="4" t="s">
        <v>24</v>
      </c>
      <c r="I64" s="4" t="s">
        <v>25</v>
      </c>
      <c r="J64" s="5" t="s">
        <v>25</v>
      </c>
      <c r="K64" s="5" t="s">
        <v>458</v>
      </c>
      <c r="L64" s="5" t="s">
        <v>459</v>
      </c>
      <c r="M64" s="5" t="s">
        <v>460</v>
      </c>
      <c r="N64" s="5" t="s">
        <v>461</v>
      </c>
      <c r="O64" s="5" t="s">
        <v>462</v>
      </c>
      <c r="P64" s="4" t="str">
        <f t="shared" si="0"/>
        <v>Outstanding</v>
      </c>
      <c r="Q64" s="13" t="s">
        <v>25</v>
      </c>
    </row>
    <row r="65" spans="1:17" ht="60" customHeight="1" x14ac:dyDescent="0.35">
      <c r="A65" s="11" t="s">
        <v>399</v>
      </c>
      <c r="B65" s="2" t="s">
        <v>463</v>
      </c>
      <c r="C65" s="1" t="s">
        <v>464</v>
      </c>
      <c r="D65" s="3" t="s">
        <v>20</v>
      </c>
      <c r="E65" s="3" t="s">
        <v>104</v>
      </c>
      <c r="F65" s="4" t="s">
        <v>22</v>
      </c>
      <c r="G65" s="4" t="s">
        <v>23</v>
      </c>
      <c r="H65" s="4" t="s">
        <v>24</v>
      </c>
      <c r="I65" s="4" t="s">
        <v>25</v>
      </c>
      <c r="J65" s="5" t="s">
        <v>25</v>
      </c>
      <c r="K65" s="5" t="s">
        <v>465</v>
      </c>
      <c r="L65" s="5" t="s">
        <v>466</v>
      </c>
      <c r="M65" s="5" t="s">
        <v>467</v>
      </c>
      <c r="N65" s="5" t="s">
        <v>468</v>
      </c>
      <c r="O65" s="5" t="s">
        <v>469</v>
      </c>
      <c r="P65" s="4" t="str">
        <f t="shared" si="0"/>
        <v>Outstanding</v>
      </c>
      <c r="Q65" s="13" t="s">
        <v>25</v>
      </c>
    </row>
    <row r="66" spans="1:17" ht="60" customHeight="1" x14ac:dyDescent="0.35">
      <c r="A66" s="11" t="s">
        <v>399</v>
      </c>
      <c r="B66" s="2" t="s">
        <v>470</v>
      </c>
      <c r="C66" s="1" t="s">
        <v>471</v>
      </c>
      <c r="D66" s="3" t="s">
        <v>20</v>
      </c>
      <c r="E66" s="3" t="s">
        <v>104</v>
      </c>
      <c r="F66" s="4" t="s">
        <v>22</v>
      </c>
      <c r="G66" s="4" t="s">
        <v>23</v>
      </c>
      <c r="H66" s="4" t="s">
        <v>24</v>
      </c>
      <c r="I66" s="4" t="s">
        <v>25</v>
      </c>
      <c r="J66" s="5" t="s">
        <v>25</v>
      </c>
      <c r="K66" s="5" t="s">
        <v>472</v>
      </c>
      <c r="L66" s="5" t="s">
        <v>473</v>
      </c>
      <c r="M66" s="5" t="s">
        <v>474</v>
      </c>
      <c r="N66" s="5" t="s">
        <v>475</v>
      </c>
      <c r="O66" s="5" t="s">
        <v>476</v>
      </c>
      <c r="P66" s="4" t="str">
        <f t="shared" si="0"/>
        <v>Outstanding</v>
      </c>
      <c r="Q66" s="13" t="s">
        <v>25</v>
      </c>
    </row>
    <row r="67" spans="1:17" ht="60" customHeight="1" x14ac:dyDescent="0.35">
      <c r="A67" s="11" t="s">
        <v>399</v>
      </c>
      <c r="B67" s="2" t="s">
        <v>477</v>
      </c>
      <c r="C67" s="1" t="s">
        <v>478</v>
      </c>
      <c r="D67" s="3" t="s">
        <v>20</v>
      </c>
      <c r="E67" s="3" t="s">
        <v>104</v>
      </c>
      <c r="F67" s="4" t="s">
        <v>22</v>
      </c>
      <c r="G67" s="4" t="s">
        <v>23</v>
      </c>
      <c r="H67" s="4" t="s">
        <v>24</v>
      </c>
      <c r="I67" s="4" t="s">
        <v>25</v>
      </c>
      <c r="J67" s="5" t="s">
        <v>25</v>
      </c>
      <c r="K67" s="5" t="s">
        <v>479</v>
      </c>
      <c r="L67" s="5" t="s">
        <v>480</v>
      </c>
      <c r="M67" s="5" t="s">
        <v>481</v>
      </c>
      <c r="N67" s="5" t="s">
        <v>482</v>
      </c>
      <c r="O67" s="5" t="s">
        <v>483</v>
      </c>
      <c r="P67" s="4" t="str">
        <f t="shared" si="0"/>
        <v>Outstanding</v>
      </c>
      <c r="Q67" s="13" t="s">
        <v>25</v>
      </c>
    </row>
    <row r="68" spans="1:17" ht="60" customHeight="1" x14ac:dyDescent="0.35">
      <c r="A68" s="11" t="s">
        <v>399</v>
      </c>
      <c r="B68" s="2" t="s">
        <v>484</v>
      </c>
      <c r="C68" s="1" t="s">
        <v>485</v>
      </c>
      <c r="D68" s="3" t="s">
        <v>20</v>
      </c>
      <c r="E68" s="3" t="s">
        <v>104</v>
      </c>
      <c r="F68" s="4" t="s">
        <v>22</v>
      </c>
      <c r="G68" s="4" t="s">
        <v>23</v>
      </c>
      <c r="H68" s="4" t="s">
        <v>24</v>
      </c>
      <c r="I68" s="4" t="s">
        <v>25</v>
      </c>
      <c r="J68" s="5" t="s">
        <v>25</v>
      </c>
      <c r="K68" s="5" t="s">
        <v>486</v>
      </c>
      <c r="L68" s="5" t="s">
        <v>487</v>
      </c>
      <c r="M68" s="5" t="s">
        <v>488</v>
      </c>
      <c r="N68" s="5" t="s">
        <v>489</v>
      </c>
      <c r="O68" s="5" t="s">
        <v>490</v>
      </c>
      <c r="P68" s="4" t="str">
        <f t="shared" si="0"/>
        <v>Outstanding</v>
      </c>
      <c r="Q68" s="13" t="s">
        <v>25</v>
      </c>
    </row>
    <row r="69" spans="1:17" ht="60" customHeight="1" x14ac:dyDescent="0.35">
      <c r="A69" s="11" t="s">
        <v>491</v>
      </c>
      <c r="B69" s="2" t="s">
        <v>492</v>
      </c>
      <c r="C69" s="1" t="s">
        <v>493</v>
      </c>
      <c r="D69" s="3" t="s">
        <v>20</v>
      </c>
      <c r="E69" s="3" t="s">
        <v>104</v>
      </c>
      <c r="F69" s="4" t="s">
        <v>22</v>
      </c>
      <c r="G69" s="4" t="s">
        <v>23</v>
      </c>
      <c r="H69" s="4" t="s">
        <v>24</v>
      </c>
      <c r="I69" s="4" t="s">
        <v>25</v>
      </c>
      <c r="J69" s="5" t="s">
        <v>25</v>
      </c>
      <c r="K69" s="5" t="s">
        <v>494</v>
      </c>
      <c r="L69" s="5" t="s">
        <v>495</v>
      </c>
      <c r="M69" s="5" t="s">
        <v>51</v>
      </c>
      <c r="N69" s="5" t="s">
        <v>496</v>
      </c>
      <c r="O69" s="5" t="s">
        <v>497</v>
      </c>
      <c r="P69" s="4" t="str">
        <f t="shared" si="0"/>
        <v>Outstanding</v>
      </c>
      <c r="Q69" s="13" t="s">
        <v>25</v>
      </c>
    </row>
    <row r="70" spans="1:17" ht="60" customHeight="1" x14ac:dyDescent="0.35">
      <c r="A70" s="11" t="s">
        <v>498</v>
      </c>
      <c r="B70" s="2" t="s">
        <v>499</v>
      </c>
      <c r="C70" s="1" t="s">
        <v>500</v>
      </c>
      <c r="D70" s="3" t="s">
        <v>20</v>
      </c>
      <c r="E70" s="3" t="s">
        <v>104</v>
      </c>
      <c r="F70" s="4" t="s">
        <v>22</v>
      </c>
      <c r="G70" s="4" t="s">
        <v>23</v>
      </c>
      <c r="H70" s="4" t="s">
        <v>24</v>
      </c>
      <c r="I70" s="4" t="s">
        <v>25</v>
      </c>
      <c r="J70" s="5" t="s">
        <v>25</v>
      </c>
      <c r="K70" s="5" t="s">
        <v>501</v>
      </c>
      <c r="L70" s="5" t="s">
        <v>502</v>
      </c>
      <c r="M70" s="5" t="s">
        <v>503</v>
      </c>
      <c r="N70" s="5" t="s">
        <v>504</v>
      </c>
      <c r="O70" s="5" t="s">
        <v>505</v>
      </c>
      <c r="P70" s="4" t="str">
        <f t="shared" si="0"/>
        <v>Outstanding</v>
      </c>
      <c r="Q70" s="13" t="s">
        <v>25</v>
      </c>
    </row>
    <row r="71" spans="1:17" ht="60" customHeight="1" x14ac:dyDescent="0.35">
      <c r="A71" s="11" t="s">
        <v>506</v>
      </c>
      <c r="B71" s="2" t="s">
        <v>507</v>
      </c>
      <c r="C71" s="1" t="s">
        <v>508</v>
      </c>
      <c r="D71" s="3" t="s">
        <v>20</v>
      </c>
      <c r="E71" s="3" t="s">
        <v>21</v>
      </c>
      <c r="F71" s="4" t="s">
        <v>22</v>
      </c>
      <c r="G71" s="4" t="s">
        <v>23</v>
      </c>
      <c r="H71" s="4" t="s">
        <v>24</v>
      </c>
      <c r="I71" s="4" t="s">
        <v>25</v>
      </c>
      <c r="J71" s="5" t="s">
        <v>25</v>
      </c>
      <c r="K71" s="5" t="s">
        <v>509</v>
      </c>
      <c r="L71" s="5" t="s">
        <v>510</v>
      </c>
      <c r="M71" s="5" t="s">
        <v>511</v>
      </c>
      <c r="N71" s="5" t="s">
        <v>512</v>
      </c>
      <c r="O71" s="5" t="s">
        <v>513</v>
      </c>
      <c r="P71" s="4" t="str">
        <f t="shared" si="0"/>
        <v>Outstanding</v>
      </c>
      <c r="Q71" s="13" t="s">
        <v>25</v>
      </c>
    </row>
    <row r="72" spans="1:17" ht="60" customHeight="1" x14ac:dyDescent="0.35">
      <c r="A72" s="11" t="s">
        <v>506</v>
      </c>
      <c r="B72" s="2" t="s">
        <v>514</v>
      </c>
      <c r="C72" s="1" t="s">
        <v>515</v>
      </c>
      <c r="D72" s="3" t="s">
        <v>20</v>
      </c>
      <c r="E72" s="3" t="s">
        <v>21</v>
      </c>
      <c r="F72" s="4" t="s">
        <v>22</v>
      </c>
      <c r="G72" s="4" t="s">
        <v>23</v>
      </c>
      <c r="H72" s="4" t="s">
        <v>24</v>
      </c>
      <c r="I72" s="4" t="s">
        <v>25</v>
      </c>
      <c r="J72" s="5" t="s">
        <v>25</v>
      </c>
      <c r="K72" s="5" t="s">
        <v>516</v>
      </c>
      <c r="L72" s="5" t="s">
        <v>517</v>
      </c>
      <c r="M72" s="5" t="s">
        <v>518</v>
      </c>
      <c r="N72" s="5" t="s">
        <v>519</v>
      </c>
      <c r="O72" s="5" t="s">
        <v>520</v>
      </c>
      <c r="P72" s="4" t="str">
        <f t="shared" si="0"/>
        <v>Outstanding</v>
      </c>
      <c r="Q72" s="13" t="s">
        <v>25</v>
      </c>
    </row>
    <row r="73" spans="1:17" ht="60" customHeight="1" x14ac:dyDescent="0.35">
      <c r="A73" s="11" t="s">
        <v>506</v>
      </c>
      <c r="B73" s="2" t="s">
        <v>521</v>
      </c>
      <c r="C73" s="1" t="s">
        <v>522</v>
      </c>
      <c r="D73" s="3" t="s">
        <v>20</v>
      </c>
      <c r="E73" s="3" t="s">
        <v>21</v>
      </c>
      <c r="F73" s="4" t="s">
        <v>22</v>
      </c>
      <c r="G73" s="4" t="s">
        <v>23</v>
      </c>
      <c r="H73" s="4" t="s">
        <v>24</v>
      </c>
      <c r="I73" s="4" t="s">
        <v>25</v>
      </c>
      <c r="J73" s="5" t="s">
        <v>25</v>
      </c>
      <c r="K73" s="5" t="s">
        <v>523</v>
      </c>
      <c r="L73" s="5" t="s">
        <v>524</v>
      </c>
      <c r="M73" s="5" t="s">
        <v>525</v>
      </c>
      <c r="N73" s="5" t="s">
        <v>526</v>
      </c>
      <c r="O73" s="5" t="s">
        <v>527</v>
      </c>
      <c r="P73" s="4" t="str">
        <f t="shared" si="0"/>
        <v>Outstanding</v>
      </c>
      <c r="Q73" s="13" t="s">
        <v>25</v>
      </c>
    </row>
    <row r="74" spans="1:17" ht="60" customHeight="1" x14ac:dyDescent="0.35">
      <c r="A74" s="11" t="s">
        <v>506</v>
      </c>
      <c r="B74" s="2" t="s">
        <v>528</v>
      </c>
      <c r="C74" s="1" t="s">
        <v>529</v>
      </c>
      <c r="D74" s="3" t="s">
        <v>20</v>
      </c>
      <c r="E74" s="3" t="s">
        <v>21</v>
      </c>
      <c r="F74" s="4" t="s">
        <v>22</v>
      </c>
      <c r="G74" s="4" t="s">
        <v>23</v>
      </c>
      <c r="H74" s="4" t="s">
        <v>24</v>
      </c>
      <c r="I74" s="4" t="s">
        <v>25</v>
      </c>
      <c r="J74" s="5" t="s">
        <v>25</v>
      </c>
      <c r="K74" s="5" t="s">
        <v>530</v>
      </c>
      <c r="L74" s="5" t="s">
        <v>531</v>
      </c>
      <c r="M74" s="5" t="s">
        <v>51</v>
      </c>
      <c r="N74" s="5" t="s">
        <v>532</v>
      </c>
      <c r="O74" s="5" t="s">
        <v>533</v>
      </c>
      <c r="P74" s="4" t="str">
        <f t="shared" si="0"/>
        <v>Outstanding</v>
      </c>
      <c r="Q74" s="13" t="s">
        <v>25</v>
      </c>
    </row>
    <row r="75" spans="1:17" ht="60" customHeight="1" x14ac:dyDescent="0.35">
      <c r="A75" s="11" t="s">
        <v>506</v>
      </c>
      <c r="B75" s="2" t="s">
        <v>534</v>
      </c>
      <c r="C75" s="1" t="s">
        <v>535</v>
      </c>
      <c r="D75" s="3" t="s">
        <v>20</v>
      </c>
      <c r="E75" s="3" t="s">
        <v>21</v>
      </c>
      <c r="F75" s="4" t="s">
        <v>22</v>
      </c>
      <c r="G75" s="4" t="s">
        <v>23</v>
      </c>
      <c r="H75" s="4" t="s">
        <v>24</v>
      </c>
      <c r="I75" s="4" t="s">
        <v>25</v>
      </c>
      <c r="J75" s="5" t="s">
        <v>25</v>
      </c>
      <c r="K75" s="5" t="s">
        <v>536</v>
      </c>
      <c r="L75" s="5" t="s">
        <v>537</v>
      </c>
      <c r="M75" s="5" t="s">
        <v>538</v>
      </c>
      <c r="N75" s="5" t="s">
        <v>539</v>
      </c>
      <c r="O75" s="5" t="s">
        <v>540</v>
      </c>
      <c r="P75" s="4" t="str">
        <f t="shared" si="0"/>
        <v>Outstanding</v>
      </c>
      <c r="Q75" s="13" t="s">
        <v>25</v>
      </c>
    </row>
    <row r="76" spans="1:17" ht="60" customHeight="1" x14ac:dyDescent="0.35">
      <c r="A76" s="11" t="s">
        <v>506</v>
      </c>
      <c r="B76" s="2" t="s">
        <v>541</v>
      </c>
      <c r="C76" s="1" t="s">
        <v>542</v>
      </c>
      <c r="D76" s="3" t="s">
        <v>20</v>
      </c>
      <c r="E76" s="3" t="s">
        <v>21</v>
      </c>
      <c r="F76" s="4" t="s">
        <v>22</v>
      </c>
      <c r="G76" s="4" t="s">
        <v>23</v>
      </c>
      <c r="H76" s="4" t="s">
        <v>24</v>
      </c>
      <c r="I76" s="4" t="s">
        <v>25</v>
      </c>
      <c r="J76" s="5" t="s">
        <v>25</v>
      </c>
      <c r="K76" s="5" t="s">
        <v>543</v>
      </c>
      <c r="L76" s="5" t="s">
        <v>544</v>
      </c>
      <c r="M76" s="5" t="s">
        <v>545</v>
      </c>
      <c r="N76" s="5" t="s">
        <v>546</v>
      </c>
      <c r="O76" s="5" t="s">
        <v>547</v>
      </c>
      <c r="P76" s="4" t="str">
        <f t="shared" si="0"/>
        <v>Outstanding</v>
      </c>
      <c r="Q76" s="13" t="s">
        <v>25</v>
      </c>
    </row>
    <row r="77" spans="1:17" ht="60" customHeight="1" x14ac:dyDescent="0.35">
      <c r="A77" s="11" t="s">
        <v>506</v>
      </c>
      <c r="B77" s="2" t="s">
        <v>548</v>
      </c>
      <c r="C77" s="1" t="s">
        <v>549</v>
      </c>
      <c r="D77" s="3" t="s">
        <v>20</v>
      </c>
      <c r="E77" s="3" t="s">
        <v>21</v>
      </c>
      <c r="F77" s="4" t="s">
        <v>22</v>
      </c>
      <c r="G77" s="4" t="s">
        <v>23</v>
      </c>
      <c r="H77" s="4" t="s">
        <v>24</v>
      </c>
      <c r="I77" s="4" t="s">
        <v>25</v>
      </c>
      <c r="J77" s="5" t="s">
        <v>25</v>
      </c>
      <c r="K77" s="5" t="s">
        <v>550</v>
      </c>
      <c r="L77" s="5" t="s">
        <v>551</v>
      </c>
      <c r="M77" s="5" t="s">
        <v>51</v>
      </c>
      <c r="N77" s="5" t="s">
        <v>552</v>
      </c>
      <c r="O77" s="5" t="s">
        <v>553</v>
      </c>
      <c r="P77" s="4" t="str">
        <f t="shared" si="0"/>
        <v>Outstanding</v>
      </c>
      <c r="Q77" s="13" t="s">
        <v>25</v>
      </c>
    </row>
    <row r="78" spans="1:17" ht="60" customHeight="1" x14ac:dyDescent="0.35">
      <c r="A78" s="11" t="s">
        <v>554</v>
      </c>
      <c r="B78" s="2" t="s">
        <v>555</v>
      </c>
      <c r="C78" s="1" t="s">
        <v>556</v>
      </c>
      <c r="D78" s="3" t="s">
        <v>20</v>
      </c>
      <c r="E78" s="3" t="s">
        <v>21</v>
      </c>
      <c r="F78" s="4" t="s">
        <v>22</v>
      </c>
      <c r="G78" s="4" t="s">
        <v>23</v>
      </c>
      <c r="H78" s="4" t="s">
        <v>24</v>
      </c>
      <c r="I78" s="4" t="s">
        <v>25</v>
      </c>
      <c r="J78" s="5" t="s">
        <v>25</v>
      </c>
      <c r="K78" s="5" t="s">
        <v>557</v>
      </c>
      <c r="L78" s="5" t="s">
        <v>558</v>
      </c>
      <c r="M78" s="5" t="s">
        <v>51</v>
      </c>
      <c r="N78" s="5" t="s">
        <v>559</v>
      </c>
      <c r="O78" s="5" t="s">
        <v>560</v>
      </c>
      <c r="P78" s="4" t="str">
        <f t="shared" si="0"/>
        <v>Outstanding</v>
      </c>
      <c r="Q78" s="13" t="s">
        <v>25</v>
      </c>
    </row>
    <row r="79" spans="1:17" ht="60" customHeight="1" x14ac:dyDescent="0.35">
      <c r="A79" s="11" t="s">
        <v>554</v>
      </c>
      <c r="B79" s="2" t="s">
        <v>561</v>
      </c>
      <c r="C79" s="1" t="s">
        <v>562</v>
      </c>
      <c r="D79" s="3" t="s">
        <v>20</v>
      </c>
      <c r="E79" s="3" t="s">
        <v>21</v>
      </c>
      <c r="F79" s="4" t="s">
        <v>22</v>
      </c>
      <c r="G79" s="4" t="s">
        <v>23</v>
      </c>
      <c r="H79" s="4" t="s">
        <v>24</v>
      </c>
      <c r="I79" s="4" t="s">
        <v>25</v>
      </c>
      <c r="J79" s="5" t="s">
        <v>25</v>
      </c>
      <c r="K79" s="5" t="s">
        <v>563</v>
      </c>
      <c r="L79" s="5" t="s">
        <v>558</v>
      </c>
      <c r="M79" s="5" t="s">
        <v>51</v>
      </c>
      <c r="N79" s="5" t="s">
        <v>564</v>
      </c>
      <c r="O79" s="5" t="s">
        <v>565</v>
      </c>
      <c r="P79" s="4" t="str">
        <f t="shared" si="0"/>
        <v>Outstanding</v>
      </c>
      <c r="Q79" s="13" t="s">
        <v>25</v>
      </c>
    </row>
    <row r="80" spans="1:17" ht="60" customHeight="1" x14ac:dyDescent="0.35">
      <c r="A80" s="11" t="s">
        <v>566</v>
      </c>
      <c r="B80" s="2" t="s">
        <v>567</v>
      </c>
      <c r="C80" s="1" t="s">
        <v>568</v>
      </c>
      <c r="D80" s="3" t="s">
        <v>20</v>
      </c>
      <c r="E80" s="3" t="s">
        <v>21</v>
      </c>
      <c r="F80" s="4" t="s">
        <v>22</v>
      </c>
      <c r="G80" s="4" t="s">
        <v>23</v>
      </c>
      <c r="H80" s="4" t="s">
        <v>24</v>
      </c>
      <c r="I80" s="4" t="s">
        <v>25</v>
      </c>
      <c r="J80" s="5" t="s">
        <v>25</v>
      </c>
      <c r="K80" s="5" t="s">
        <v>569</v>
      </c>
      <c r="L80" s="5" t="s">
        <v>570</v>
      </c>
      <c r="M80" s="5" t="s">
        <v>51</v>
      </c>
      <c r="N80" s="5" t="s">
        <v>571</v>
      </c>
      <c r="O80" s="5" t="s">
        <v>572</v>
      </c>
      <c r="P80" s="4" t="str">
        <f t="shared" si="0"/>
        <v>Outstanding</v>
      </c>
      <c r="Q80" s="13" t="s">
        <v>25</v>
      </c>
    </row>
    <row r="81" spans="1:17" ht="60" customHeight="1" x14ac:dyDescent="0.35">
      <c r="A81" s="11" t="s">
        <v>566</v>
      </c>
      <c r="B81" s="2" t="s">
        <v>573</v>
      </c>
      <c r="C81" s="1" t="s">
        <v>574</v>
      </c>
      <c r="D81" s="3" t="s">
        <v>20</v>
      </c>
      <c r="E81" s="3" t="s">
        <v>21</v>
      </c>
      <c r="F81" s="4" t="s">
        <v>22</v>
      </c>
      <c r="G81" s="4" t="s">
        <v>23</v>
      </c>
      <c r="H81" s="4" t="s">
        <v>24</v>
      </c>
      <c r="I81" s="4" t="s">
        <v>25</v>
      </c>
      <c r="J81" s="5" t="s">
        <v>25</v>
      </c>
      <c r="K81" s="5" t="s">
        <v>575</v>
      </c>
      <c r="L81" s="5" t="s">
        <v>576</v>
      </c>
      <c r="M81" s="5" t="s">
        <v>577</v>
      </c>
      <c r="N81" s="5" t="s">
        <v>578</v>
      </c>
      <c r="O81" s="5" t="s">
        <v>579</v>
      </c>
      <c r="P81" s="4" t="str">
        <f t="shared" si="0"/>
        <v>Outstanding</v>
      </c>
      <c r="Q81" s="13" t="s">
        <v>25</v>
      </c>
    </row>
    <row r="82" spans="1:17" ht="60" customHeight="1" x14ac:dyDescent="0.35">
      <c r="A82" s="11" t="s">
        <v>580</v>
      </c>
      <c r="B82" s="2" t="s">
        <v>581</v>
      </c>
      <c r="C82" s="1" t="s">
        <v>582</v>
      </c>
      <c r="D82" s="3" t="s">
        <v>20</v>
      </c>
      <c r="E82" s="3" t="s">
        <v>21</v>
      </c>
      <c r="F82" s="4" t="s">
        <v>22</v>
      </c>
      <c r="G82" s="4" t="s">
        <v>23</v>
      </c>
      <c r="H82" s="4" t="s">
        <v>24</v>
      </c>
      <c r="I82" s="4" t="s">
        <v>25</v>
      </c>
      <c r="J82" s="5" t="s">
        <v>25</v>
      </c>
      <c r="K82" s="5" t="s">
        <v>583</v>
      </c>
      <c r="L82" s="5" t="s">
        <v>584</v>
      </c>
      <c r="M82" s="5" t="s">
        <v>585</v>
      </c>
      <c r="N82" s="5" t="s">
        <v>586</v>
      </c>
      <c r="O82" s="5" t="s">
        <v>587</v>
      </c>
      <c r="P82" s="4" t="str">
        <f t="shared" si="0"/>
        <v>Outstanding</v>
      </c>
      <c r="Q82" s="13" t="s">
        <v>25</v>
      </c>
    </row>
    <row r="83" spans="1:17" ht="60" customHeight="1" x14ac:dyDescent="0.35">
      <c r="A83" s="11" t="s">
        <v>580</v>
      </c>
      <c r="B83" s="2" t="s">
        <v>588</v>
      </c>
      <c r="C83" s="1" t="s">
        <v>589</v>
      </c>
      <c r="D83" s="3" t="s">
        <v>20</v>
      </c>
      <c r="E83" s="3" t="s">
        <v>21</v>
      </c>
      <c r="F83" s="4" t="s">
        <v>22</v>
      </c>
      <c r="G83" s="4" t="s">
        <v>23</v>
      </c>
      <c r="H83" s="4" t="s">
        <v>24</v>
      </c>
      <c r="I83" s="4" t="s">
        <v>25</v>
      </c>
      <c r="J83" s="5" t="s">
        <v>25</v>
      </c>
      <c r="K83" s="5" t="s">
        <v>590</v>
      </c>
      <c r="L83" s="5" t="s">
        <v>591</v>
      </c>
      <c r="M83" s="5" t="s">
        <v>51</v>
      </c>
      <c r="N83" s="5" t="s">
        <v>592</v>
      </c>
      <c r="O83" s="5" t="s">
        <v>593</v>
      </c>
      <c r="P83" s="4" t="str">
        <f t="shared" si="0"/>
        <v>Outstanding</v>
      </c>
      <c r="Q83" s="13" t="s">
        <v>25</v>
      </c>
    </row>
    <row r="84" spans="1:17" ht="60" customHeight="1" x14ac:dyDescent="0.35">
      <c r="A84" s="11" t="s">
        <v>594</v>
      </c>
      <c r="B84" s="2" t="s">
        <v>595</v>
      </c>
      <c r="C84" s="1" t="s">
        <v>596</v>
      </c>
      <c r="D84" s="3" t="s">
        <v>20</v>
      </c>
      <c r="E84" s="3" t="s">
        <v>104</v>
      </c>
      <c r="F84" s="4" t="s">
        <v>22</v>
      </c>
      <c r="G84" s="4" t="s">
        <v>23</v>
      </c>
      <c r="H84" s="4" t="s">
        <v>24</v>
      </c>
      <c r="I84" s="4" t="s">
        <v>25</v>
      </c>
      <c r="J84" s="5" t="s">
        <v>25</v>
      </c>
      <c r="K84" s="5" t="s">
        <v>597</v>
      </c>
      <c r="L84" s="5" t="s">
        <v>598</v>
      </c>
      <c r="M84" s="5" t="s">
        <v>599</v>
      </c>
      <c r="N84" s="5" t="s">
        <v>600</v>
      </c>
      <c r="O84" s="5" t="s">
        <v>601</v>
      </c>
      <c r="P84" s="4" t="str">
        <f t="shared" si="0"/>
        <v>Outstanding</v>
      </c>
      <c r="Q84" s="13" t="s">
        <v>25</v>
      </c>
    </row>
    <row r="85" spans="1:17" ht="60" customHeight="1" x14ac:dyDescent="0.35">
      <c r="A85" s="11" t="s">
        <v>602</v>
      </c>
      <c r="B85" s="2" t="s">
        <v>603</v>
      </c>
      <c r="C85" s="1" t="s">
        <v>604</v>
      </c>
      <c r="D85" s="3" t="s">
        <v>20</v>
      </c>
      <c r="E85" s="3" t="s">
        <v>21</v>
      </c>
      <c r="F85" s="4" t="s">
        <v>22</v>
      </c>
      <c r="G85" s="4" t="s">
        <v>23</v>
      </c>
      <c r="H85" s="4" t="s">
        <v>24</v>
      </c>
      <c r="I85" s="4" t="s">
        <v>25</v>
      </c>
      <c r="J85" s="5" t="s">
        <v>25</v>
      </c>
      <c r="K85" s="5" t="s">
        <v>605</v>
      </c>
      <c r="L85" s="5" t="s">
        <v>606</v>
      </c>
      <c r="M85" s="5" t="s">
        <v>607</v>
      </c>
      <c r="N85" s="5" t="s">
        <v>608</v>
      </c>
      <c r="O85" s="5" t="s">
        <v>609</v>
      </c>
      <c r="P85" s="4" t="str">
        <f t="shared" si="0"/>
        <v>Outstanding</v>
      </c>
      <c r="Q85" s="13" t="s">
        <v>25</v>
      </c>
    </row>
    <row r="86" spans="1:17" ht="60" customHeight="1" x14ac:dyDescent="0.35">
      <c r="A86" s="11" t="s">
        <v>602</v>
      </c>
      <c r="B86" s="2" t="s">
        <v>610</v>
      </c>
      <c r="C86" s="1" t="s">
        <v>611</v>
      </c>
      <c r="D86" s="3" t="s">
        <v>20</v>
      </c>
      <c r="E86" s="3" t="s">
        <v>21</v>
      </c>
      <c r="F86" s="4" t="s">
        <v>22</v>
      </c>
      <c r="G86" s="4" t="s">
        <v>23</v>
      </c>
      <c r="H86" s="4" t="s">
        <v>24</v>
      </c>
      <c r="I86" s="4" t="s">
        <v>25</v>
      </c>
      <c r="J86" s="5" t="s">
        <v>25</v>
      </c>
      <c r="K86" s="5" t="s">
        <v>612</v>
      </c>
      <c r="L86" s="5" t="s">
        <v>613</v>
      </c>
      <c r="M86" s="5" t="s">
        <v>51</v>
      </c>
      <c r="N86" s="5" t="s">
        <v>614</v>
      </c>
      <c r="O86" s="5" t="s">
        <v>615</v>
      </c>
      <c r="P86" s="4" t="str">
        <f t="shared" si="0"/>
        <v>Outstanding</v>
      </c>
      <c r="Q86" s="13" t="s">
        <v>25</v>
      </c>
    </row>
    <row r="87" spans="1:17" ht="60" customHeight="1" x14ac:dyDescent="0.35">
      <c r="A87" s="11" t="s">
        <v>616</v>
      </c>
      <c r="B87" s="2" t="s">
        <v>617</v>
      </c>
      <c r="C87" s="1" t="s">
        <v>618</v>
      </c>
      <c r="D87" s="3" t="s">
        <v>20</v>
      </c>
      <c r="E87" s="3" t="s">
        <v>21</v>
      </c>
      <c r="F87" s="4" t="s">
        <v>22</v>
      </c>
      <c r="G87" s="4" t="s">
        <v>23</v>
      </c>
      <c r="H87" s="4" t="s">
        <v>24</v>
      </c>
      <c r="I87" s="4" t="s">
        <v>25</v>
      </c>
      <c r="J87" s="5" t="s">
        <v>25</v>
      </c>
      <c r="K87" s="5" t="s">
        <v>619</v>
      </c>
      <c r="L87" s="5" t="s">
        <v>620</v>
      </c>
      <c r="M87" s="5" t="s">
        <v>621</v>
      </c>
      <c r="N87" s="5" t="s">
        <v>622</v>
      </c>
      <c r="O87" s="5" t="s">
        <v>623</v>
      </c>
      <c r="P87" s="4" t="str">
        <f t="shared" si="0"/>
        <v>Outstanding</v>
      </c>
      <c r="Q87" s="13" t="s">
        <v>25</v>
      </c>
    </row>
    <row r="88" spans="1:17" ht="60" customHeight="1" x14ac:dyDescent="0.35">
      <c r="A88" s="11" t="s">
        <v>616</v>
      </c>
      <c r="B88" s="2" t="s">
        <v>624</v>
      </c>
      <c r="C88" s="1" t="s">
        <v>625</v>
      </c>
      <c r="D88" s="3" t="s">
        <v>20</v>
      </c>
      <c r="E88" s="3" t="s">
        <v>104</v>
      </c>
      <c r="F88" s="4" t="s">
        <v>22</v>
      </c>
      <c r="G88" s="4" t="s">
        <v>23</v>
      </c>
      <c r="H88" s="4" t="s">
        <v>24</v>
      </c>
      <c r="I88" s="4" t="s">
        <v>25</v>
      </c>
      <c r="J88" s="5" t="s">
        <v>25</v>
      </c>
      <c r="K88" s="5" t="s">
        <v>626</v>
      </c>
      <c r="L88" s="5" t="s">
        <v>627</v>
      </c>
      <c r="M88" s="5" t="s">
        <v>628</v>
      </c>
      <c r="N88" s="5" t="s">
        <v>629</v>
      </c>
      <c r="O88" s="5" t="s">
        <v>630</v>
      </c>
      <c r="P88" s="4" t="str">
        <f t="shared" si="0"/>
        <v>Outstanding</v>
      </c>
      <c r="Q88" s="13" t="s">
        <v>25</v>
      </c>
    </row>
    <row r="89" spans="1:17" ht="60" customHeight="1" x14ac:dyDescent="0.35">
      <c r="A89" s="11" t="s">
        <v>631</v>
      </c>
      <c r="B89" s="2" t="s">
        <v>632</v>
      </c>
      <c r="C89" s="1" t="s">
        <v>633</v>
      </c>
      <c r="D89" s="3" t="s">
        <v>20</v>
      </c>
      <c r="E89" s="3" t="s">
        <v>21</v>
      </c>
      <c r="F89" s="4" t="s">
        <v>22</v>
      </c>
      <c r="G89" s="4" t="s">
        <v>23</v>
      </c>
      <c r="H89" s="4" t="s">
        <v>24</v>
      </c>
      <c r="I89" s="4" t="s">
        <v>25</v>
      </c>
      <c r="J89" s="5" t="s">
        <v>25</v>
      </c>
      <c r="K89" s="5" t="s">
        <v>634</v>
      </c>
      <c r="L89" s="5" t="s">
        <v>635</v>
      </c>
      <c r="M89" s="5" t="s">
        <v>51</v>
      </c>
      <c r="N89" s="5" t="s">
        <v>636</v>
      </c>
      <c r="O89" s="5" t="s">
        <v>637</v>
      </c>
      <c r="P89" s="4" t="str">
        <f t="shared" si="0"/>
        <v>Outstanding</v>
      </c>
      <c r="Q89" s="13" t="s">
        <v>25</v>
      </c>
    </row>
    <row r="90" spans="1:17" ht="60" customHeight="1" x14ac:dyDescent="0.35">
      <c r="A90" s="11" t="s">
        <v>631</v>
      </c>
      <c r="B90" s="2" t="s">
        <v>638</v>
      </c>
      <c r="C90" s="1" t="s">
        <v>639</v>
      </c>
      <c r="D90" s="3" t="s">
        <v>20</v>
      </c>
      <c r="E90" s="3" t="s">
        <v>21</v>
      </c>
      <c r="F90" s="4" t="s">
        <v>22</v>
      </c>
      <c r="G90" s="4" t="s">
        <v>23</v>
      </c>
      <c r="H90" s="4" t="s">
        <v>24</v>
      </c>
      <c r="I90" s="4" t="s">
        <v>25</v>
      </c>
      <c r="J90" s="5" t="s">
        <v>25</v>
      </c>
      <c r="K90" s="5" t="s">
        <v>640</v>
      </c>
      <c r="L90" s="5" t="s">
        <v>641</v>
      </c>
      <c r="M90" s="5" t="s">
        <v>642</v>
      </c>
      <c r="N90" s="5" t="s">
        <v>643</v>
      </c>
      <c r="O90" s="5" t="s">
        <v>644</v>
      </c>
      <c r="P90" s="4" t="str">
        <f t="shared" si="0"/>
        <v>Outstanding</v>
      </c>
      <c r="Q90" s="13" t="s">
        <v>25</v>
      </c>
    </row>
    <row r="91" spans="1:17" ht="60" customHeight="1" x14ac:dyDescent="0.35">
      <c r="A91" s="11" t="s">
        <v>645</v>
      </c>
      <c r="B91" s="2" t="s">
        <v>646</v>
      </c>
      <c r="C91" s="1" t="s">
        <v>647</v>
      </c>
      <c r="D91" s="3" t="s">
        <v>20</v>
      </c>
      <c r="E91" s="3" t="s">
        <v>21</v>
      </c>
      <c r="F91" s="4" t="s">
        <v>22</v>
      </c>
      <c r="G91" s="4" t="s">
        <v>23</v>
      </c>
      <c r="H91" s="4" t="s">
        <v>24</v>
      </c>
      <c r="I91" s="4" t="s">
        <v>25</v>
      </c>
      <c r="J91" s="5" t="s">
        <v>25</v>
      </c>
      <c r="K91" s="5" t="s">
        <v>648</v>
      </c>
      <c r="L91" s="5" t="s">
        <v>649</v>
      </c>
      <c r="M91" s="5" t="s">
        <v>650</v>
      </c>
      <c r="N91" s="5" t="s">
        <v>651</v>
      </c>
      <c r="O91" s="5" t="s">
        <v>652</v>
      </c>
      <c r="P91" s="4" t="str">
        <f t="shared" si="0"/>
        <v>Outstanding</v>
      </c>
      <c r="Q91" s="13" t="s">
        <v>25</v>
      </c>
    </row>
    <row r="92" spans="1:17" ht="60" customHeight="1" x14ac:dyDescent="0.35">
      <c r="A92" s="11" t="s">
        <v>645</v>
      </c>
      <c r="B92" s="2" t="s">
        <v>653</v>
      </c>
      <c r="C92" s="1" t="s">
        <v>654</v>
      </c>
      <c r="D92" s="3" t="s">
        <v>20</v>
      </c>
      <c r="E92" s="3" t="s">
        <v>21</v>
      </c>
      <c r="F92" s="4" t="s">
        <v>22</v>
      </c>
      <c r="G92" s="4" t="s">
        <v>23</v>
      </c>
      <c r="H92" s="4" t="s">
        <v>24</v>
      </c>
      <c r="I92" s="4" t="s">
        <v>25</v>
      </c>
      <c r="J92" s="5" t="s">
        <v>25</v>
      </c>
      <c r="K92" s="5" t="s">
        <v>655</v>
      </c>
      <c r="L92" s="5" t="s">
        <v>656</v>
      </c>
      <c r="M92" s="5" t="s">
        <v>657</v>
      </c>
      <c r="N92" s="5" t="s">
        <v>658</v>
      </c>
      <c r="O92" s="5" t="s">
        <v>659</v>
      </c>
      <c r="P92" s="4" t="str">
        <f t="shared" si="0"/>
        <v>Outstanding</v>
      </c>
      <c r="Q92" s="13" t="s">
        <v>25</v>
      </c>
    </row>
    <row r="93" spans="1:17" ht="60" customHeight="1" x14ac:dyDescent="0.35">
      <c r="A93" s="11" t="s">
        <v>645</v>
      </c>
      <c r="B93" s="2" t="s">
        <v>660</v>
      </c>
      <c r="C93" s="1" t="s">
        <v>661</v>
      </c>
      <c r="D93" s="3" t="s">
        <v>20</v>
      </c>
      <c r="E93" s="3" t="s">
        <v>21</v>
      </c>
      <c r="F93" s="4" t="s">
        <v>22</v>
      </c>
      <c r="G93" s="4" t="s">
        <v>23</v>
      </c>
      <c r="H93" s="4" t="s">
        <v>24</v>
      </c>
      <c r="I93" s="4" t="s">
        <v>25</v>
      </c>
      <c r="J93" s="5" t="s">
        <v>25</v>
      </c>
      <c r="K93" s="5" t="s">
        <v>662</v>
      </c>
      <c r="L93" s="5" t="s">
        <v>663</v>
      </c>
      <c r="M93" s="5" t="s">
        <v>664</v>
      </c>
      <c r="N93" s="5" t="s">
        <v>665</v>
      </c>
      <c r="O93" s="5" t="s">
        <v>666</v>
      </c>
      <c r="P93" s="4" t="str">
        <f t="shared" si="0"/>
        <v>Outstanding</v>
      </c>
      <c r="Q93" s="13" t="s">
        <v>25</v>
      </c>
    </row>
    <row r="94" spans="1:17" ht="60" customHeight="1" x14ac:dyDescent="0.35">
      <c r="A94" s="11" t="s">
        <v>667</v>
      </c>
      <c r="B94" s="2" t="s">
        <v>668</v>
      </c>
      <c r="C94" s="1" t="s">
        <v>669</v>
      </c>
      <c r="D94" s="3" t="s">
        <v>20</v>
      </c>
      <c r="E94" s="3" t="s">
        <v>350</v>
      </c>
      <c r="F94" s="4" t="s">
        <v>22</v>
      </c>
      <c r="G94" s="4" t="s">
        <v>23</v>
      </c>
      <c r="H94" s="4" t="s">
        <v>24</v>
      </c>
      <c r="I94" s="4" t="s">
        <v>25</v>
      </c>
      <c r="J94" s="5" t="s">
        <v>25</v>
      </c>
      <c r="K94" s="5" t="s">
        <v>670</v>
      </c>
      <c r="L94" s="5" t="s">
        <v>671</v>
      </c>
      <c r="M94" s="5" t="s">
        <v>672</v>
      </c>
      <c r="N94" s="5" t="s">
        <v>673</v>
      </c>
      <c r="O94" s="5" t="s">
        <v>674</v>
      </c>
      <c r="P94" s="4" t="str">
        <f t="shared" si="0"/>
        <v>Outstanding</v>
      </c>
      <c r="Q94" s="13" t="s">
        <v>25</v>
      </c>
    </row>
    <row r="95" spans="1:17" ht="60" customHeight="1" x14ac:dyDescent="0.35">
      <c r="A95" s="11" t="s">
        <v>667</v>
      </c>
      <c r="B95" s="2" t="s">
        <v>675</v>
      </c>
      <c r="C95" s="1" t="s">
        <v>676</v>
      </c>
      <c r="D95" s="3" t="s">
        <v>20</v>
      </c>
      <c r="E95" s="3" t="s">
        <v>350</v>
      </c>
      <c r="F95" s="4" t="s">
        <v>22</v>
      </c>
      <c r="G95" s="4" t="s">
        <v>23</v>
      </c>
      <c r="H95" s="4" t="s">
        <v>24</v>
      </c>
      <c r="I95" s="4" t="s">
        <v>25</v>
      </c>
      <c r="J95" s="5" t="s">
        <v>25</v>
      </c>
      <c r="K95" s="5" t="s">
        <v>677</v>
      </c>
      <c r="L95" s="5" t="s">
        <v>678</v>
      </c>
      <c r="M95" s="5" t="s">
        <v>679</v>
      </c>
      <c r="N95" s="5" t="s">
        <v>680</v>
      </c>
      <c r="O95" s="5" t="s">
        <v>681</v>
      </c>
      <c r="P95" s="4" t="str">
        <f t="shared" si="0"/>
        <v>Outstanding</v>
      </c>
      <c r="Q95" s="13" t="s">
        <v>25</v>
      </c>
    </row>
    <row r="96" spans="1:17" ht="60" customHeight="1" x14ac:dyDescent="0.35">
      <c r="A96" s="11" t="s">
        <v>667</v>
      </c>
      <c r="B96" s="2" t="s">
        <v>682</v>
      </c>
      <c r="C96" s="1" t="s">
        <v>683</v>
      </c>
      <c r="D96" s="3" t="s">
        <v>20</v>
      </c>
      <c r="E96" s="3" t="s">
        <v>350</v>
      </c>
      <c r="F96" s="4" t="s">
        <v>22</v>
      </c>
      <c r="G96" s="4" t="s">
        <v>23</v>
      </c>
      <c r="H96" s="4" t="s">
        <v>24</v>
      </c>
      <c r="I96" s="4" t="s">
        <v>25</v>
      </c>
      <c r="J96" s="5" t="s">
        <v>25</v>
      </c>
      <c r="K96" s="5" t="s">
        <v>684</v>
      </c>
      <c r="L96" s="5" t="s">
        <v>685</v>
      </c>
      <c r="M96" s="5" t="s">
        <v>686</v>
      </c>
      <c r="N96" s="5" t="s">
        <v>687</v>
      </c>
      <c r="O96" s="5" t="s">
        <v>681</v>
      </c>
      <c r="P96" s="4" t="str">
        <f t="shared" si="0"/>
        <v>Outstanding</v>
      </c>
      <c r="Q96" s="13" t="s">
        <v>25</v>
      </c>
    </row>
    <row r="97" spans="1:17" ht="60" customHeight="1" x14ac:dyDescent="0.35">
      <c r="A97" s="11" t="s">
        <v>667</v>
      </c>
      <c r="B97" s="2" t="s">
        <v>688</v>
      </c>
      <c r="C97" s="1" t="s">
        <v>689</v>
      </c>
      <c r="D97" s="3" t="s">
        <v>20</v>
      </c>
      <c r="E97" s="3" t="s">
        <v>350</v>
      </c>
      <c r="F97" s="4" t="s">
        <v>22</v>
      </c>
      <c r="G97" s="4" t="s">
        <v>23</v>
      </c>
      <c r="H97" s="4" t="s">
        <v>24</v>
      </c>
      <c r="I97" s="4" t="s">
        <v>25</v>
      </c>
      <c r="J97" s="5" t="s">
        <v>25</v>
      </c>
      <c r="K97" s="5" t="s">
        <v>690</v>
      </c>
      <c r="L97" s="5" t="s">
        <v>691</v>
      </c>
      <c r="M97" s="5" t="s">
        <v>51</v>
      </c>
      <c r="N97" s="5" t="s">
        <v>692</v>
      </c>
      <c r="O97" s="5" t="s">
        <v>693</v>
      </c>
      <c r="P97" s="4" t="str">
        <f t="shared" si="0"/>
        <v>Outstanding</v>
      </c>
      <c r="Q97" s="13" t="s">
        <v>25</v>
      </c>
    </row>
    <row r="98" spans="1:17" ht="60" customHeight="1" x14ac:dyDescent="0.35">
      <c r="A98" s="11" t="s">
        <v>667</v>
      </c>
      <c r="B98" s="2" t="s">
        <v>694</v>
      </c>
      <c r="C98" s="1" t="s">
        <v>695</v>
      </c>
      <c r="D98" s="3" t="s">
        <v>20</v>
      </c>
      <c r="E98" s="3" t="s">
        <v>350</v>
      </c>
      <c r="F98" s="4" t="s">
        <v>22</v>
      </c>
      <c r="G98" s="4" t="s">
        <v>23</v>
      </c>
      <c r="H98" s="4" t="s">
        <v>24</v>
      </c>
      <c r="I98" s="4" t="s">
        <v>25</v>
      </c>
      <c r="J98" s="5" t="s">
        <v>25</v>
      </c>
      <c r="K98" s="5" t="s">
        <v>696</v>
      </c>
      <c r="L98" s="5" t="s">
        <v>697</v>
      </c>
      <c r="M98" s="5" t="s">
        <v>698</v>
      </c>
      <c r="N98" s="5" t="s">
        <v>699</v>
      </c>
      <c r="O98" s="5" t="s">
        <v>700</v>
      </c>
      <c r="P98" s="4" t="str">
        <f t="shared" si="0"/>
        <v>Outstanding</v>
      </c>
      <c r="Q98" s="13" t="s">
        <v>25</v>
      </c>
    </row>
    <row r="99" spans="1:17" ht="60" customHeight="1" x14ac:dyDescent="0.35">
      <c r="A99" s="11" t="s">
        <v>667</v>
      </c>
      <c r="B99" s="2" t="s">
        <v>701</v>
      </c>
      <c r="C99" s="1" t="s">
        <v>702</v>
      </c>
      <c r="D99" s="3" t="s">
        <v>20</v>
      </c>
      <c r="E99" s="3" t="s">
        <v>350</v>
      </c>
      <c r="F99" s="4" t="s">
        <v>22</v>
      </c>
      <c r="G99" s="4" t="s">
        <v>23</v>
      </c>
      <c r="H99" s="4" t="s">
        <v>24</v>
      </c>
      <c r="I99" s="4" t="s">
        <v>25</v>
      </c>
      <c r="J99" s="5" t="s">
        <v>25</v>
      </c>
      <c r="K99" s="5" t="s">
        <v>703</v>
      </c>
      <c r="L99" s="5" t="s">
        <v>704</v>
      </c>
      <c r="M99" s="5" t="s">
        <v>51</v>
      </c>
      <c r="N99" s="5" t="s">
        <v>705</v>
      </c>
      <c r="O99" s="5" t="s">
        <v>706</v>
      </c>
      <c r="P99" s="4" t="str">
        <f t="shared" si="0"/>
        <v>Outstanding</v>
      </c>
      <c r="Q99" s="13" t="s">
        <v>25</v>
      </c>
    </row>
    <row r="100" spans="1:17" ht="60" customHeight="1" x14ac:dyDescent="0.35">
      <c r="A100" s="11" t="s">
        <v>667</v>
      </c>
      <c r="B100" s="2" t="s">
        <v>707</v>
      </c>
      <c r="C100" s="1" t="s">
        <v>708</v>
      </c>
      <c r="D100" s="3" t="s">
        <v>20</v>
      </c>
      <c r="E100" s="3" t="s">
        <v>350</v>
      </c>
      <c r="F100" s="4" t="s">
        <v>22</v>
      </c>
      <c r="G100" s="4" t="s">
        <v>23</v>
      </c>
      <c r="H100" s="4" t="s">
        <v>24</v>
      </c>
      <c r="I100" s="4" t="s">
        <v>25</v>
      </c>
      <c r="J100" s="5" t="s">
        <v>25</v>
      </c>
      <c r="K100" s="5" t="s">
        <v>709</v>
      </c>
      <c r="L100" s="5" t="s">
        <v>710</v>
      </c>
      <c r="M100" s="5" t="s">
        <v>711</v>
      </c>
      <c r="N100" s="5" t="s">
        <v>712</v>
      </c>
      <c r="O100" s="5" t="s">
        <v>713</v>
      </c>
      <c r="P100" s="4" t="str">
        <f t="shared" si="0"/>
        <v>Outstanding</v>
      </c>
      <c r="Q100" s="13" t="s">
        <v>25</v>
      </c>
    </row>
    <row r="101" spans="1:17" ht="60" customHeight="1" x14ac:dyDescent="0.35">
      <c r="A101" s="11" t="s">
        <v>667</v>
      </c>
      <c r="B101" s="2" t="s">
        <v>714</v>
      </c>
      <c r="C101" s="1" t="s">
        <v>715</v>
      </c>
      <c r="D101" s="3" t="s">
        <v>20</v>
      </c>
      <c r="E101" s="3" t="s">
        <v>350</v>
      </c>
      <c r="F101" s="4" t="s">
        <v>22</v>
      </c>
      <c r="G101" s="4" t="s">
        <v>23</v>
      </c>
      <c r="H101" s="4" t="s">
        <v>24</v>
      </c>
      <c r="I101" s="4" t="s">
        <v>25</v>
      </c>
      <c r="J101" s="5" t="s">
        <v>25</v>
      </c>
      <c r="K101" s="5" t="s">
        <v>716</v>
      </c>
      <c r="L101" s="5" t="s">
        <v>717</v>
      </c>
      <c r="M101" s="5" t="s">
        <v>51</v>
      </c>
      <c r="N101" s="5" t="s">
        <v>718</v>
      </c>
      <c r="O101" s="5" t="s">
        <v>700</v>
      </c>
      <c r="P101" s="4" t="str">
        <f t="shared" si="0"/>
        <v>Outstanding</v>
      </c>
      <c r="Q101" s="13" t="s">
        <v>25</v>
      </c>
    </row>
    <row r="102" spans="1:17" ht="60" customHeight="1" x14ac:dyDescent="0.35">
      <c r="A102" s="11" t="s">
        <v>719</v>
      </c>
      <c r="B102" s="2" t="s">
        <v>720</v>
      </c>
      <c r="C102" s="1" t="s">
        <v>721</v>
      </c>
      <c r="D102" s="3" t="s">
        <v>20</v>
      </c>
      <c r="E102" s="3" t="s">
        <v>350</v>
      </c>
      <c r="F102" s="4" t="s">
        <v>22</v>
      </c>
      <c r="G102" s="4" t="s">
        <v>23</v>
      </c>
      <c r="H102" s="4" t="s">
        <v>24</v>
      </c>
      <c r="I102" s="4" t="s">
        <v>25</v>
      </c>
      <c r="J102" s="5" t="s">
        <v>25</v>
      </c>
      <c r="K102" s="5" t="s">
        <v>722</v>
      </c>
      <c r="L102" s="5" t="s">
        <v>723</v>
      </c>
      <c r="M102" s="5" t="s">
        <v>724</v>
      </c>
      <c r="N102" s="5" t="s">
        <v>725</v>
      </c>
      <c r="O102" s="5" t="s">
        <v>674</v>
      </c>
      <c r="P102" s="4" t="str">
        <f t="shared" si="0"/>
        <v>Outstanding</v>
      </c>
      <c r="Q102" s="13" t="s">
        <v>25</v>
      </c>
    </row>
    <row r="103" spans="1:17" ht="60" customHeight="1" x14ac:dyDescent="0.35">
      <c r="A103" s="11" t="s">
        <v>719</v>
      </c>
      <c r="B103" s="2" t="s">
        <v>726</v>
      </c>
      <c r="C103" s="1" t="s">
        <v>727</v>
      </c>
      <c r="D103" s="3" t="s">
        <v>20</v>
      </c>
      <c r="E103" s="3" t="s">
        <v>350</v>
      </c>
      <c r="F103" s="4" t="s">
        <v>22</v>
      </c>
      <c r="G103" s="4" t="s">
        <v>23</v>
      </c>
      <c r="H103" s="4" t="s">
        <v>24</v>
      </c>
      <c r="I103" s="4" t="s">
        <v>25</v>
      </c>
      <c r="J103" s="5" t="s">
        <v>25</v>
      </c>
      <c r="K103" s="5" t="s">
        <v>728</v>
      </c>
      <c r="L103" s="5" t="s">
        <v>729</v>
      </c>
      <c r="M103" s="5" t="s">
        <v>730</v>
      </c>
      <c r="N103" s="5" t="s">
        <v>731</v>
      </c>
      <c r="O103" s="5" t="s">
        <v>681</v>
      </c>
      <c r="P103" s="4" t="str">
        <f t="shared" si="0"/>
        <v>Outstanding</v>
      </c>
      <c r="Q103" s="13" t="s">
        <v>25</v>
      </c>
    </row>
    <row r="104" spans="1:17" ht="60" customHeight="1" x14ac:dyDescent="0.35">
      <c r="A104" s="11" t="s">
        <v>719</v>
      </c>
      <c r="B104" s="2" t="s">
        <v>732</v>
      </c>
      <c r="C104" s="1" t="s">
        <v>733</v>
      </c>
      <c r="D104" s="3" t="s">
        <v>20</v>
      </c>
      <c r="E104" s="3" t="s">
        <v>350</v>
      </c>
      <c r="F104" s="4" t="s">
        <v>22</v>
      </c>
      <c r="G104" s="4" t="s">
        <v>23</v>
      </c>
      <c r="H104" s="4" t="s">
        <v>24</v>
      </c>
      <c r="I104" s="4" t="s">
        <v>25</v>
      </c>
      <c r="J104" s="5" t="s">
        <v>25</v>
      </c>
      <c r="K104" s="5" t="s">
        <v>734</v>
      </c>
      <c r="L104" s="5" t="s">
        <v>735</v>
      </c>
      <c r="M104" s="5" t="s">
        <v>736</v>
      </c>
      <c r="N104" s="5" t="s">
        <v>737</v>
      </c>
      <c r="O104" s="5" t="s">
        <v>681</v>
      </c>
      <c r="P104" s="4" t="str">
        <f t="shared" si="0"/>
        <v>Outstanding</v>
      </c>
      <c r="Q104" s="13" t="s">
        <v>25</v>
      </c>
    </row>
    <row r="105" spans="1:17" ht="60" customHeight="1" x14ac:dyDescent="0.35">
      <c r="A105" s="11" t="s">
        <v>719</v>
      </c>
      <c r="B105" s="2" t="s">
        <v>738</v>
      </c>
      <c r="C105" s="1" t="s">
        <v>739</v>
      </c>
      <c r="D105" s="3" t="s">
        <v>20</v>
      </c>
      <c r="E105" s="3" t="s">
        <v>350</v>
      </c>
      <c r="F105" s="4" t="s">
        <v>22</v>
      </c>
      <c r="G105" s="4" t="s">
        <v>23</v>
      </c>
      <c r="H105" s="4" t="s">
        <v>24</v>
      </c>
      <c r="I105" s="4" t="s">
        <v>25</v>
      </c>
      <c r="J105" s="5" t="s">
        <v>25</v>
      </c>
      <c r="K105" s="5" t="s">
        <v>740</v>
      </c>
      <c r="L105" s="5" t="s">
        <v>741</v>
      </c>
      <c r="M105" s="5" t="s">
        <v>742</v>
      </c>
      <c r="N105" s="5" t="s">
        <v>743</v>
      </c>
      <c r="O105" s="5" t="s">
        <v>693</v>
      </c>
      <c r="P105" s="4" t="str">
        <f t="shared" si="0"/>
        <v>Outstanding</v>
      </c>
      <c r="Q105" s="13" t="s">
        <v>25</v>
      </c>
    </row>
    <row r="106" spans="1:17" ht="60" customHeight="1" x14ac:dyDescent="0.35">
      <c r="A106" s="11" t="s">
        <v>719</v>
      </c>
      <c r="B106" s="2" t="s">
        <v>744</v>
      </c>
      <c r="C106" s="1" t="s">
        <v>745</v>
      </c>
      <c r="D106" s="3" t="s">
        <v>20</v>
      </c>
      <c r="E106" s="3" t="s">
        <v>350</v>
      </c>
      <c r="F106" s="4" t="s">
        <v>22</v>
      </c>
      <c r="G106" s="4" t="s">
        <v>23</v>
      </c>
      <c r="H106" s="4" t="s">
        <v>24</v>
      </c>
      <c r="I106" s="4" t="s">
        <v>25</v>
      </c>
      <c r="J106" s="5" t="s">
        <v>25</v>
      </c>
      <c r="K106" s="5" t="s">
        <v>746</v>
      </c>
      <c r="L106" s="5" t="s">
        <v>747</v>
      </c>
      <c r="M106" s="5" t="s">
        <v>748</v>
      </c>
      <c r="N106" s="5" t="s">
        <v>749</v>
      </c>
      <c r="O106" s="5" t="s">
        <v>750</v>
      </c>
      <c r="P106" s="4" t="str">
        <f t="shared" si="0"/>
        <v>Outstanding</v>
      </c>
      <c r="Q106" s="13" t="s">
        <v>25</v>
      </c>
    </row>
    <row r="107" spans="1:17" ht="60" customHeight="1" x14ac:dyDescent="0.35">
      <c r="A107" s="11" t="s">
        <v>719</v>
      </c>
      <c r="B107" s="2" t="s">
        <v>751</v>
      </c>
      <c r="C107" s="1" t="s">
        <v>752</v>
      </c>
      <c r="D107" s="3" t="s">
        <v>20</v>
      </c>
      <c r="E107" s="3" t="s">
        <v>350</v>
      </c>
      <c r="F107" s="4" t="s">
        <v>22</v>
      </c>
      <c r="G107" s="4" t="s">
        <v>23</v>
      </c>
      <c r="H107" s="4" t="s">
        <v>24</v>
      </c>
      <c r="I107" s="4" t="s">
        <v>25</v>
      </c>
      <c r="J107" s="5" t="s">
        <v>25</v>
      </c>
      <c r="K107" s="5" t="s">
        <v>753</v>
      </c>
      <c r="L107" s="5" t="s">
        <v>754</v>
      </c>
      <c r="M107" s="5" t="s">
        <v>755</v>
      </c>
      <c r="N107" s="5" t="s">
        <v>756</v>
      </c>
      <c r="O107" s="5" t="s">
        <v>757</v>
      </c>
      <c r="P107" s="4" t="str">
        <f t="shared" si="0"/>
        <v>Outstanding</v>
      </c>
      <c r="Q107" s="13" t="s">
        <v>25</v>
      </c>
    </row>
    <row r="108" spans="1:17" ht="60" customHeight="1" x14ac:dyDescent="0.35">
      <c r="A108" s="11" t="s">
        <v>719</v>
      </c>
      <c r="B108" s="2" t="s">
        <v>758</v>
      </c>
      <c r="C108" s="1" t="s">
        <v>759</v>
      </c>
      <c r="D108" s="3" t="s">
        <v>20</v>
      </c>
      <c r="E108" s="3" t="s">
        <v>350</v>
      </c>
      <c r="F108" s="4" t="s">
        <v>22</v>
      </c>
      <c r="G108" s="4" t="s">
        <v>23</v>
      </c>
      <c r="H108" s="4" t="s">
        <v>24</v>
      </c>
      <c r="I108" s="4" t="s">
        <v>25</v>
      </c>
      <c r="J108" s="5" t="s">
        <v>25</v>
      </c>
      <c r="K108" s="5" t="s">
        <v>760</v>
      </c>
      <c r="L108" s="5" t="s">
        <v>761</v>
      </c>
      <c r="M108" s="5" t="s">
        <v>762</v>
      </c>
      <c r="N108" s="5" t="s">
        <v>763</v>
      </c>
      <c r="O108" s="5" t="s">
        <v>764</v>
      </c>
      <c r="P108" s="4" t="str">
        <f t="shared" si="0"/>
        <v>Outstanding</v>
      </c>
      <c r="Q108" s="13" t="s">
        <v>25</v>
      </c>
    </row>
    <row r="109" spans="1:17" ht="60" customHeight="1" x14ac:dyDescent="0.35">
      <c r="A109" s="11" t="s">
        <v>719</v>
      </c>
      <c r="B109" s="2" t="s">
        <v>765</v>
      </c>
      <c r="C109" s="1" t="s">
        <v>766</v>
      </c>
      <c r="D109" s="3" t="s">
        <v>20</v>
      </c>
      <c r="E109" s="3" t="s">
        <v>350</v>
      </c>
      <c r="F109" s="4" t="s">
        <v>22</v>
      </c>
      <c r="G109" s="4" t="s">
        <v>23</v>
      </c>
      <c r="H109" s="4" t="s">
        <v>24</v>
      </c>
      <c r="I109" s="4" t="s">
        <v>25</v>
      </c>
      <c r="J109" s="5" t="s">
        <v>25</v>
      </c>
      <c r="K109" s="5" t="s">
        <v>753</v>
      </c>
      <c r="L109" s="5" t="s">
        <v>767</v>
      </c>
      <c r="M109" s="5" t="s">
        <v>768</v>
      </c>
      <c r="N109" s="5" t="s">
        <v>769</v>
      </c>
      <c r="O109" s="5" t="s">
        <v>750</v>
      </c>
      <c r="P109" s="4" t="str">
        <f t="shared" si="0"/>
        <v>Outstanding</v>
      </c>
      <c r="Q109" s="13" t="s">
        <v>25</v>
      </c>
    </row>
    <row r="110" spans="1:17" ht="60" customHeight="1" x14ac:dyDescent="0.35">
      <c r="A110" s="11" t="s">
        <v>719</v>
      </c>
      <c r="B110" s="2" t="s">
        <v>770</v>
      </c>
      <c r="C110" s="1" t="s">
        <v>771</v>
      </c>
      <c r="D110" s="3" t="s">
        <v>20</v>
      </c>
      <c r="E110" s="3" t="s">
        <v>350</v>
      </c>
      <c r="F110" s="4" t="s">
        <v>22</v>
      </c>
      <c r="G110" s="4" t="s">
        <v>23</v>
      </c>
      <c r="H110" s="4" t="s">
        <v>24</v>
      </c>
      <c r="I110" s="4" t="s">
        <v>25</v>
      </c>
      <c r="J110" s="5" t="s">
        <v>25</v>
      </c>
      <c r="K110" s="5" t="s">
        <v>772</v>
      </c>
      <c r="L110" s="5" t="s">
        <v>773</v>
      </c>
      <c r="M110" s="5" t="s">
        <v>774</v>
      </c>
      <c r="N110" s="5" t="s">
        <v>775</v>
      </c>
      <c r="O110" s="5" t="s">
        <v>776</v>
      </c>
      <c r="P110" s="4" t="str">
        <f t="shared" si="0"/>
        <v>Outstanding</v>
      </c>
      <c r="Q110" s="13" t="s">
        <v>25</v>
      </c>
    </row>
    <row r="111" spans="1:17" ht="60" customHeight="1" x14ac:dyDescent="0.35">
      <c r="A111" s="11" t="s">
        <v>719</v>
      </c>
      <c r="B111" s="2" t="s">
        <v>777</v>
      </c>
      <c r="C111" s="1" t="s">
        <v>778</v>
      </c>
      <c r="D111" s="3" t="s">
        <v>20</v>
      </c>
      <c r="E111" s="3" t="s">
        <v>350</v>
      </c>
      <c r="F111" s="4" t="s">
        <v>22</v>
      </c>
      <c r="G111" s="4" t="s">
        <v>23</v>
      </c>
      <c r="H111" s="4" t="s">
        <v>24</v>
      </c>
      <c r="I111" s="4" t="s">
        <v>25</v>
      </c>
      <c r="J111" s="5" t="s">
        <v>25</v>
      </c>
      <c r="K111" s="5" t="s">
        <v>779</v>
      </c>
      <c r="L111" s="5" t="s">
        <v>780</v>
      </c>
      <c r="M111" s="5" t="s">
        <v>781</v>
      </c>
      <c r="N111" s="5" t="s">
        <v>782</v>
      </c>
      <c r="O111" s="5" t="s">
        <v>783</v>
      </c>
      <c r="P111" s="4" t="str">
        <f t="shared" si="0"/>
        <v>Outstanding</v>
      </c>
      <c r="Q111" s="13" t="s">
        <v>25</v>
      </c>
    </row>
    <row r="112" spans="1:17" ht="60" customHeight="1" x14ac:dyDescent="0.35">
      <c r="A112" s="11" t="s">
        <v>719</v>
      </c>
      <c r="B112" s="2" t="s">
        <v>784</v>
      </c>
      <c r="C112" s="1" t="s">
        <v>785</v>
      </c>
      <c r="D112" s="3" t="s">
        <v>20</v>
      </c>
      <c r="E112" s="3" t="s">
        <v>350</v>
      </c>
      <c r="F112" s="4" t="s">
        <v>22</v>
      </c>
      <c r="G112" s="4" t="s">
        <v>23</v>
      </c>
      <c r="H112" s="4" t="s">
        <v>24</v>
      </c>
      <c r="I112" s="4" t="s">
        <v>25</v>
      </c>
      <c r="J112" s="5" t="s">
        <v>25</v>
      </c>
      <c r="K112" s="5" t="s">
        <v>786</v>
      </c>
      <c r="L112" s="5" t="s">
        <v>787</v>
      </c>
      <c r="M112" s="5" t="s">
        <v>788</v>
      </c>
      <c r="N112" s="5" t="s">
        <v>789</v>
      </c>
      <c r="O112" s="5" t="s">
        <v>790</v>
      </c>
      <c r="P112" s="4" t="str">
        <f t="shared" si="0"/>
        <v>Outstanding</v>
      </c>
      <c r="Q112" s="13" t="s">
        <v>25</v>
      </c>
    </row>
    <row r="113" spans="1:17" ht="60" customHeight="1" x14ac:dyDescent="0.35">
      <c r="A113" s="11" t="s">
        <v>719</v>
      </c>
      <c r="B113" s="2" t="s">
        <v>791</v>
      </c>
      <c r="C113" s="1" t="s">
        <v>792</v>
      </c>
      <c r="D113" s="3" t="s">
        <v>20</v>
      </c>
      <c r="E113" s="3" t="s">
        <v>350</v>
      </c>
      <c r="F113" s="4" t="s">
        <v>22</v>
      </c>
      <c r="G113" s="4" t="s">
        <v>23</v>
      </c>
      <c r="H113" s="4" t="s">
        <v>24</v>
      </c>
      <c r="I113" s="4" t="s">
        <v>25</v>
      </c>
      <c r="J113" s="5" t="s">
        <v>25</v>
      </c>
      <c r="K113" s="5" t="s">
        <v>793</v>
      </c>
      <c r="L113" s="5" t="s">
        <v>794</v>
      </c>
      <c r="M113" s="5" t="s">
        <v>795</v>
      </c>
      <c r="N113" s="5" t="s">
        <v>796</v>
      </c>
      <c r="O113" s="5" t="s">
        <v>797</v>
      </c>
      <c r="P113" s="4" t="str">
        <f t="shared" si="0"/>
        <v>Outstanding</v>
      </c>
      <c r="Q113" s="13" t="s">
        <v>25</v>
      </c>
    </row>
    <row r="114" spans="1:17" ht="60" customHeight="1" x14ac:dyDescent="0.35">
      <c r="A114" s="11" t="s">
        <v>719</v>
      </c>
      <c r="B114" s="2" t="s">
        <v>798</v>
      </c>
      <c r="C114" s="1" t="s">
        <v>799</v>
      </c>
      <c r="D114" s="3" t="s">
        <v>20</v>
      </c>
      <c r="E114" s="3" t="s">
        <v>350</v>
      </c>
      <c r="F114" s="4" t="s">
        <v>22</v>
      </c>
      <c r="G114" s="4" t="s">
        <v>23</v>
      </c>
      <c r="H114" s="4" t="s">
        <v>24</v>
      </c>
      <c r="I114" s="4" t="s">
        <v>25</v>
      </c>
      <c r="J114" s="5" t="s">
        <v>25</v>
      </c>
      <c r="K114" s="5" t="s">
        <v>800</v>
      </c>
      <c r="L114" s="5" t="s">
        <v>801</v>
      </c>
      <c r="M114" s="5" t="s">
        <v>802</v>
      </c>
      <c r="N114" s="5" t="s">
        <v>803</v>
      </c>
      <c r="O114" s="5" t="s">
        <v>804</v>
      </c>
      <c r="P114" s="4" t="str">
        <f t="shared" si="0"/>
        <v>Outstanding</v>
      </c>
      <c r="Q114" s="13" t="s">
        <v>25</v>
      </c>
    </row>
    <row r="115" spans="1:17" ht="60" customHeight="1" x14ac:dyDescent="0.35">
      <c r="A115" s="11" t="s">
        <v>719</v>
      </c>
      <c r="B115" s="2" t="s">
        <v>805</v>
      </c>
      <c r="C115" s="1" t="s">
        <v>806</v>
      </c>
      <c r="D115" s="3" t="s">
        <v>20</v>
      </c>
      <c r="E115" s="3" t="s">
        <v>350</v>
      </c>
      <c r="F115" s="4" t="s">
        <v>22</v>
      </c>
      <c r="G115" s="4" t="s">
        <v>23</v>
      </c>
      <c r="H115" s="4" t="s">
        <v>24</v>
      </c>
      <c r="I115" s="4" t="s">
        <v>25</v>
      </c>
      <c r="J115" s="5" t="s">
        <v>25</v>
      </c>
      <c r="K115" s="5" t="s">
        <v>807</v>
      </c>
      <c r="L115" s="5" t="s">
        <v>808</v>
      </c>
      <c r="M115" s="5" t="s">
        <v>809</v>
      </c>
      <c r="N115" s="5" t="s">
        <v>810</v>
      </c>
      <c r="O115" s="5" t="s">
        <v>811</v>
      </c>
      <c r="P115" s="4" t="str">
        <f t="shared" si="0"/>
        <v>Outstanding</v>
      </c>
      <c r="Q115" s="13" t="s">
        <v>25</v>
      </c>
    </row>
    <row r="116" spans="1:17" ht="60" customHeight="1" x14ac:dyDescent="0.35">
      <c r="A116" s="11" t="s">
        <v>812</v>
      </c>
      <c r="B116" s="2" t="s">
        <v>813</v>
      </c>
      <c r="C116" s="1" t="s">
        <v>814</v>
      </c>
      <c r="D116" s="3" t="s">
        <v>20</v>
      </c>
      <c r="E116" s="3" t="s">
        <v>350</v>
      </c>
      <c r="F116" s="4" t="s">
        <v>22</v>
      </c>
      <c r="G116" s="4" t="s">
        <v>23</v>
      </c>
      <c r="H116" s="4" t="s">
        <v>24</v>
      </c>
      <c r="I116" s="4" t="s">
        <v>25</v>
      </c>
      <c r="J116" s="5" t="s">
        <v>25</v>
      </c>
      <c r="K116" s="5" t="s">
        <v>815</v>
      </c>
      <c r="L116" s="5" t="s">
        <v>816</v>
      </c>
      <c r="M116" s="5" t="s">
        <v>817</v>
      </c>
      <c r="N116" s="5" t="s">
        <v>818</v>
      </c>
      <c r="O116" s="5" t="s">
        <v>819</v>
      </c>
      <c r="P116" s="4" t="str">
        <f t="shared" si="0"/>
        <v>Outstanding</v>
      </c>
      <c r="Q116" s="13" t="s">
        <v>25</v>
      </c>
    </row>
    <row r="117" spans="1:17" ht="60" customHeight="1" x14ac:dyDescent="0.35">
      <c r="A117" s="11" t="s">
        <v>812</v>
      </c>
      <c r="B117" s="2" t="s">
        <v>820</v>
      </c>
      <c r="C117" s="1" t="s">
        <v>821</v>
      </c>
      <c r="D117" s="3" t="s">
        <v>20</v>
      </c>
      <c r="E117" s="3" t="s">
        <v>350</v>
      </c>
      <c r="F117" s="4" t="s">
        <v>22</v>
      </c>
      <c r="G117" s="4" t="s">
        <v>23</v>
      </c>
      <c r="H117" s="4" t="s">
        <v>24</v>
      </c>
      <c r="I117" s="4" t="s">
        <v>25</v>
      </c>
      <c r="J117" s="5" t="s">
        <v>25</v>
      </c>
      <c r="K117" s="5" t="s">
        <v>822</v>
      </c>
      <c r="L117" s="5" t="s">
        <v>823</v>
      </c>
      <c r="M117" s="5" t="s">
        <v>51</v>
      </c>
      <c r="N117" s="5" t="s">
        <v>824</v>
      </c>
      <c r="O117" s="5" t="s">
        <v>825</v>
      </c>
      <c r="P117" s="4" t="str">
        <f t="shared" si="0"/>
        <v>Outstanding</v>
      </c>
      <c r="Q117" s="13" t="s">
        <v>25</v>
      </c>
    </row>
    <row r="118" spans="1:17" ht="60" customHeight="1" x14ac:dyDescent="0.35">
      <c r="A118" s="11" t="s">
        <v>826</v>
      </c>
      <c r="B118" s="2" t="s">
        <v>827</v>
      </c>
      <c r="C118" s="1" t="s">
        <v>828</v>
      </c>
      <c r="D118" s="3" t="s">
        <v>20</v>
      </c>
      <c r="E118" s="3" t="s">
        <v>350</v>
      </c>
      <c r="F118" s="4" t="s">
        <v>22</v>
      </c>
      <c r="G118" s="4" t="s">
        <v>23</v>
      </c>
      <c r="H118" s="4" t="s">
        <v>24</v>
      </c>
      <c r="I118" s="4" t="s">
        <v>25</v>
      </c>
      <c r="J118" s="5" t="s">
        <v>25</v>
      </c>
      <c r="K118" s="5" t="s">
        <v>829</v>
      </c>
      <c r="L118" s="5" t="s">
        <v>830</v>
      </c>
      <c r="M118" s="5" t="s">
        <v>831</v>
      </c>
      <c r="N118" s="5" t="s">
        <v>832</v>
      </c>
      <c r="O118" s="5" t="s">
        <v>833</v>
      </c>
      <c r="P118" s="4" t="str">
        <f t="shared" si="0"/>
        <v>Outstanding</v>
      </c>
      <c r="Q118" s="13" t="s">
        <v>25</v>
      </c>
    </row>
    <row r="119" spans="1:17" ht="60" customHeight="1" x14ac:dyDescent="0.35">
      <c r="A119" s="11" t="s">
        <v>826</v>
      </c>
      <c r="B119" s="2" t="s">
        <v>834</v>
      </c>
      <c r="C119" s="1" t="s">
        <v>835</v>
      </c>
      <c r="D119" s="3" t="s">
        <v>20</v>
      </c>
      <c r="E119" s="3" t="s">
        <v>350</v>
      </c>
      <c r="F119" s="4" t="s">
        <v>22</v>
      </c>
      <c r="G119" s="4" t="s">
        <v>23</v>
      </c>
      <c r="H119" s="4" t="s">
        <v>24</v>
      </c>
      <c r="I119" s="4" t="s">
        <v>25</v>
      </c>
      <c r="J119" s="5" t="s">
        <v>25</v>
      </c>
      <c r="K119" s="5" t="s">
        <v>836</v>
      </c>
      <c r="L119" s="5" t="s">
        <v>837</v>
      </c>
      <c r="M119" s="5" t="s">
        <v>831</v>
      </c>
      <c r="N119" s="5" t="s">
        <v>838</v>
      </c>
      <c r="O119" s="5" t="s">
        <v>833</v>
      </c>
      <c r="P119" s="4" t="str">
        <f t="shared" si="0"/>
        <v>Outstanding</v>
      </c>
      <c r="Q119" s="13" t="s">
        <v>25</v>
      </c>
    </row>
    <row r="120" spans="1:17" ht="60" customHeight="1" x14ac:dyDescent="0.35">
      <c r="A120" s="11" t="s">
        <v>826</v>
      </c>
      <c r="B120" s="2" t="s">
        <v>839</v>
      </c>
      <c r="C120" s="1" t="s">
        <v>840</v>
      </c>
      <c r="D120" s="3" t="s">
        <v>20</v>
      </c>
      <c r="E120" s="3" t="s">
        <v>350</v>
      </c>
      <c r="F120" s="4" t="s">
        <v>22</v>
      </c>
      <c r="G120" s="4" t="s">
        <v>23</v>
      </c>
      <c r="H120" s="4" t="s">
        <v>24</v>
      </c>
      <c r="I120" s="4" t="s">
        <v>25</v>
      </c>
      <c r="J120" s="5" t="s">
        <v>25</v>
      </c>
      <c r="K120" s="5" t="s">
        <v>841</v>
      </c>
      <c r="L120" s="5" t="s">
        <v>842</v>
      </c>
      <c r="M120" s="5" t="s">
        <v>843</v>
      </c>
      <c r="N120" s="5" t="s">
        <v>844</v>
      </c>
      <c r="O120" s="5" t="s">
        <v>833</v>
      </c>
      <c r="P120" s="4" t="str">
        <f t="shared" si="0"/>
        <v>Outstanding</v>
      </c>
      <c r="Q120" s="13" t="s">
        <v>25</v>
      </c>
    </row>
    <row r="121" spans="1:17" ht="60" customHeight="1" x14ac:dyDescent="0.35">
      <c r="A121" s="11" t="s">
        <v>845</v>
      </c>
      <c r="B121" s="2" t="s">
        <v>846</v>
      </c>
      <c r="C121" s="1" t="s">
        <v>847</v>
      </c>
      <c r="D121" s="3" t="s">
        <v>20</v>
      </c>
      <c r="E121" s="3" t="s">
        <v>21</v>
      </c>
      <c r="F121" s="4" t="s">
        <v>22</v>
      </c>
      <c r="G121" s="4" t="s">
        <v>23</v>
      </c>
      <c r="H121" s="4" t="s">
        <v>24</v>
      </c>
      <c r="I121" s="4" t="s">
        <v>25</v>
      </c>
      <c r="J121" s="5" t="s">
        <v>25</v>
      </c>
      <c r="K121" s="5" t="s">
        <v>848</v>
      </c>
      <c r="L121" s="5" t="s">
        <v>849</v>
      </c>
      <c r="M121" s="5" t="s">
        <v>850</v>
      </c>
      <c r="N121" s="5" t="s">
        <v>851</v>
      </c>
      <c r="O121" s="5" t="s">
        <v>852</v>
      </c>
      <c r="P121" s="4" t="str">
        <f t="shared" si="0"/>
        <v>Outstanding</v>
      </c>
      <c r="Q121" s="13" t="s">
        <v>25</v>
      </c>
    </row>
    <row r="122" spans="1:17" ht="60" customHeight="1" x14ac:dyDescent="0.35">
      <c r="A122" s="11" t="s">
        <v>845</v>
      </c>
      <c r="B122" s="2" t="s">
        <v>853</v>
      </c>
      <c r="C122" s="1" t="s">
        <v>854</v>
      </c>
      <c r="D122" s="3" t="s">
        <v>20</v>
      </c>
      <c r="E122" s="3" t="s">
        <v>21</v>
      </c>
      <c r="F122" s="4" t="s">
        <v>22</v>
      </c>
      <c r="G122" s="4" t="s">
        <v>23</v>
      </c>
      <c r="H122" s="4" t="s">
        <v>24</v>
      </c>
      <c r="I122" s="4" t="s">
        <v>25</v>
      </c>
      <c r="J122" s="5" t="s">
        <v>25</v>
      </c>
      <c r="K122" s="5" t="s">
        <v>855</v>
      </c>
      <c r="L122" s="5" t="s">
        <v>856</v>
      </c>
      <c r="M122" s="5" t="s">
        <v>51</v>
      </c>
      <c r="N122" s="5" t="s">
        <v>857</v>
      </c>
      <c r="O122" s="5" t="s">
        <v>858</v>
      </c>
      <c r="P122" s="4" t="str">
        <f t="shared" si="0"/>
        <v>Outstanding</v>
      </c>
      <c r="Q122" s="13" t="s">
        <v>25</v>
      </c>
    </row>
    <row r="123" spans="1:17" ht="60" customHeight="1" x14ac:dyDescent="0.35">
      <c r="A123" s="11" t="s">
        <v>845</v>
      </c>
      <c r="B123" s="2" t="s">
        <v>859</v>
      </c>
      <c r="C123" s="1" t="s">
        <v>860</v>
      </c>
      <c r="D123" s="3" t="s">
        <v>20</v>
      </c>
      <c r="E123" s="3" t="s">
        <v>21</v>
      </c>
      <c r="F123" s="4" t="s">
        <v>22</v>
      </c>
      <c r="G123" s="4" t="s">
        <v>23</v>
      </c>
      <c r="H123" s="4" t="s">
        <v>24</v>
      </c>
      <c r="I123" s="4" t="s">
        <v>25</v>
      </c>
      <c r="J123" s="5" t="s">
        <v>25</v>
      </c>
      <c r="K123" s="5" t="s">
        <v>861</v>
      </c>
      <c r="L123" s="5" t="s">
        <v>862</v>
      </c>
      <c r="M123" s="5" t="s">
        <v>863</v>
      </c>
      <c r="N123" s="5" t="s">
        <v>864</v>
      </c>
      <c r="O123" s="5" t="s">
        <v>865</v>
      </c>
      <c r="P123" s="4" t="str">
        <f t="shared" si="0"/>
        <v>Outstanding</v>
      </c>
      <c r="Q123" s="13" t="s">
        <v>25</v>
      </c>
    </row>
    <row r="124" spans="1:17" ht="60" customHeight="1" x14ac:dyDescent="0.35">
      <c r="A124" s="11" t="s">
        <v>866</v>
      </c>
      <c r="B124" s="2" t="s">
        <v>867</v>
      </c>
      <c r="C124" s="1" t="s">
        <v>868</v>
      </c>
      <c r="D124" s="3" t="s">
        <v>20</v>
      </c>
      <c r="E124" s="3" t="s">
        <v>21</v>
      </c>
      <c r="F124" s="4" t="s">
        <v>22</v>
      </c>
      <c r="G124" s="4" t="s">
        <v>23</v>
      </c>
      <c r="H124" s="4" t="s">
        <v>24</v>
      </c>
      <c r="I124" s="4" t="s">
        <v>25</v>
      </c>
      <c r="J124" s="5" t="s">
        <v>25</v>
      </c>
      <c r="K124" s="5" t="s">
        <v>869</v>
      </c>
      <c r="L124" s="5" t="s">
        <v>870</v>
      </c>
      <c r="M124" s="5" t="s">
        <v>871</v>
      </c>
      <c r="N124" s="5" t="s">
        <v>872</v>
      </c>
      <c r="O124" s="5" t="s">
        <v>873</v>
      </c>
      <c r="P124" s="4" t="str">
        <f t="shared" si="0"/>
        <v>Outstanding</v>
      </c>
      <c r="Q124" s="13" t="s">
        <v>25</v>
      </c>
    </row>
    <row r="125" spans="1:17" ht="60" customHeight="1" x14ac:dyDescent="0.35">
      <c r="A125" s="11" t="s">
        <v>866</v>
      </c>
      <c r="B125" s="2" t="s">
        <v>874</v>
      </c>
      <c r="C125" s="1" t="s">
        <v>875</v>
      </c>
      <c r="D125" s="3" t="s">
        <v>20</v>
      </c>
      <c r="E125" s="3" t="s">
        <v>21</v>
      </c>
      <c r="F125" s="4" t="s">
        <v>22</v>
      </c>
      <c r="G125" s="4" t="s">
        <v>23</v>
      </c>
      <c r="H125" s="4" t="s">
        <v>24</v>
      </c>
      <c r="I125" s="4" t="s">
        <v>25</v>
      </c>
      <c r="J125" s="5" t="s">
        <v>25</v>
      </c>
      <c r="K125" s="5" t="s">
        <v>876</v>
      </c>
      <c r="L125" s="5" t="s">
        <v>877</v>
      </c>
      <c r="M125" s="5" t="s">
        <v>878</v>
      </c>
      <c r="N125" s="5" t="s">
        <v>879</v>
      </c>
      <c r="O125" s="5" t="s">
        <v>880</v>
      </c>
      <c r="P125" s="4" t="str">
        <f t="shared" si="0"/>
        <v>Outstanding</v>
      </c>
      <c r="Q125" s="13" t="s">
        <v>25</v>
      </c>
    </row>
    <row r="126" spans="1:17" ht="60" customHeight="1" x14ac:dyDescent="0.35">
      <c r="A126" s="11" t="s">
        <v>866</v>
      </c>
      <c r="B126" s="2" t="s">
        <v>881</v>
      </c>
      <c r="C126" s="1" t="s">
        <v>882</v>
      </c>
      <c r="D126" s="3" t="s">
        <v>20</v>
      </c>
      <c r="E126" s="3" t="s">
        <v>21</v>
      </c>
      <c r="F126" s="4" t="s">
        <v>22</v>
      </c>
      <c r="G126" s="4" t="s">
        <v>23</v>
      </c>
      <c r="H126" s="4" t="s">
        <v>24</v>
      </c>
      <c r="I126" s="4" t="s">
        <v>25</v>
      </c>
      <c r="J126" s="5" t="s">
        <v>25</v>
      </c>
      <c r="K126" s="5" t="s">
        <v>883</v>
      </c>
      <c r="L126" s="5" t="s">
        <v>884</v>
      </c>
      <c r="M126" s="5" t="s">
        <v>885</v>
      </c>
      <c r="N126" s="5" t="s">
        <v>886</v>
      </c>
      <c r="O126" s="5" t="s">
        <v>887</v>
      </c>
      <c r="P126" s="4" t="str">
        <f t="shared" si="0"/>
        <v>Outstanding</v>
      </c>
      <c r="Q126" s="13" t="s">
        <v>25</v>
      </c>
    </row>
    <row r="127" spans="1:17" ht="60" customHeight="1" x14ac:dyDescent="0.35">
      <c r="A127" s="11" t="s">
        <v>888</v>
      </c>
      <c r="B127" s="2" t="s">
        <v>889</v>
      </c>
      <c r="C127" s="1" t="s">
        <v>890</v>
      </c>
      <c r="D127" s="3" t="s">
        <v>20</v>
      </c>
      <c r="E127" s="3" t="s">
        <v>21</v>
      </c>
      <c r="F127" s="4" t="s">
        <v>22</v>
      </c>
      <c r="G127" s="4" t="s">
        <v>23</v>
      </c>
      <c r="H127" s="4" t="s">
        <v>24</v>
      </c>
      <c r="I127" s="4" t="s">
        <v>25</v>
      </c>
      <c r="J127" s="5" t="s">
        <v>25</v>
      </c>
      <c r="K127" s="5" t="s">
        <v>891</v>
      </c>
      <c r="L127" s="5" t="s">
        <v>892</v>
      </c>
      <c r="M127" s="5" t="s">
        <v>51</v>
      </c>
      <c r="N127" s="5" t="s">
        <v>893</v>
      </c>
      <c r="O127" s="5" t="s">
        <v>894</v>
      </c>
      <c r="P127" s="4" t="str">
        <f t="shared" si="0"/>
        <v>Outstanding</v>
      </c>
      <c r="Q127" s="13" t="s">
        <v>25</v>
      </c>
    </row>
    <row r="128" spans="1:17" ht="60" customHeight="1" x14ac:dyDescent="0.35">
      <c r="A128" s="11" t="s">
        <v>888</v>
      </c>
      <c r="B128" s="2" t="s">
        <v>895</v>
      </c>
      <c r="C128" s="1" t="s">
        <v>896</v>
      </c>
      <c r="D128" s="3" t="s">
        <v>20</v>
      </c>
      <c r="E128" s="3" t="s">
        <v>21</v>
      </c>
      <c r="F128" s="4" t="s">
        <v>22</v>
      </c>
      <c r="G128" s="4" t="s">
        <v>23</v>
      </c>
      <c r="H128" s="4" t="s">
        <v>24</v>
      </c>
      <c r="I128" s="4" t="s">
        <v>25</v>
      </c>
      <c r="J128" s="5" t="s">
        <v>25</v>
      </c>
      <c r="K128" s="5" t="s">
        <v>897</v>
      </c>
      <c r="L128" s="5" t="s">
        <v>898</v>
      </c>
      <c r="M128" s="5" t="s">
        <v>899</v>
      </c>
      <c r="N128" s="5" t="s">
        <v>900</v>
      </c>
      <c r="O128" s="5" t="s">
        <v>901</v>
      </c>
      <c r="P128" s="4" t="str">
        <f t="shared" si="0"/>
        <v>Outstanding</v>
      </c>
      <c r="Q128" s="13" t="s">
        <v>25</v>
      </c>
    </row>
    <row r="129" spans="1:17" ht="60" customHeight="1" x14ac:dyDescent="0.35">
      <c r="A129" s="11" t="s">
        <v>902</v>
      </c>
      <c r="B129" s="2" t="s">
        <v>903</v>
      </c>
      <c r="C129" s="1" t="s">
        <v>890</v>
      </c>
      <c r="D129" s="3" t="s">
        <v>20</v>
      </c>
      <c r="E129" s="3" t="s">
        <v>21</v>
      </c>
      <c r="F129" s="4" t="s">
        <v>22</v>
      </c>
      <c r="G129" s="4" t="s">
        <v>23</v>
      </c>
      <c r="H129" s="4" t="s">
        <v>24</v>
      </c>
      <c r="I129" s="4" t="s">
        <v>25</v>
      </c>
      <c r="J129" s="5" t="s">
        <v>25</v>
      </c>
      <c r="K129" s="5" t="s">
        <v>904</v>
      </c>
      <c r="L129" s="5" t="s">
        <v>892</v>
      </c>
      <c r="M129" s="5" t="s">
        <v>51</v>
      </c>
      <c r="N129" s="5" t="s">
        <v>905</v>
      </c>
      <c r="O129" s="5" t="s">
        <v>894</v>
      </c>
      <c r="P129" s="4" t="str">
        <f t="shared" si="0"/>
        <v>Outstanding</v>
      </c>
      <c r="Q129" s="13" t="s">
        <v>25</v>
      </c>
    </row>
    <row r="130" spans="1:17" ht="60" customHeight="1" x14ac:dyDescent="0.35">
      <c r="A130" s="11" t="s">
        <v>902</v>
      </c>
      <c r="B130" s="2" t="s">
        <v>906</v>
      </c>
      <c r="C130" s="1" t="s">
        <v>907</v>
      </c>
      <c r="D130" s="3" t="s">
        <v>20</v>
      </c>
      <c r="E130" s="3" t="s">
        <v>21</v>
      </c>
      <c r="F130" s="4" t="s">
        <v>22</v>
      </c>
      <c r="G130" s="4" t="s">
        <v>23</v>
      </c>
      <c r="H130" s="4" t="s">
        <v>24</v>
      </c>
      <c r="I130" s="4" t="s">
        <v>25</v>
      </c>
      <c r="J130" s="5" t="s">
        <v>25</v>
      </c>
      <c r="K130" s="5" t="s">
        <v>908</v>
      </c>
      <c r="L130" s="5" t="s">
        <v>909</v>
      </c>
      <c r="M130" s="5" t="s">
        <v>899</v>
      </c>
      <c r="N130" s="5" t="s">
        <v>910</v>
      </c>
      <c r="O130" s="5" t="s">
        <v>901</v>
      </c>
      <c r="P130" s="4" t="str">
        <f t="shared" si="0"/>
        <v>Outstanding</v>
      </c>
      <c r="Q130" s="13" t="s">
        <v>25</v>
      </c>
    </row>
    <row r="131" spans="1:17" ht="60" customHeight="1" x14ac:dyDescent="0.35">
      <c r="A131" s="11" t="s">
        <v>911</v>
      </c>
      <c r="B131" s="2" t="s">
        <v>912</v>
      </c>
      <c r="C131" s="1" t="s">
        <v>890</v>
      </c>
      <c r="D131" s="3" t="s">
        <v>20</v>
      </c>
      <c r="E131" s="3" t="s">
        <v>21</v>
      </c>
      <c r="F131" s="4" t="s">
        <v>22</v>
      </c>
      <c r="G131" s="4" t="s">
        <v>23</v>
      </c>
      <c r="H131" s="4" t="s">
        <v>24</v>
      </c>
      <c r="I131" s="4" t="s">
        <v>25</v>
      </c>
      <c r="J131" s="5" t="s">
        <v>25</v>
      </c>
      <c r="K131" s="5" t="s">
        <v>913</v>
      </c>
      <c r="L131" s="5" t="s">
        <v>892</v>
      </c>
      <c r="M131" s="5" t="s">
        <v>51</v>
      </c>
      <c r="N131" s="5" t="s">
        <v>914</v>
      </c>
      <c r="O131" s="5" t="s">
        <v>894</v>
      </c>
      <c r="P131" s="4" t="str">
        <f t="shared" si="0"/>
        <v>Outstanding</v>
      </c>
      <c r="Q131" s="13" t="s">
        <v>25</v>
      </c>
    </row>
    <row r="132" spans="1:17" ht="60" customHeight="1" x14ac:dyDescent="0.35">
      <c r="A132" s="11" t="s">
        <v>911</v>
      </c>
      <c r="B132" s="2" t="s">
        <v>915</v>
      </c>
      <c r="C132" s="1" t="s">
        <v>896</v>
      </c>
      <c r="D132" s="3" t="s">
        <v>20</v>
      </c>
      <c r="E132" s="3" t="s">
        <v>21</v>
      </c>
      <c r="F132" s="4" t="s">
        <v>22</v>
      </c>
      <c r="G132" s="4" t="s">
        <v>23</v>
      </c>
      <c r="H132" s="4" t="s">
        <v>24</v>
      </c>
      <c r="I132" s="4" t="s">
        <v>25</v>
      </c>
      <c r="J132" s="5" t="s">
        <v>25</v>
      </c>
      <c r="K132" s="5" t="s">
        <v>916</v>
      </c>
      <c r="L132" s="5" t="s">
        <v>898</v>
      </c>
      <c r="M132" s="5" t="s">
        <v>899</v>
      </c>
      <c r="N132" s="5" t="s">
        <v>917</v>
      </c>
      <c r="O132" s="5" t="s">
        <v>901</v>
      </c>
      <c r="P132" s="4" t="str">
        <f t="shared" si="0"/>
        <v>Outstanding</v>
      </c>
      <c r="Q132" s="13" t="s">
        <v>25</v>
      </c>
    </row>
    <row r="133" spans="1:17" ht="60" customHeight="1" x14ac:dyDescent="0.35">
      <c r="A133" s="11" t="s">
        <v>918</v>
      </c>
      <c r="B133" s="2" t="s">
        <v>919</v>
      </c>
      <c r="C133" s="1" t="s">
        <v>890</v>
      </c>
      <c r="D133" s="3" t="s">
        <v>20</v>
      </c>
      <c r="E133" s="3" t="s">
        <v>21</v>
      </c>
      <c r="F133" s="4" t="s">
        <v>22</v>
      </c>
      <c r="G133" s="4" t="s">
        <v>23</v>
      </c>
      <c r="H133" s="4" t="s">
        <v>24</v>
      </c>
      <c r="I133" s="4" t="s">
        <v>25</v>
      </c>
      <c r="J133" s="5" t="s">
        <v>25</v>
      </c>
      <c r="K133" s="5" t="s">
        <v>920</v>
      </c>
      <c r="L133" s="5" t="s">
        <v>892</v>
      </c>
      <c r="M133" s="5" t="s">
        <v>51</v>
      </c>
      <c r="N133" s="5" t="s">
        <v>921</v>
      </c>
      <c r="O133" s="5" t="s">
        <v>894</v>
      </c>
      <c r="P133" s="4" t="str">
        <f t="shared" si="0"/>
        <v>Outstanding</v>
      </c>
      <c r="Q133" s="13" t="s">
        <v>25</v>
      </c>
    </row>
    <row r="134" spans="1:17" ht="60" customHeight="1" x14ac:dyDescent="0.35">
      <c r="A134" s="11" t="s">
        <v>918</v>
      </c>
      <c r="B134" s="2" t="s">
        <v>922</v>
      </c>
      <c r="C134" s="1" t="s">
        <v>896</v>
      </c>
      <c r="D134" s="3" t="s">
        <v>20</v>
      </c>
      <c r="E134" s="3" t="s">
        <v>21</v>
      </c>
      <c r="F134" s="4" t="s">
        <v>22</v>
      </c>
      <c r="G134" s="4" t="s">
        <v>23</v>
      </c>
      <c r="H134" s="4" t="s">
        <v>24</v>
      </c>
      <c r="I134" s="4" t="s">
        <v>25</v>
      </c>
      <c r="J134" s="5" t="s">
        <v>25</v>
      </c>
      <c r="K134" s="5" t="s">
        <v>923</v>
      </c>
      <c r="L134" s="5" t="s">
        <v>898</v>
      </c>
      <c r="M134" s="5" t="s">
        <v>899</v>
      </c>
      <c r="N134" s="5" t="s">
        <v>924</v>
      </c>
      <c r="O134" s="5" t="s">
        <v>901</v>
      </c>
      <c r="P134" s="4" t="str">
        <f t="shared" si="0"/>
        <v>Outstanding</v>
      </c>
      <c r="Q134" s="13" t="s">
        <v>25</v>
      </c>
    </row>
    <row r="135" spans="1:17" ht="60" customHeight="1" x14ac:dyDescent="0.35">
      <c r="A135" s="11" t="s">
        <v>925</v>
      </c>
      <c r="B135" s="2" t="s">
        <v>926</v>
      </c>
      <c r="C135" s="1" t="s">
        <v>927</v>
      </c>
      <c r="D135" s="3" t="s">
        <v>20</v>
      </c>
      <c r="E135" s="3" t="s">
        <v>21</v>
      </c>
      <c r="F135" s="4" t="s">
        <v>22</v>
      </c>
      <c r="G135" s="4" t="s">
        <v>23</v>
      </c>
      <c r="H135" s="4" t="s">
        <v>24</v>
      </c>
      <c r="I135" s="4" t="s">
        <v>25</v>
      </c>
      <c r="J135" s="5" t="s">
        <v>25</v>
      </c>
      <c r="K135" s="5" t="s">
        <v>928</v>
      </c>
      <c r="L135" s="5" t="s">
        <v>929</v>
      </c>
      <c r="M135" s="5" t="s">
        <v>930</v>
      </c>
      <c r="N135" s="5" t="s">
        <v>931</v>
      </c>
      <c r="O135" s="5" t="s">
        <v>932</v>
      </c>
      <c r="P135" s="4" t="str">
        <f t="shared" si="0"/>
        <v>Outstanding</v>
      </c>
      <c r="Q135" s="13" t="s">
        <v>25</v>
      </c>
    </row>
    <row r="136" spans="1:17" ht="60" customHeight="1" x14ac:dyDescent="0.35">
      <c r="A136" s="11" t="s">
        <v>925</v>
      </c>
      <c r="B136" s="2" t="s">
        <v>933</v>
      </c>
      <c r="C136" s="1" t="s">
        <v>934</v>
      </c>
      <c r="D136" s="3" t="s">
        <v>20</v>
      </c>
      <c r="E136" s="3" t="s">
        <v>21</v>
      </c>
      <c r="F136" s="4" t="s">
        <v>22</v>
      </c>
      <c r="G136" s="4" t="s">
        <v>23</v>
      </c>
      <c r="H136" s="4" t="s">
        <v>24</v>
      </c>
      <c r="I136" s="4" t="s">
        <v>25</v>
      </c>
      <c r="J136" s="5" t="s">
        <v>25</v>
      </c>
      <c r="K136" s="5" t="s">
        <v>935</v>
      </c>
      <c r="L136" s="5" t="s">
        <v>936</v>
      </c>
      <c r="M136" s="5" t="s">
        <v>51</v>
      </c>
      <c r="N136" s="5" t="s">
        <v>937</v>
      </c>
      <c r="O136" s="5" t="s">
        <v>938</v>
      </c>
      <c r="P136" s="4" t="str">
        <f t="shared" si="0"/>
        <v>Outstanding</v>
      </c>
      <c r="Q136" s="13" t="s">
        <v>25</v>
      </c>
    </row>
    <row r="137" spans="1:17" ht="60" customHeight="1" x14ac:dyDescent="0.35">
      <c r="A137" s="11" t="s">
        <v>925</v>
      </c>
      <c r="B137" s="2" t="s">
        <v>939</v>
      </c>
      <c r="C137" s="1" t="s">
        <v>940</v>
      </c>
      <c r="D137" s="3" t="s">
        <v>20</v>
      </c>
      <c r="E137" s="3" t="s">
        <v>21</v>
      </c>
      <c r="F137" s="4" t="s">
        <v>22</v>
      </c>
      <c r="G137" s="4" t="s">
        <v>23</v>
      </c>
      <c r="H137" s="4" t="s">
        <v>24</v>
      </c>
      <c r="I137" s="4" t="s">
        <v>25</v>
      </c>
      <c r="J137" s="5" t="s">
        <v>25</v>
      </c>
      <c r="K137" s="5" t="s">
        <v>941</v>
      </c>
      <c r="L137" s="5" t="s">
        <v>942</v>
      </c>
      <c r="M137" s="5" t="s">
        <v>51</v>
      </c>
      <c r="N137" s="5" t="s">
        <v>943</v>
      </c>
      <c r="O137" s="5" t="s">
        <v>944</v>
      </c>
      <c r="P137" s="4" t="str">
        <f t="shared" si="0"/>
        <v>Outstanding</v>
      </c>
      <c r="Q137" s="13" t="s">
        <v>25</v>
      </c>
    </row>
    <row r="138" spans="1:17" ht="60" customHeight="1" x14ac:dyDescent="0.35">
      <c r="A138" s="11" t="s">
        <v>925</v>
      </c>
      <c r="B138" s="2" t="s">
        <v>945</v>
      </c>
      <c r="C138" s="1" t="s">
        <v>946</v>
      </c>
      <c r="D138" s="3" t="s">
        <v>20</v>
      </c>
      <c r="E138" s="3" t="s">
        <v>21</v>
      </c>
      <c r="F138" s="4" t="s">
        <v>22</v>
      </c>
      <c r="G138" s="4" t="s">
        <v>23</v>
      </c>
      <c r="H138" s="4" t="s">
        <v>24</v>
      </c>
      <c r="I138" s="4" t="s">
        <v>25</v>
      </c>
      <c r="J138" s="5" t="s">
        <v>25</v>
      </c>
      <c r="K138" s="5" t="s">
        <v>947</v>
      </c>
      <c r="L138" s="5" t="s">
        <v>948</v>
      </c>
      <c r="M138" s="5" t="s">
        <v>51</v>
      </c>
      <c r="N138" s="5" t="s">
        <v>949</v>
      </c>
      <c r="O138" s="5" t="s">
        <v>950</v>
      </c>
      <c r="P138" s="4" t="str">
        <f t="shared" si="0"/>
        <v>Outstanding</v>
      </c>
      <c r="Q138" s="13" t="s">
        <v>25</v>
      </c>
    </row>
    <row r="139" spans="1:17" ht="60" customHeight="1" x14ac:dyDescent="0.35">
      <c r="A139" s="11" t="s">
        <v>951</v>
      </c>
      <c r="B139" s="2" t="s">
        <v>952</v>
      </c>
      <c r="C139" s="1" t="s">
        <v>953</v>
      </c>
      <c r="D139" s="3" t="s">
        <v>20</v>
      </c>
      <c r="E139" s="3" t="s">
        <v>21</v>
      </c>
      <c r="F139" s="4" t="s">
        <v>22</v>
      </c>
      <c r="G139" s="4" t="s">
        <v>23</v>
      </c>
      <c r="H139" s="4" t="s">
        <v>24</v>
      </c>
      <c r="I139" s="4" t="s">
        <v>25</v>
      </c>
      <c r="J139" s="5" t="s">
        <v>25</v>
      </c>
      <c r="K139" s="5" t="s">
        <v>954</v>
      </c>
      <c r="L139" s="5" t="s">
        <v>955</v>
      </c>
      <c r="M139" s="5" t="s">
        <v>956</v>
      </c>
      <c r="N139" s="5" t="s">
        <v>957</v>
      </c>
      <c r="O139" s="5" t="s">
        <v>958</v>
      </c>
      <c r="P139" s="4" t="str">
        <f t="shared" si="0"/>
        <v>Outstanding</v>
      </c>
      <c r="Q139" s="13" t="s">
        <v>25</v>
      </c>
    </row>
    <row r="140" spans="1:17" ht="60" customHeight="1" x14ac:dyDescent="0.35">
      <c r="A140" s="11" t="s">
        <v>959</v>
      </c>
      <c r="B140" s="2" t="s">
        <v>960</v>
      </c>
      <c r="C140" s="1" t="s">
        <v>961</v>
      </c>
      <c r="D140" s="3" t="s">
        <v>20</v>
      </c>
      <c r="E140" s="3" t="s">
        <v>21</v>
      </c>
      <c r="F140" s="4" t="s">
        <v>22</v>
      </c>
      <c r="G140" s="4" t="s">
        <v>23</v>
      </c>
      <c r="H140" s="4" t="s">
        <v>24</v>
      </c>
      <c r="I140" s="4" t="s">
        <v>25</v>
      </c>
      <c r="J140" s="5" t="s">
        <v>25</v>
      </c>
      <c r="K140" s="5" t="s">
        <v>962</v>
      </c>
      <c r="L140" s="5" t="s">
        <v>963</v>
      </c>
      <c r="M140" s="5" t="s">
        <v>51</v>
      </c>
      <c r="N140" s="5" t="s">
        <v>964</v>
      </c>
      <c r="O140" s="5" t="s">
        <v>965</v>
      </c>
      <c r="P140" s="4" t="str">
        <f t="shared" si="0"/>
        <v>Outstanding</v>
      </c>
      <c r="Q140" s="13" t="s">
        <v>25</v>
      </c>
    </row>
    <row r="141" spans="1:17" ht="60" customHeight="1" x14ac:dyDescent="0.35">
      <c r="A141" s="11" t="s">
        <v>959</v>
      </c>
      <c r="B141" s="2" t="s">
        <v>966</v>
      </c>
      <c r="C141" s="1" t="s">
        <v>967</v>
      </c>
      <c r="D141" s="3" t="s">
        <v>20</v>
      </c>
      <c r="E141" s="3" t="s">
        <v>104</v>
      </c>
      <c r="F141" s="4" t="s">
        <v>22</v>
      </c>
      <c r="G141" s="4" t="s">
        <v>23</v>
      </c>
      <c r="H141" s="4" t="s">
        <v>24</v>
      </c>
      <c r="I141" s="4" t="s">
        <v>25</v>
      </c>
      <c r="J141" s="5" t="s">
        <v>25</v>
      </c>
      <c r="K141" s="5" t="s">
        <v>968</v>
      </c>
      <c r="L141" s="5" t="s">
        <v>969</v>
      </c>
      <c r="M141" s="5" t="s">
        <v>51</v>
      </c>
      <c r="N141" s="5" t="s">
        <v>970</v>
      </c>
      <c r="O141" s="5" t="s">
        <v>971</v>
      </c>
      <c r="P141" s="4" t="str">
        <f t="shared" si="0"/>
        <v>Outstanding</v>
      </c>
      <c r="Q141" s="13" t="s">
        <v>25</v>
      </c>
    </row>
    <row r="142" spans="1:17" ht="60" customHeight="1" x14ac:dyDescent="0.35">
      <c r="A142" s="11" t="s">
        <v>972</v>
      </c>
      <c r="B142" s="2" t="s">
        <v>973</v>
      </c>
      <c r="C142" s="1" t="s">
        <v>974</v>
      </c>
      <c r="D142" s="3" t="s">
        <v>20</v>
      </c>
      <c r="E142" s="3" t="s">
        <v>104</v>
      </c>
      <c r="F142" s="4" t="s">
        <v>22</v>
      </c>
      <c r="G142" s="4" t="s">
        <v>23</v>
      </c>
      <c r="H142" s="4" t="s">
        <v>24</v>
      </c>
      <c r="I142" s="4" t="s">
        <v>25</v>
      </c>
      <c r="J142" s="5" t="s">
        <v>25</v>
      </c>
      <c r="K142" s="5" t="s">
        <v>975</v>
      </c>
      <c r="L142" s="5" t="s">
        <v>976</v>
      </c>
      <c r="M142" s="5" t="s">
        <v>977</v>
      </c>
      <c r="N142" s="5" t="s">
        <v>978</v>
      </c>
      <c r="O142" s="5" t="s">
        <v>979</v>
      </c>
      <c r="P142" s="4" t="str">
        <f t="shared" si="0"/>
        <v>Outstanding</v>
      </c>
      <c r="Q142" s="13" t="s">
        <v>25</v>
      </c>
    </row>
    <row r="143" spans="1:17" ht="60" customHeight="1" x14ac:dyDescent="0.35">
      <c r="A143" s="11" t="s">
        <v>980</v>
      </c>
      <c r="B143" s="2" t="s">
        <v>981</v>
      </c>
      <c r="C143" s="1" t="s">
        <v>982</v>
      </c>
      <c r="D143" s="3" t="s">
        <v>20</v>
      </c>
      <c r="E143" s="3" t="s">
        <v>21</v>
      </c>
      <c r="F143" s="4" t="s">
        <v>22</v>
      </c>
      <c r="G143" s="4" t="s">
        <v>23</v>
      </c>
      <c r="H143" s="4" t="s">
        <v>24</v>
      </c>
      <c r="I143" s="4" t="s">
        <v>25</v>
      </c>
      <c r="J143" s="5" t="s">
        <v>25</v>
      </c>
      <c r="K143" s="5" t="s">
        <v>983</v>
      </c>
      <c r="L143" s="5" t="s">
        <v>984</v>
      </c>
      <c r="M143" s="5" t="s">
        <v>985</v>
      </c>
      <c r="N143" s="5" t="s">
        <v>986</v>
      </c>
      <c r="O143" s="5" t="s">
        <v>987</v>
      </c>
      <c r="P143" s="4" t="str">
        <f t="shared" si="0"/>
        <v>Outstanding</v>
      </c>
      <c r="Q143" s="13" t="s">
        <v>25</v>
      </c>
    </row>
    <row r="144" spans="1:17" ht="60" customHeight="1" x14ac:dyDescent="0.35">
      <c r="A144" s="11" t="s">
        <v>988</v>
      </c>
      <c r="B144" s="2" t="s">
        <v>989</v>
      </c>
      <c r="C144" s="1" t="s">
        <v>990</v>
      </c>
      <c r="D144" s="3" t="s">
        <v>20</v>
      </c>
      <c r="E144" s="3" t="s">
        <v>104</v>
      </c>
      <c r="F144" s="4" t="s">
        <v>22</v>
      </c>
      <c r="G144" s="4" t="s">
        <v>23</v>
      </c>
      <c r="H144" s="4" t="s">
        <v>24</v>
      </c>
      <c r="I144" s="4" t="s">
        <v>25</v>
      </c>
      <c r="J144" s="5" t="s">
        <v>25</v>
      </c>
      <c r="K144" s="5" t="s">
        <v>991</v>
      </c>
      <c r="L144" s="5" t="s">
        <v>992</v>
      </c>
      <c r="M144" s="5" t="s">
        <v>993</v>
      </c>
      <c r="N144" s="5" t="s">
        <v>994</v>
      </c>
      <c r="O144" s="5" t="s">
        <v>995</v>
      </c>
      <c r="P144" s="4" t="str">
        <f t="shared" si="0"/>
        <v>Outstanding</v>
      </c>
      <c r="Q144" s="13" t="s">
        <v>25</v>
      </c>
    </row>
    <row r="145" spans="1:17" ht="60" customHeight="1" x14ac:dyDescent="0.35">
      <c r="A145" s="11" t="s">
        <v>996</v>
      </c>
      <c r="B145" s="2" t="s">
        <v>997</v>
      </c>
      <c r="C145" s="1" t="s">
        <v>998</v>
      </c>
      <c r="D145" s="3" t="s">
        <v>20</v>
      </c>
      <c r="E145" s="3" t="s">
        <v>21</v>
      </c>
      <c r="F145" s="4" t="s">
        <v>22</v>
      </c>
      <c r="G145" s="4" t="s">
        <v>23</v>
      </c>
      <c r="H145" s="4" t="s">
        <v>24</v>
      </c>
      <c r="I145" s="4" t="s">
        <v>25</v>
      </c>
      <c r="J145" s="5" t="s">
        <v>25</v>
      </c>
      <c r="K145" s="5" t="s">
        <v>999</v>
      </c>
      <c r="L145" s="5" t="s">
        <v>1000</v>
      </c>
      <c r="M145" s="5" t="s">
        <v>1001</v>
      </c>
      <c r="N145" s="5" t="s">
        <v>1002</v>
      </c>
      <c r="O145" s="5" t="s">
        <v>1003</v>
      </c>
      <c r="P145" s="4" t="str">
        <f t="shared" si="0"/>
        <v>Outstanding</v>
      </c>
      <c r="Q145" s="13" t="s">
        <v>25</v>
      </c>
    </row>
    <row r="146" spans="1:17" ht="60" customHeight="1" x14ac:dyDescent="0.35">
      <c r="A146" s="11" t="s">
        <v>1004</v>
      </c>
      <c r="B146" s="2" t="s">
        <v>1005</v>
      </c>
      <c r="C146" s="1" t="s">
        <v>1006</v>
      </c>
      <c r="D146" s="3" t="s">
        <v>20</v>
      </c>
      <c r="E146" s="3" t="s">
        <v>104</v>
      </c>
      <c r="F146" s="4" t="s">
        <v>22</v>
      </c>
      <c r="G146" s="4" t="s">
        <v>23</v>
      </c>
      <c r="H146" s="4" t="s">
        <v>24</v>
      </c>
      <c r="I146" s="4" t="s">
        <v>25</v>
      </c>
      <c r="J146" s="5" t="s">
        <v>25</v>
      </c>
      <c r="K146" s="5" t="s">
        <v>1007</v>
      </c>
      <c r="L146" s="5" t="s">
        <v>1008</v>
      </c>
      <c r="M146" s="5" t="s">
        <v>1009</v>
      </c>
      <c r="N146" s="5" t="s">
        <v>1010</v>
      </c>
      <c r="O146" s="5" t="s">
        <v>1011</v>
      </c>
      <c r="P146" s="4" t="str">
        <f t="shared" si="0"/>
        <v>Outstanding</v>
      </c>
      <c r="Q146" s="13" t="s">
        <v>25</v>
      </c>
    </row>
    <row r="147" spans="1:17" ht="60" customHeight="1" x14ac:dyDescent="0.35">
      <c r="A147" s="11" t="s">
        <v>1012</v>
      </c>
      <c r="B147" s="2" t="s">
        <v>1013</v>
      </c>
      <c r="C147" s="1" t="s">
        <v>1014</v>
      </c>
      <c r="D147" s="3" t="s">
        <v>20</v>
      </c>
      <c r="E147" s="3" t="s">
        <v>104</v>
      </c>
      <c r="F147" s="4" t="s">
        <v>22</v>
      </c>
      <c r="G147" s="4" t="s">
        <v>23</v>
      </c>
      <c r="H147" s="4" t="s">
        <v>24</v>
      </c>
      <c r="I147" s="4" t="s">
        <v>25</v>
      </c>
      <c r="J147" s="5" t="s">
        <v>25</v>
      </c>
      <c r="K147" s="5" t="s">
        <v>1015</v>
      </c>
      <c r="L147" s="5" t="s">
        <v>1016</v>
      </c>
      <c r="M147" s="5" t="s">
        <v>1017</v>
      </c>
      <c r="N147" s="5" t="s">
        <v>1018</v>
      </c>
      <c r="O147" s="5" t="s">
        <v>1019</v>
      </c>
      <c r="P147" s="4" t="str">
        <f t="shared" si="0"/>
        <v>Outstanding</v>
      </c>
      <c r="Q147" s="13" t="s">
        <v>25</v>
      </c>
    </row>
    <row r="148" spans="1:17" ht="60" customHeight="1" x14ac:dyDescent="0.35">
      <c r="A148" s="11" t="s">
        <v>1012</v>
      </c>
      <c r="B148" s="2" t="s">
        <v>1020</v>
      </c>
      <c r="C148" s="1" t="s">
        <v>1021</v>
      </c>
      <c r="D148" s="3" t="s">
        <v>20</v>
      </c>
      <c r="E148" s="3" t="s">
        <v>21</v>
      </c>
      <c r="F148" s="4" t="s">
        <v>22</v>
      </c>
      <c r="G148" s="4" t="s">
        <v>23</v>
      </c>
      <c r="H148" s="4" t="s">
        <v>24</v>
      </c>
      <c r="I148" s="4" t="s">
        <v>25</v>
      </c>
      <c r="J148" s="5" t="s">
        <v>25</v>
      </c>
      <c r="K148" s="5" t="s">
        <v>1022</v>
      </c>
      <c r="L148" s="5" t="s">
        <v>1023</v>
      </c>
      <c r="M148" s="5" t="s">
        <v>1024</v>
      </c>
      <c r="N148" s="5" t="s">
        <v>1025</v>
      </c>
      <c r="O148" s="5" t="s">
        <v>1026</v>
      </c>
      <c r="P148" s="4" t="str">
        <f t="shared" si="0"/>
        <v>Outstanding</v>
      </c>
      <c r="Q148" s="13" t="s">
        <v>25</v>
      </c>
    </row>
    <row r="149" spans="1:17" ht="60" customHeight="1" x14ac:dyDescent="0.35">
      <c r="A149" s="11" t="s">
        <v>1012</v>
      </c>
      <c r="B149" s="2" t="s">
        <v>1027</v>
      </c>
      <c r="C149" s="1" t="s">
        <v>1028</v>
      </c>
      <c r="D149" s="3" t="s">
        <v>20</v>
      </c>
      <c r="E149" s="3" t="s">
        <v>104</v>
      </c>
      <c r="F149" s="4" t="s">
        <v>22</v>
      </c>
      <c r="G149" s="4" t="s">
        <v>23</v>
      </c>
      <c r="H149" s="4" t="s">
        <v>24</v>
      </c>
      <c r="I149" s="4" t="s">
        <v>25</v>
      </c>
      <c r="J149" s="5" t="s">
        <v>25</v>
      </c>
      <c r="K149" s="5" t="s">
        <v>1029</v>
      </c>
      <c r="L149" s="5" t="s">
        <v>1030</v>
      </c>
      <c r="M149" s="5" t="s">
        <v>1031</v>
      </c>
      <c r="N149" s="5" t="s">
        <v>1032</v>
      </c>
      <c r="O149" s="5" t="s">
        <v>1033</v>
      </c>
      <c r="P149" s="4" t="str">
        <f t="shared" si="0"/>
        <v>Outstanding</v>
      </c>
      <c r="Q149" s="13" t="s">
        <v>25</v>
      </c>
    </row>
    <row r="150" spans="1:17" ht="60" customHeight="1" x14ac:dyDescent="0.35">
      <c r="A150" s="11" t="s">
        <v>1012</v>
      </c>
      <c r="B150" s="2" t="s">
        <v>1034</v>
      </c>
      <c r="C150" s="1" t="s">
        <v>1035</v>
      </c>
      <c r="D150" s="3" t="s">
        <v>20</v>
      </c>
      <c r="E150" s="3" t="s">
        <v>104</v>
      </c>
      <c r="F150" s="4" t="s">
        <v>22</v>
      </c>
      <c r="G150" s="4" t="s">
        <v>23</v>
      </c>
      <c r="H150" s="4" t="s">
        <v>24</v>
      </c>
      <c r="I150" s="4" t="s">
        <v>25</v>
      </c>
      <c r="J150" s="5" t="s">
        <v>25</v>
      </c>
      <c r="K150" s="5" t="s">
        <v>1036</v>
      </c>
      <c r="L150" s="5" t="s">
        <v>1037</v>
      </c>
      <c r="M150" s="5" t="s">
        <v>1038</v>
      </c>
      <c r="N150" s="5" t="s">
        <v>1039</v>
      </c>
      <c r="O150" s="5" t="s">
        <v>1040</v>
      </c>
      <c r="P150" s="4" t="str">
        <f t="shared" si="0"/>
        <v>Outstanding</v>
      </c>
      <c r="Q150" s="13" t="s">
        <v>25</v>
      </c>
    </row>
    <row r="151" spans="1:17" ht="60" customHeight="1" x14ac:dyDescent="0.35">
      <c r="A151" s="11" t="s">
        <v>1012</v>
      </c>
      <c r="B151" s="2" t="s">
        <v>1041</v>
      </c>
      <c r="C151" s="1" t="s">
        <v>1042</v>
      </c>
      <c r="D151" s="3" t="s">
        <v>20</v>
      </c>
      <c r="E151" s="3" t="s">
        <v>104</v>
      </c>
      <c r="F151" s="4" t="s">
        <v>22</v>
      </c>
      <c r="G151" s="4" t="s">
        <v>23</v>
      </c>
      <c r="H151" s="4" t="s">
        <v>24</v>
      </c>
      <c r="I151" s="4" t="s">
        <v>25</v>
      </c>
      <c r="J151" s="5" t="s">
        <v>25</v>
      </c>
      <c r="K151" s="5" t="s">
        <v>1043</v>
      </c>
      <c r="L151" s="5" t="s">
        <v>1044</v>
      </c>
      <c r="M151" s="5" t="s">
        <v>1045</v>
      </c>
      <c r="N151" s="5" t="s">
        <v>1046</v>
      </c>
      <c r="O151" s="5" t="s">
        <v>1047</v>
      </c>
      <c r="P151" s="4" t="str">
        <f t="shared" si="0"/>
        <v>Outstanding</v>
      </c>
      <c r="Q151" s="13" t="s">
        <v>25</v>
      </c>
    </row>
    <row r="152" spans="1:17" ht="60" customHeight="1" x14ac:dyDescent="0.35">
      <c r="A152" s="11" t="s">
        <v>902</v>
      </c>
      <c r="B152" s="2" t="s">
        <v>1048</v>
      </c>
      <c r="C152" s="1" t="s">
        <v>1049</v>
      </c>
      <c r="D152" s="3" t="s">
        <v>20</v>
      </c>
      <c r="E152" s="3" t="s">
        <v>21</v>
      </c>
      <c r="F152" s="4" t="s">
        <v>22</v>
      </c>
      <c r="G152" s="4" t="s">
        <v>23</v>
      </c>
      <c r="H152" s="4" t="s">
        <v>24</v>
      </c>
      <c r="I152" s="4" t="s">
        <v>25</v>
      </c>
      <c r="J152" s="5" t="s">
        <v>25</v>
      </c>
      <c r="K152" s="5" t="s">
        <v>1050</v>
      </c>
      <c r="L152" s="5" t="s">
        <v>1051</v>
      </c>
      <c r="M152" s="5" t="s">
        <v>1052</v>
      </c>
      <c r="N152" s="5" t="s">
        <v>1053</v>
      </c>
      <c r="O152" s="5" t="s">
        <v>1054</v>
      </c>
      <c r="P152" s="4" t="str">
        <f t="shared" si="0"/>
        <v>Outstanding</v>
      </c>
      <c r="Q152" s="13" t="s">
        <v>25</v>
      </c>
    </row>
    <row r="153" spans="1:17" ht="60" customHeight="1" x14ac:dyDescent="0.35">
      <c r="A153" s="11" t="s">
        <v>902</v>
      </c>
      <c r="B153" s="2" t="s">
        <v>1055</v>
      </c>
      <c r="C153" s="1" t="s">
        <v>1056</v>
      </c>
      <c r="D153" s="3" t="s">
        <v>20</v>
      </c>
      <c r="E153" s="3" t="s">
        <v>21</v>
      </c>
      <c r="F153" s="4" t="s">
        <v>22</v>
      </c>
      <c r="G153" s="4" t="s">
        <v>23</v>
      </c>
      <c r="H153" s="4" t="s">
        <v>24</v>
      </c>
      <c r="I153" s="4" t="s">
        <v>25</v>
      </c>
      <c r="J153" s="5" t="s">
        <v>25</v>
      </c>
      <c r="K153" s="5" t="s">
        <v>1057</v>
      </c>
      <c r="L153" s="5" t="s">
        <v>1058</v>
      </c>
      <c r="M153" s="5" t="s">
        <v>1059</v>
      </c>
      <c r="N153" s="5" t="s">
        <v>1060</v>
      </c>
      <c r="O153" s="5" t="s">
        <v>1061</v>
      </c>
      <c r="P153" s="4" t="str">
        <f t="shared" si="0"/>
        <v>Outstanding</v>
      </c>
      <c r="Q153" s="13" t="s">
        <v>25</v>
      </c>
    </row>
    <row r="154" spans="1:17" ht="60" customHeight="1" x14ac:dyDescent="0.35">
      <c r="A154" s="11" t="s">
        <v>902</v>
      </c>
      <c r="B154" s="2" t="s">
        <v>1062</v>
      </c>
      <c r="C154" s="1" t="s">
        <v>1063</v>
      </c>
      <c r="D154" s="3" t="s">
        <v>20</v>
      </c>
      <c r="E154" s="3" t="s">
        <v>21</v>
      </c>
      <c r="F154" s="4" t="s">
        <v>22</v>
      </c>
      <c r="G154" s="4" t="s">
        <v>23</v>
      </c>
      <c r="H154" s="4" t="s">
        <v>24</v>
      </c>
      <c r="I154" s="4" t="s">
        <v>25</v>
      </c>
      <c r="J154" s="5" t="s">
        <v>25</v>
      </c>
      <c r="K154" s="5" t="s">
        <v>1064</v>
      </c>
      <c r="L154" s="5" t="s">
        <v>1065</v>
      </c>
      <c r="M154" s="5" t="s">
        <v>1066</v>
      </c>
      <c r="N154" s="5" t="s">
        <v>1067</v>
      </c>
      <c r="O154" s="5" t="s">
        <v>1068</v>
      </c>
      <c r="P154" s="4" t="str">
        <f t="shared" si="0"/>
        <v>Outstanding</v>
      </c>
      <c r="Q154" s="13" t="s">
        <v>25</v>
      </c>
    </row>
    <row r="155" spans="1:17" ht="60" customHeight="1" x14ac:dyDescent="0.35">
      <c r="A155" s="11" t="s">
        <v>902</v>
      </c>
      <c r="B155" s="2" t="s">
        <v>1069</v>
      </c>
      <c r="C155" s="1" t="s">
        <v>1070</v>
      </c>
      <c r="D155" s="3" t="s">
        <v>20</v>
      </c>
      <c r="E155" s="3" t="s">
        <v>21</v>
      </c>
      <c r="F155" s="4" t="s">
        <v>22</v>
      </c>
      <c r="G155" s="4" t="s">
        <v>23</v>
      </c>
      <c r="H155" s="4" t="s">
        <v>24</v>
      </c>
      <c r="I155" s="4" t="s">
        <v>25</v>
      </c>
      <c r="J155" s="5" t="s">
        <v>25</v>
      </c>
      <c r="K155" s="5" t="s">
        <v>1071</v>
      </c>
      <c r="L155" s="5" t="s">
        <v>1072</v>
      </c>
      <c r="M155" s="5" t="s">
        <v>1073</v>
      </c>
      <c r="N155" s="5" t="s">
        <v>1074</v>
      </c>
      <c r="O155" s="5" t="s">
        <v>1075</v>
      </c>
      <c r="P155" s="4" t="str">
        <f t="shared" si="0"/>
        <v>Outstanding</v>
      </c>
      <c r="Q155" s="13" t="s">
        <v>25</v>
      </c>
    </row>
    <row r="156" spans="1:17" ht="60" customHeight="1" x14ac:dyDescent="0.35">
      <c r="A156" s="11" t="s">
        <v>902</v>
      </c>
      <c r="B156" s="2" t="s">
        <v>1076</v>
      </c>
      <c r="C156" s="1" t="s">
        <v>1077</v>
      </c>
      <c r="D156" s="3" t="s">
        <v>20</v>
      </c>
      <c r="E156" s="3" t="s">
        <v>21</v>
      </c>
      <c r="F156" s="4" t="s">
        <v>22</v>
      </c>
      <c r="G156" s="4" t="s">
        <v>23</v>
      </c>
      <c r="H156" s="4" t="s">
        <v>24</v>
      </c>
      <c r="I156" s="4" t="s">
        <v>25</v>
      </c>
      <c r="J156" s="5" t="s">
        <v>25</v>
      </c>
      <c r="K156" s="5" t="s">
        <v>1078</v>
      </c>
      <c r="L156" s="5" t="s">
        <v>1079</v>
      </c>
      <c r="M156" s="5" t="s">
        <v>51</v>
      </c>
      <c r="N156" s="5" t="s">
        <v>1080</v>
      </c>
      <c r="O156" s="5" t="s">
        <v>1081</v>
      </c>
      <c r="P156" s="4" t="str">
        <f t="shared" si="0"/>
        <v>Outstanding</v>
      </c>
      <c r="Q156" s="13" t="s">
        <v>25</v>
      </c>
    </row>
    <row r="157" spans="1:17" ht="60" customHeight="1" x14ac:dyDescent="0.35">
      <c r="A157" s="11" t="s">
        <v>1082</v>
      </c>
      <c r="B157" s="2" t="s">
        <v>1083</v>
      </c>
      <c r="C157" s="1" t="s">
        <v>1084</v>
      </c>
      <c r="D157" s="3" t="s">
        <v>20</v>
      </c>
      <c r="E157" s="3" t="s">
        <v>104</v>
      </c>
      <c r="F157" s="4" t="s">
        <v>22</v>
      </c>
      <c r="G157" s="4" t="s">
        <v>23</v>
      </c>
      <c r="H157" s="4" t="s">
        <v>24</v>
      </c>
      <c r="I157" s="4" t="s">
        <v>25</v>
      </c>
      <c r="J157" s="5" t="s">
        <v>25</v>
      </c>
      <c r="K157" s="5" t="s">
        <v>1085</v>
      </c>
      <c r="L157" s="5" t="s">
        <v>1086</v>
      </c>
      <c r="M157" s="5" t="s">
        <v>1087</v>
      </c>
      <c r="N157" s="5" t="s">
        <v>1088</v>
      </c>
      <c r="O157" s="5" t="s">
        <v>1089</v>
      </c>
      <c r="P157" s="4" t="str">
        <f t="shared" si="0"/>
        <v>Outstanding</v>
      </c>
      <c r="Q157" s="13" t="s">
        <v>25</v>
      </c>
    </row>
    <row r="158" spans="1:17" ht="60" customHeight="1" x14ac:dyDescent="0.35">
      <c r="A158" s="11" t="s">
        <v>1082</v>
      </c>
      <c r="B158" s="2" t="s">
        <v>1090</v>
      </c>
      <c r="C158" s="1" t="s">
        <v>1091</v>
      </c>
      <c r="D158" s="3" t="s">
        <v>20</v>
      </c>
      <c r="E158" s="3" t="s">
        <v>104</v>
      </c>
      <c r="F158" s="4" t="s">
        <v>22</v>
      </c>
      <c r="G158" s="4" t="s">
        <v>23</v>
      </c>
      <c r="H158" s="4" t="s">
        <v>24</v>
      </c>
      <c r="I158" s="4" t="s">
        <v>25</v>
      </c>
      <c r="J158" s="5" t="s">
        <v>25</v>
      </c>
      <c r="K158" s="5" t="s">
        <v>1092</v>
      </c>
      <c r="L158" s="5" t="s">
        <v>1093</v>
      </c>
      <c r="M158" s="5" t="s">
        <v>1094</v>
      </c>
      <c r="N158" s="5" t="s">
        <v>1095</v>
      </c>
      <c r="O158" s="5" t="s">
        <v>1096</v>
      </c>
      <c r="P158" s="4" t="str">
        <f t="shared" si="0"/>
        <v>Outstanding</v>
      </c>
      <c r="Q158" s="13" t="s">
        <v>25</v>
      </c>
    </row>
    <row r="159" spans="1:17" ht="60" customHeight="1" x14ac:dyDescent="0.35">
      <c r="A159" s="11" t="s">
        <v>1097</v>
      </c>
      <c r="B159" s="2" t="s">
        <v>1098</v>
      </c>
      <c r="C159" s="1" t="s">
        <v>1099</v>
      </c>
      <c r="D159" s="3" t="s">
        <v>20</v>
      </c>
      <c r="E159" s="3" t="s">
        <v>21</v>
      </c>
      <c r="F159" s="4" t="s">
        <v>22</v>
      </c>
      <c r="G159" s="4" t="s">
        <v>23</v>
      </c>
      <c r="H159" s="4" t="s">
        <v>24</v>
      </c>
      <c r="I159" s="4" t="s">
        <v>25</v>
      </c>
      <c r="J159" s="5" t="s">
        <v>25</v>
      </c>
      <c r="K159" s="5" t="s">
        <v>1100</v>
      </c>
      <c r="L159" s="5" t="s">
        <v>1101</v>
      </c>
      <c r="M159" s="5" t="s">
        <v>51</v>
      </c>
      <c r="N159" s="5" t="s">
        <v>1102</v>
      </c>
      <c r="O159" s="5" t="s">
        <v>1103</v>
      </c>
      <c r="P159" s="4" t="str">
        <f t="shared" si="0"/>
        <v>Outstanding</v>
      </c>
      <c r="Q159" s="13" t="s">
        <v>25</v>
      </c>
    </row>
    <row r="160" spans="1:17" ht="60" customHeight="1" x14ac:dyDescent="0.35">
      <c r="A160" s="11" t="s">
        <v>1104</v>
      </c>
      <c r="B160" s="2" t="s">
        <v>1105</v>
      </c>
      <c r="C160" s="1" t="s">
        <v>1106</v>
      </c>
      <c r="D160" s="3" t="s">
        <v>20</v>
      </c>
      <c r="E160" s="3" t="s">
        <v>21</v>
      </c>
      <c r="F160" s="4" t="s">
        <v>22</v>
      </c>
      <c r="G160" s="4" t="s">
        <v>23</v>
      </c>
      <c r="H160" s="4" t="s">
        <v>24</v>
      </c>
      <c r="I160" s="4" t="s">
        <v>25</v>
      </c>
      <c r="J160" s="5" t="s">
        <v>25</v>
      </c>
      <c r="K160" s="5" t="s">
        <v>1107</v>
      </c>
      <c r="L160" s="5" t="s">
        <v>1108</v>
      </c>
      <c r="M160" s="5" t="s">
        <v>1109</v>
      </c>
      <c r="N160" s="5" t="s">
        <v>1110</v>
      </c>
      <c r="O160" s="5" t="s">
        <v>1111</v>
      </c>
      <c r="P160" s="4" t="str">
        <f t="shared" si="0"/>
        <v>Outstanding</v>
      </c>
      <c r="Q160" s="13" t="s">
        <v>25</v>
      </c>
    </row>
    <row r="161" spans="1:17" ht="60" customHeight="1" x14ac:dyDescent="0.35">
      <c r="A161" s="11" t="s">
        <v>1112</v>
      </c>
      <c r="B161" s="2" t="s">
        <v>1113</v>
      </c>
      <c r="C161" s="1" t="s">
        <v>1114</v>
      </c>
      <c r="D161" s="3" t="s">
        <v>20</v>
      </c>
      <c r="E161" s="3" t="s">
        <v>21</v>
      </c>
      <c r="F161" s="4" t="s">
        <v>22</v>
      </c>
      <c r="G161" s="4" t="s">
        <v>23</v>
      </c>
      <c r="H161" s="4" t="s">
        <v>24</v>
      </c>
      <c r="I161" s="4" t="s">
        <v>25</v>
      </c>
      <c r="J161" s="5" t="s">
        <v>25</v>
      </c>
      <c r="K161" s="5" t="s">
        <v>1115</v>
      </c>
      <c r="L161" s="5" t="s">
        <v>1116</v>
      </c>
      <c r="M161" s="5" t="s">
        <v>1117</v>
      </c>
      <c r="N161" s="5" t="s">
        <v>1118</v>
      </c>
      <c r="O161" s="5" t="s">
        <v>1119</v>
      </c>
      <c r="P161" s="4" t="str">
        <f t="shared" si="0"/>
        <v>Outstanding</v>
      </c>
      <c r="Q161" s="13" t="s">
        <v>25</v>
      </c>
    </row>
    <row r="162" spans="1:17" ht="60" customHeight="1" x14ac:dyDescent="0.35">
      <c r="A162" s="11" t="s">
        <v>1112</v>
      </c>
      <c r="B162" s="2" t="s">
        <v>1120</v>
      </c>
      <c r="C162" s="1" t="s">
        <v>1121</v>
      </c>
      <c r="D162" s="3" t="s">
        <v>20</v>
      </c>
      <c r="E162" s="3" t="s">
        <v>104</v>
      </c>
      <c r="F162" s="4" t="s">
        <v>22</v>
      </c>
      <c r="G162" s="4" t="s">
        <v>23</v>
      </c>
      <c r="H162" s="4" t="s">
        <v>24</v>
      </c>
      <c r="I162" s="4" t="s">
        <v>25</v>
      </c>
      <c r="J162" s="5" t="s">
        <v>25</v>
      </c>
      <c r="K162" s="5" t="s">
        <v>1122</v>
      </c>
      <c r="L162" s="5" t="s">
        <v>1123</v>
      </c>
      <c r="M162" s="5" t="s">
        <v>1124</v>
      </c>
      <c r="N162" s="5" t="s">
        <v>1125</v>
      </c>
      <c r="O162" s="5" t="s">
        <v>1126</v>
      </c>
      <c r="P162" s="4" t="str">
        <f t="shared" si="0"/>
        <v>Outstanding</v>
      </c>
      <c r="Q162" s="13" t="s">
        <v>25</v>
      </c>
    </row>
    <row r="163" spans="1:17" ht="60" customHeight="1" x14ac:dyDescent="0.35">
      <c r="A163" s="11" t="s">
        <v>1127</v>
      </c>
      <c r="B163" s="2" t="s">
        <v>1128</v>
      </c>
      <c r="C163" s="1" t="s">
        <v>1129</v>
      </c>
      <c r="D163" s="3" t="s">
        <v>20</v>
      </c>
      <c r="E163" s="3" t="s">
        <v>104</v>
      </c>
      <c r="F163" s="4" t="s">
        <v>22</v>
      </c>
      <c r="G163" s="4" t="s">
        <v>23</v>
      </c>
      <c r="H163" s="4" t="s">
        <v>24</v>
      </c>
      <c r="I163" s="4" t="s">
        <v>25</v>
      </c>
      <c r="J163" s="5" t="s">
        <v>25</v>
      </c>
      <c r="K163" s="5" t="s">
        <v>1130</v>
      </c>
      <c r="L163" s="5" t="s">
        <v>1131</v>
      </c>
      <c r="M163" s="5" t="s">
        <v>51</v>
      </c>
      <c r="N163" s="5" t="s">
        <v>1132</v>
      </c>
      <c r="O163" s="5" t="s">
        <v>1133</v>
      </c>
      <c r="P163" s="4" t="str">
        <f t="shared" si="0"/>
        <v>Outstanding</v>
      </c>
      <c r="Q163" s="13" t="s">
        <v>25</v>
      </c>
    </row>
    <row r="164" spans="1:17" ht="60" customHeight="1" x14ac:dyDescent="0.35">
      <c r="A164" s="11" t="s">
        <v>1134</v>
      </c>
      <c r="B164" s="2" t="s">
        <v>1135</v>
      </c>
      <c r="C164" s="1" t="s">
        <v>1136</v>
      </c>
      <c r="D164" s="3" t="s">
        <v>20</v>
      </c>
      <c r="E164" s="3" t="s">
        <v>21</v>
      </c>
      <c r="F164" s="4" t="s">
        <v>22</v>
      </c>
      <c r="G164" s="4" t="s">
        <v>23</v>
      </c>
      <c r="H164" s="4" t="s">
        <v>24</v>
      </c>
      <c r="I164" s="4" t="s">
        <v>25</v>
      </c>
      <c r="J164" s="5" t="s">
        <v>25</v>
      </c>
      <c r="K164" s="5" t="s">
        <v>1137</v>
      </c>
      <c r="L164" s="5" t="s">
        <v>1138</v>
      </c>
      <c r="M164" s="5" t="s">
        <v>1139</v>
      </c>
      <c r="N164" s="5" t="s">
        <v>1140</v>
      </c>
      <c r="O164" s="5" t="s">
        <v>1141</v>
      </c>
      <c r="P164" s="4" t="str">
        <f t="shared" si="0"/>
        <v>Outstanding</v>
      </c>
      <c r="Q164" s="13" t="s">
        <v>25</v>
      </c>
    </row>
    <row r="165" spans="1:17" ht="60" customHeight="1" x14ac:dyDescent="0.35">
      <c r="A165" s="11" t="s">
        <v>1134</v>
      </c>
      <c r="B165" s="2" t="s">
        <v>1142</v>
      </c>
      <c r="C165" s="1" t="s">
        <v>1143</v>
      </c>
      <c r="D165" s="3" t="s">
        <v>20</v>
      </c>
      <c r="E165" s="3" t="s">
        <v>21</v>
      </c>
      <c r="F165" s="4" t="s">
        <v>22</v>
      </c>
      <c r="G165" s="4" t="s">
        <v>23</v>
      </c>
      <c r="H165" s="4" t="s">
        <v>24</v>
      </c>
      <c r="I165" s="4" t="s">
        <v>25</v>
      </c>
      <c r="J165" s="5" t="s">
        <v>25</v>
      </c>
      <c r="K165" s="5" t="s">
        <v>1144</v>
      </c>
      <c r="L165" s="5" t="s">
        <v>1145</v>
      </c>
      <c r="M165" s="5" t="s">
        <v>1146</v>
      </c>
      <c r="N165" s="5" t="s">
        <v>1147</v>
      </c>
      <c r="O165" s="5" t="s">
        <v>1148</v>
      </c>
      <c r="P165" s="4" t="str">
        <f t="shared" si="0"/>
        <v>Outstanding</v>
      </c>
      <c r="Q165" s="13" t="s">
        <v>25</v>
      </c>
    </row>
    <row r="166" spans="1:17" ht="60" customHeight="1" x14ac:dyDescent="0.35">
      <c r="A166" s="11" t="s">
        <v>1149</v>
      </c>
      <c r="B166" s="2" t="s">
        <v>1150</v>
      </c>
      <c r="C166" s="1" t="s">
        <v>1151</v>
      </c>
      <c r="D166" s="3" t="s">
        <v>20</v>
      </c>
      <c r="E166" s="3" t="s">
        <v>104</v>
      </c>
      <c r="F166" s="4" t="s">
        <v>22</v>
      </c>
      <c r="G166" s="4" t="s">
        <v>23</v>
      </c>
      <c r="H166" s="4" t="s">
        <v>24</v>
      </c>
      <c r="I166" s="4" t="s">
        <v>25</v>
      </c>
      <c r="J166" s="5" t="s">
        <v>25</v>
      </c>
      <c r="K166" s="5" t="s">
        <v>1152</v>
      </c>
      <c r="L166" s="5" t="s">
        <v>1153</v>
      </c>
      <c r="M166" s="5" t="s">
        <v>1154</v>
      </c>
      <c r="N166" s="5" t="s">
        <v>1155</v>
      </c>
      <c r="O166" s="5" t="s">
        <v>1156</v>
      </c>
      <c r="P166" s="4" t="str">
        <f t="shared" si="0"/>
        <v>Outstanding</v>
      </c>
      <c r="Q166" s="13" t="s">
        <v>25</v>
      </c>
    </row>
    <row r="167" spans="1:17" ht="60" customHeight="1" x14ac:dyDescent="0.35">
      <c r="A167" s="11" t="s">
        <v>1157</v>
      </c>
      <c r="B167" s="2" t="s">
        <v>1158</v>
      </c>
      <c r="C167" s="1" t="s">
        <v>1159</v>
      </c>
      <c r="D167" s="3" t="s">
        <v>20</v>
      </c>
      <c r="E167" s="3" t="s">
        <v>104</v>
      </c>
      <c r="F167" s="4" t="s">
        <v>22</v>
      </c>
      <c r="G167" s="4" t="s">
        <v>23</v>
      </c>
      <c r="H167" s="4" t="s">
        <v>24</v>
      </c>
      <c r="I167" s="4" t="s">
        <v>25</v>
      </c>
      <c r="J167" s="5" t="s">
        <v>25</v>
      </c>
      <c r="K167" s="5" t="s">
        <v>1160</v>
      </c>
      <c r="L167" s="5" t="s">
        <v>1161</v>
      </c>
      <c r="M167" s="5" t="s">
        <v>1162</v>
      </c>
      <c r="N167" s="5" t="s">
        <v>1163</v>
      </c>
      <c r="O167" s="5" t="s">
        <v>1164</v>
      </c>
      <c r="P167" s="4" t="str">
        <f t="shared" si="0"/>
        <v>Outstanding</v>
      </c>
      <c r="Q167" s="13" t="s">
        <v>25</v>
      </c>
    </row>
    <row r="168" spans="1:17" ht="60" customHeight="1" x14ac:dyDescent="0.35">
      <c r="A168" s="11" t="s">
        <v>1157</v>
      </c>
      <c r="B168" s="2" t="s">
        <v>1165</v>
      </c>
      <c r="C168" s="1" t="s">
        <v>1166</v>
      </c>
      <c r="D168" s="3" t="s">
        <v>20</v>
      </c>
      <c r="E168" s="3" t="s">
        <v>104</v>
      </c>
      <c r="F168" s="4" t="s">
        <v>22</v>
      </c>
      <c r="G168" s="4" t="s">
        <v>23</v>
      </c>
      <c r="H168" s="4" t="s">
        <v>24</v>
      </c>
      <c r="I168" s="4" t="s">
        <v>25</v>
      </c>
      <c r="J168" s="5" t="s">
        <v>25</v>
      </c>
      <c r="K168" s="5" t="s">
        <v>1167</v>
      </c>
      <c r="L168" s="5" t="s">
        <v>1168</v>
      </c>
      <c r="M168" s="5" t="s">
        <v>1169</v>
      </c>
      <c r="N168" s="5" t="s">
        <v>1170</v>
      </c>
      <c r="O168" s="5" t="s">
        <v>1171</v>
      </c>
      <c r="P168" s="4" t="str">
        <f t="shared" si="0"/>
        <v>Outstanding</v>
      </c>
      <c r="Q168" s="13" t="s">
        <v>25</v>
      </c>
    </row>
    <row r="169" spans="1:17" ht="60" customHeight="1" x14ac:dyDescent="0.35">
      <c r="A169" s="11" t="s">
        <v>1172</v>
      </c>
      <c r="B169" s="2" t="s">
        <v>1173</v>
      </c>
      <c r="C169" s="1" t="s">
        <v>1174</v>
      </c>
      <c r="D169" s="3" t="s">
        <v>20</v>
      </c>
      <c r="E169" s="3" t="s">
        <v>21</v>
      </c>
      <c r="F169" s="4" t="s">
        <v>22</v>
      </c>
      <c r="G169" s="4" t="s">
        <v>23</v>
      </c>
      <c r="H169" s="4" t="s">
        <v>24</v>
      </c>
      <c r="I169" s="4" t="s">
        <v>25</v>
      </c>
      <c r="J169" s="5" t="s">
        <v>25</v>
      </c>
      <c r="K169" s="5" t="s">
        <v>1175</v>
      </c>
      <c r="L169" s="5" t="s">
        <v>1176</v>
      </c>
      <c r="M169" s="5" t="s">
        <v>51</v>
      </c>
      <c r="N169" s="5" t="s">
        <v>1177</v>
      </c>
      <c r="O169" s="5" t="s">
        <v>1178</v>
      </c>
      <c r="P169" s="4" t="str">
        <f t="shared" si="0"/>
        <v>Outstanding</v>
      </c>
      <c r="Q169" s="13" t="s">
        <v>25</v>
      </c>
    </row>
    <row r="170" spans="1:17" ht="60" customHeight="1" x14ac:dyDescent="0.35">
      <c r="A170" s="11" t="s">
        <v>1172</v>
      </c>
      <c r="B170" s="2" t="s">
        <v>1179</v>
      </c>
      <c r="C170" s="1" t="s">
        <v>1180</v>
      </c>
      <c r="D170" s="3" t="s">
        <v>20</v>
      </c>
      <c r="E170" s="3" t="s">
        <v>21</v>
      </c>
      <c r="F170" s="4" t="s">
        <v>22</v>
      </c>
      <c r="G170" s="4" t="s">
        <v>23</v>
      </c>
      <c r="H170" s="4" t="s">
        <v>24</v>
      </c>
      <c r="I170" s="4" t="s">
        <v>25</v>
      </c>
      <c r="J170" s="5" t="s">
        <v>25</v>
      </c>
      <c r="K170" s="5" t="s">
        <v>1181</v>
      </c>
      <c r="L170" s="5" t="s">
        <v>1182</v>
      </c>
      <c r="M170" s="5" t="s">
        <v>51</v>
      </c>
      <c r="N170" s="5" t="s">
        <v>1183</v>
      </c>
      <c r="O170" s="5" t="s">
        <v>1184</v>
      </c>
      <c r="P170" s="4" t="str">
        <f t="shared" si="0"/>
        <v>Outstanding</v>
      </c>
      <c r="Q170" s="13" t="s">
        <v>25</v>
      </c>
    </row>
    <row r="171" spans="1:17" ht="60" customHeight="1" x14ac:dyDescent="0.35">
      <c r="A171" s="11" t="s">
        <v>1172</v>
      </c>
      <c r="B171" s="2" t="s">
        <v>1185</v>
      </c>
      <c r="C171" s="1" t="s">
        <v>1186</v>
      </c>
      <c r="D171" s="3" t="s">
        <v>20</v>
      </c>
      <c r="E171" s="3" t="s">
        <v>21</v>
      </c>
      <c r="F171" s="4" t="s">
        <v>22</v>
      </c>
      <c r="G171" s="4" t="s">
        <v>23</v>
      </c>
      <c r="H171" s="4" t="s">
        <v>24</v>
      </c>
      <c r="I171" s="4" t="s">
        <v>25</v>
      </c>
      <c r="J171" s="5" t="s">
        <v>25</v>
      </c>
      <c r="K171" s="5" t="s">
        <v>1187</v>
      </c>
      <c r="L171" s="5" t="s">
        <v>1188</v>
      </c>
      <c r="M171" s="5" t="s">
        <v>1189</v>
      </c>
      <c r="N171" s="5" t="s">
        <v>1190</v>
      </c>
      <c r="O171" s="5" t="s">
        <v>1191</v>
      </c>
      <c r="P171" s="4" t="str">
        <f t="shared" si="0"/>
        <v>Outstanding</v>
      </c>
      <c r="Q171" s="13" t="s">
        <v>25</v>
      </c>
    </row>
    <row r="172" spans="1:17" ht="60" customHeight="1" x14ac:dyDescent="0.35">
      <c r="A172" s="11" t="s">
        <v>1192</v>
      </c>
      <c r="B172" s="2" t="s">
        <v>1193</v>
      </c>
      <c r="C172" s="1" t="s">
        <v>1174</v>
      </c>
      <c r="D172" s="3" t="s">
        <v>20</v>
      </c>
      <c r="E172" s="3" t="s">
        <v>21</v>
      </c>
      <c r="F172" s="4" t="s">
        <v>22</v>
      </c>
      <c r="G172" s="4" t="s">
        <v>23</v>
      </c>
      <c r="H172" s="4" t="s">
        <v>24</v>
      </c>
      <c r="I172" s="4" t="s">
        <v>25</v>
      </c>
      <c r="J172" s="5" t="s">
        <v>25</v>
      </c>
      <c r="K172" s="5" t="s">
        <v>1194</v>
      </c>
      <c r="L172" s="5" t="s">
        <v>1195</v>
      </c>
      <c r="M172" s="5" t="s">
        <v>51</v>
      </c>
      <c r="N172" s="5" t="s">
        <v>1196</v>
      </c>
      <c r="O172" s="5" t="s">
        <v>1197</v>
      </c>
      <c r="P172" s="4" t="str">
        <f t="shared" si="0"/>
        <v>Outstanding</v>
      </c>
      <c r="Q172" s="13" t="s">
        <v>25</v>
      </c>
    </row>
    <row r="173" spans="1:17" ht="60" customHeight="1" x14ac:dyDescent="0.35">
      <c r="A173" s="11" t="s">
        <v>1192</v>
      </c>
      <c r="B173" s="2" t="s">
        <v>1198</v>
      </c>
      <c r="C173" s="1" t="s">
        <v>1199</v>
      </c>
      <c r="D173" s="3" t="s">
        <v>20</v>
      </c>
      <c r="E173" s="3" t="s">
        <v>104</v>
      </c>
      <c r="F173" s="4" t="s">
        <v>22</v>
      </c>
      <c r="G173" s="4" t="s">
        <v>23</v>
      </c>
      <c r="H173" s="4" t="s">
        <v>24</v>
      </c>
      <c r="I173" s="4" t="s">
        <v>25</v>
      </c>
      <c r="J173" s="5" t="s">
        <v>25</v>
      </c>
      <c r="K173" s="5" t="s">
        <v>1200</v>
      </c>
      <c r="L173" s="5" t="s">
        <v>1201</v>
      </c>
      <c r="M173" s="5" t="s">
        <v>51</v>
      </c>
      <c r="N173" s="5" t="s">
        <v>1202</v>
      </c>
      <c r="O173" s="5" t="s">
        <v>1203</v>
      </c>
      <c r="P173" s="4" t="str">
        <f t="shared" si="0"/>
        <v>Outstanding</v>
      </c>
      <c r="Q173" s="13" t="s">
        <v>25</v>
      </c>
    </row>
    <row r="174" spans="1:17" ht="60" customHeight="1" x14ac:dyDescent="0.35">
      <c r="A174" s="11" t="s">
        <v>1192</v>
      </c>
      <c r="B174" s="2" t="s">
        <v>1204</v>
      </c>
      <c r="C174" s="1" t="s">
        <v>1180</v>
      </c>
      <c r="D174" s="3" t="s">
        <v>20</v>
      </c>
      <c r="E174" s="3" t="s">
        <v>21</v>
      </c>
      <c r="F174" s="4" t="s">
        <v>22</v>
      </c>
      <c r="G174" s="4" t="s">
        <v>23</v>
      </c>
      <c r="H174" s="4" t="s">
        <v>24</v>
      </c>
      <c r="I174" s="4" t="s">
        <v>25</v>
      </c>
      <c r="J174" s="5" t="s">
        <v>25</v>
      </c>
      <c r="K174" s="5" t="s">
        <v>1205</v>
      </c>
      <c r="L174" s="5" t="s">
        <v>1206</v>
      </c>
      <c r="M174" s="5" t="s">
        <v>51</v>
      </c>
      <c r="N174" s="5" t="s">
        <v>1207</v>
      </c>
      <c r="O174" s="5" t="s">
        <v>1208</v>
      </c>
      <c r="P174" s="4" t="str">
        <f t="shared" si="0"/>
        <v>Outstanding</v>
      </c>
      <c r="Q174" s="13" t="s">
        <v>25</v>
      </c>
    </row>
    <row r="175" spans="1:17" ht="60" customHeight="1" x14ac:dyDescent="0.35">
      <c r="A175" s="11" t="s">
        <v>1192</v>
      </c>
      <c r="B175" s="2" t="s">
        <v>1209</v>
      </c>
      <c r="C175" s="1" t="s">
        <v>1210</v>
      </c>
      <c r="D175" s="3" t="s">
        <v>20</v>
      </c>
      <c r="E175" s="3" t="s">
        <v>21</v>
      </c>
      <c r="F175" s="4" t="s">
        <v>22</v>
      </c>
      <c r="G175" s="4" t="s">
        <v>23</v>
      </c>
      <c r="H175" s="4" t="s">
        <v>24</v>
      </c>
      <c r="I175" s="4" t="s">
        <v>25</v>
      </c>
      <c r="J175" s="5" t="s">
        <v>25</v>
      </c>
      <c r="K175" s="5" t="s">
        <v>1211</v>
      </c>
      <c r="L175" s="5" t="s">
        <v>1212</v>
      </c>
      <c r="M175" s="5" t="s">
        <v>1213</v>
      </c>
      <c r="N175" s="5" t="s">
        <v>1214</v>
      </c>
      <c r="O175" s="5" t="s">
        <v>1215</v>
      </c>
      <c r="P175" s="4" t="str">
        <f t="shared" si="0"/>
        <v>Outstanding</v>
      </c>
      <c r="Q175" s="13" t="s">
        <v>25</v>
      </c>
    </row>
    <row r="176" spans="1:17" ht="60" customHeight="1" x14ac:dyDescent="0.35">
      <c r="A176" s="11" t="s">
        <v>1216</v>
      </c>
      <c r="B176" s="2" t="s">
        <v>1217</v>
      </c>
      <c r="C176" s="1" t="s">
        <v>1218</v>
      </c>
      <c r="D176" s="3" t="s">
        <v>20</v>
      </c>
      <c r="E176" s="3" t="s">
        <v>104</v>
      </c>
      <c r="F176" s="4" t="s">
        <v>22</v>
      </c>
      <c r="G176" s="4" t="s">
        <v>23</v>
      </c>
      <c r="H176" s="4" t="s">
        <v>24</v>
      </c>
      <c r="I176" s="4" t="s">
        <v>25</v>
      </c>
      <c r="J176" s="5" t="s">
        <v>25</v>
      </c>
      <c r="K176" s="5" t="s">
        <v>1219</v>
      </c>
      <c r="L176" s="5" t="s">
        <v>1220</v>
      </c>
      <c r="M176" s="5" t="s">
        <v>1221</v>
      </c>
      <c r="N176" s="5" t="s">
        <v>1222</v>
      </c>
      <c r="O176" s="5" t="s">
        <v>1223</v>
      </c>
      <c r="P176" s="4" t="str">
        <f t="shared" si="0"/>
        <v>Outstanding</v>
      </c>
      <c r="Q176" s="13" t="s">
        <v>25</v>
      </c>
    </row>
    <row r="177" spans="1:17" ht="60" customHeight="1" x14ac:dyDescent="0.35">
      <c r="A177" s="11" t="s">
        <v>1224</v>
      </c>
      <c r="B177" s="2" t="s">
        <v>1225</v>
      </c>
      <c r="C177" s="1" t="s">
        <v>1226</v>
      </c>
      <c r="D177" s="3" t="s">
        <v>20</v>
      </c>
      <c r="E177" s="3" t="s">
        <v>21</v>
      </c>
      <c r="F177" s="4" t="s">
        <v>22</v>
      </c>
      <c r="G177" s="4" t="s">
        <v>23</v>
      </c>
      <c r="H177" s="4" t="s">
        <v>24</v>
      </c>
      <c r="I177" s="4" t="s">
        <v>25</v>
      </c>
      <c r="J177" s="5" t="s">
        <v>25</v>
      </c>
      <c r="K177" s="5" t="s">
        <v>1227</v>
      </c>
      <c r="L177" s="5" t="s">
        <v>1228</v>
      </c>
      <c r="M177" s="5" t="s">
        <v>1229</v>
      </c>
      <c r="N177" s="5" t="s">
        <v>1230</v>
      </c>
      <c r="O177" s="5" t="s">
        <v>1231</v>
      </c>
      <c r="P177" s="4" t="str">
        <f t="shared" si="0"/>
        <v>Outstanding</v>
      </c>
      <c r="Q177" s="13" t="s">
        <v>25</v>
      </c>
    </row>
    <row r="178" spans="1:17" ht="60" customHeight="1" x14ac:dyDescent="0.35">
      <c r="A178" s="11" t="s">
        <v>1224</v>
      </c>
      <c r="B178" s="2" t="s">
        <v>1232</v>
      </c>
      <c r="C178" s="1" t="s">
        <v>1233</v>
      </c>
      <c r="D178" s="3" t="s">
        <v>20</v>
      </c>
      <c r="E178" s="3" t="s">
        <v>21</v>
      </c>
      <c r="F178" s="4" t="s">
        <v>22</v>
      </c>
      <c r="G178" s="4" t="s">
        <v>23</v>
      </c>
      <c r="H178" s="4" t="s">
        <v>24</v>
      </c>
      <c r="I178" s="4" t="s">
        <v>25</v>
      </c>
      <c r="J178" s="5" t="s">
        <v>25</v>
      </c>
      <c r="K178" s="5" t="s">
        <v>1234</v>
      </c>
      <c r="L178" s="5" t="s">
        <v>1235</v>
      </c>
      <c r="M178" s="5" t="s">
        <v>1229</v>
      </c>
      <c r="N178" s="5" t="s">
        <v>1236</v>
      </c>
      <c r="O178" s="5" t="s">
        <v>1237</v>
      </c>
      <c r="P178" s="4" t="str">
        <f t="shared" si="0"/>
        <v>Outstanding</v>
      </c>
      <c r="Q178" s="13" t="s">
        <v>25</v>
      </c>
    </row>
    <row r="179" spans="1:17" ht="60" customHeight="1" x14ac:dyDescent="0.35">
      <c r="A179" s="11" t="s">
        <v>1224</v>
      </c>
      <c r="B179" s="2" t="s">
        <v>1238</v>
      </c>
      <c r="C179" s="1" t="s">
        <v>1239</v>
      </c>
      <c r="D179" s="3" t="s">
        <v>20</v>
      </c>
      <c r="E179" s="3" t="s">
        <v>21</v>
      </c>
      <c r="F179" s="4" t="s">
        <v>22</v>
      </c>
      <c r="G179" s="4" t="s">
        <v>23</v>
      </c>
      <c r="H179" s="4" t="s">
        <v>24</v>
      </c>
      <c r="I179" s="4" t="s">
        <v>25</v>
      </c>
      <c r="J179" s="5" t="s">
        <v>25</v>
      </c>
      <c r="K179" s="5" t="s">
        <v>1240</v>
      </c>
      <c r="L179" s="5" t="s">
        <v>1241</v>
      </c>
      <c r="M179" s="5" t="s">
        <v>1229</v>
      </c>
      <c r="N179" s="5" t="s">
        <v>1242</v>
      </c>
      <c r="O179" s="5" t="s">
        <v>1231</v>
      </c>
      <c r="P179" s="4" t="str">
        <f t="shared" si="0"/>
        <v>Outstanding</v>
      </c>
      <c r="Q179" s="13" t="s">
        <v>25</v>
      </c>
    </row>
    <row r="180" spans="1:17" ht="60" customHeight="1" x14ac:dyDescent="0.35">
      <c r="A180" s="11" t="s">
        <v>1224</v>
      </c>
      <c r="B180" s="2" t="s">
        <v>1243</v>
      </c>
      <c r="C180" s="1" t="s">
        <v>1244</v>
      </c>
      <c r="D180" s="3" t="s">
        <v>20</v>
      </c>
      <c r="E180" s="3" t="s">
        <v>21</v>
      </c>
      <c r="F180" s="4" t="s">
        <v>22</v>
      </c>
      <c r="G180" s="4" t="s">
        <v>23</v>
      </c>
      <c r="H180" s="4" t="s">
        <v>24</v>
      </c>
      <c r="I180" s="4" t="s">
        <v>25</v>
      </c>
      <c r="J180" s="5" t="s">
        <v>25</v>
      </c>
      <c r="K180" s="5" t="s">
        <v>1245</v>
      </c>
      <c r="L180" s="5" t="s">
        <v>1246</v>
      </c>
      <c r="M180" s="5" t="s">
        <v>1229</v>
      </c>
      <c r="N180" s="5" t="s">
        <v>1247</v>
      </c>
      <c r="O180" s="5" t="s">
        <v>1237</v>
      </c>
      <c r="P180" s="4" t="str">
        <f t="shared" si="0"/>
        <v>Outstanding</v>
      </c>
      <c r="Q180" s="13" t="s">
        <v>25</v>
      </c>
    </row>
    <row r="181" spans="1:17" ht="60" customHeight="1" x14ac:dyDescent="0.35">
      <c r="A181" s="11" t="s">
        <v>1224</v>
      </c>
      <c r="B181" s="2" t="s">
        <v>1248</v>
      </c>
      <c r="C181" s="1" t="s">
        <v>1249</v>
      </c>
      <c r="D181" s="3" t="s">
        <v>20</v>
      </c>
      <c r="E181" s="3" t="s">
        <v>21</v>
      </c>
      <c r="F181" s="4" t="s">
        <v>22</v>
      </c>
      <c r="G181" s="4" t="s">
        <v>23</v>
      </c>
      <c r="H181" s="4" t="s">
        <v>24</v>
      </c>
      <c r="I181" s="4" t="s">
        <v>25</v>
      </c>
      <c r="J181" s="5" t="s">
        <v>25</v>
      </c>
      <c r="K181" s="5" t="s">
        <v>1250</v>
      </c>
      <c r="L181" s="5" t="s">
        <v>1251</v>
      </c>
      <c r="M181" s="5" t="s">
        <v>1229</v>
      </c>
      <c r="N181" s="5" t="s">
        <v>1252</v>
      </c>
      <c r="O181" s="5" t="s">
        <v>1237</v>
      </c>
      <c r="P181" s="4" t="str">
        <f t="shared" si="0"/>
        <v>Outstanding</v>
      </c>
      <c r="Q181" s="13" t="s">
        <v>25</v>
      </c>
    </row>
    <row r="182" spans="1:17" ht="60" customHeight="1" x14ac:dyDescent="0.35">
      <c r="A182" s="11" t="s">
        <v>1224</v>
      </c>
      <c r="B182" s="2" t="s">
        <v>1253</v>
      </c>
      <c r="C182" s="1" t="s">
        <v>1254</v>
      </c>
      <c r="D182" s="3" t="s">
        <v>20</v>
      </c>
      <c r="E182" s="3" t="s">
        <v>21</v>
      </c>
      <c r="F182" s="4" t="s">
        <v>22</v>
      </c>
      <c r="G182" s="4" t="s">
        <v>23</v>
      </c>
      <c r="H182" s="4" t="s">
        <v>24</v>
      </c>
      <c r="I182" s="4" t="s">
        <v>25</v>
      </c>
      <c r="J182" s="5" t="s">
        <v>25</v>
      </c>
      <c r="K182" s="5" t="s">
        <v>1255</v>
      </c>
      <c r="L182" s="5" t="s">
        <v>1256</v>
      </c>
      <c r="M182" s="5" t="s">
        <v>1229</v>
      </c>
      <c r="N182" s="5" t="s">
        <v>1257</v>
      </c>
      <c r="O182" s="5" t="s">
        <v>1231</v>
      </c>
      <c r="P182" s="4" t="str">
        <f t="shared" si="0"/>
        <v>Outstanding</v>
      </c>
      <c r="Q182" s="13" t="s">
        <v>25</v>
      </c>
    </row>
    <row r="183" spans="1:17" ht="60" customHeight="1" x14ac:dyDescent="0.35">
      <c r="A183" s="11" t="s">
        <v>1224</v>
      </c>
      <c r="B183" s="2" t="s">
        <v>1258</v>
      </c>
      <c r="C183" s="1" t="s">
        <v>1259</v>
      </c>
      <c r="D183" s="3" t="s">
        <v>20</v>
      </c>
      <c r="E183" s="3" t="s">
        <v>21</v>
      </c>
      <c r="F183" s="4" t="s">
        <v>22</v>
      </c>
      <c r="G183" s="4" t="s">
        <v>23</v>
      </c>
      <c r="H183" s="4" t="s">
        <v>24</v>
      </c>
      <c r="I183" s="4" t="s">
        <v>25</v>
      </c>
      <c r="J183" s="5" t="s">
        <v>25</v>
      </c>
      <c r="K183" s="5" t="s">
        <v>1260</v>
      </c>
      <c r="L183" s="5" t="s">
        <v>1261</v>
      </c>
      <c r="M183" s="5" t="s">
        <v>1229</v>
      </c>
      <c r="N183" s="5" t="s">
        <v>1262</v>
      </c>
      <c r="O183" s="5" t="s">
        <v>1237</v>
      </c>
      <c r="P183" s="4" t="str">
        <f t="shared" si="0"/>
        <v>Outstanding</v>
      </c>
      <c r="Q183" s="13" t="s">
        <v>25</v>
      </c>
    </row>
    <row r="184" spans="1:17" ht="60" customHeight="1" x14ac:dyDescent="0.35">
      <c r="A184" s="11" t="s">
        <v>1224</v>
      </c>
      <c r="B184" s="2" t="s">
        <v>1263</v>
      </c>
      <c r="C184" s="1" t="s">
        <v>1264</v>
      </c>
      <c r="D184" s="3" t="s">
        <v>20</v>
      </c>
      <c r="E184" s="3" t="s">
        <v>21</v>
      </c>
      <c r="F184" s="4" t="s">
        <v>22</v>
      </c>
      <c r="G184" s="4" t="s">
        <v>23</v>
      </c>
      <c r="H184" s="4" t="s">
        <v>24</v>
      </c>
      <c r="I184" s="4" t="s">
        <v>25</v>
      </c>
      <c r="J184" s="5" t="s">
        <v>25</v>
      </c>
      <c r="K184" s="5" t="s">
        <v>1265</v>
      </c>
      <c r="L184" s="5" t="s">
        <v>1266</v>
      </c>
      <c r="M184" s="5" t="s">
        <v>1229</v>
      </c>
      <c r="N184" s="5" t="s">
        <v>1267</v>
      </c>
      <c r="O184" s="5" t="s">
        <v>1237</v>
      </c>
      <c r="P184" s="4" t="str">
        <f t="shared" si="0"/>
        <v>Outstanding</v>
      </c>
      <c r="Q184" s="13" t="s">
        <v>25</v>
      </c>
    </row>
    <row r="185" spans="1:17" ht="60" customHeight="1" x14ac:dyDescent="0.35">
      <c r="A185" s="11" t="s">
        <v>1224</v>
      </c>
      <c r="B185" s="2" t="s">
        <v>1268</v>
      </c>
      <c r="C185" s="1" t="s">
        <v>1269</v>
      </c>
      <c r="D185" s="3" t="s">
        <v>20</v>
      </c>
      <c r="E185" s="3" t="s">
        <v>21</v>
      </c>
      <c r="F185" s="4" t="s">
        <v>22</v>
      </c>
      <c r="G185" s="4" t="s">
        <v>23</v>
      </c>
      <c r="H185" s="4" t="s">
        <v>24</v>
      </c>
      <c r="I185" s="4" t="s">
        <v>25</v>
      </c>
      <c r="J185" s="5" t="s">
        <v>25</v>
      </c>
      <c r="K185" s="5" t="s">
        <v>1270</v>
      </c>
      <c r="L185" s="5" t="s">
        <v>1271</v>
      </c>
      <c r="M185" s="5" t="s">
        <v>1229</v>
      </c>
      <c r="N185" s="5" t="s">
        <v>1272</v>
      </c>
      <c r="O185" s="5" t="s">
        <v>1237</v>
      </c>
      <c r="P185" s="4" t="str">
        <f t="shared" si="0"/>
        <v>Outstanding</v>
      </c>
      <c r="Q185" s="13" t="s">
        <v>25</v>
      </c>
    </row>
    <row r="186" spans="1:17" ht="60" customHeight="1" x14ac:dyDescent="0.35">
      <c r="A186" s="11" t="s">
        <v>1224</v>
      </c>
      <c r="B186" s="2" t="s">
        <v>1273</v>
      </c>
      <c r="C186" s="1" t="s">
        <v>1274</v>
      </c>
      <c r="D186" s="3" t="s">
        <v>20</v>
      </c>
      <c r="E186" s="3" t="s">
        <v>21</v>
      </c>
      <c r="F186" s="4" t="s">
        <v>22</v>
      </c>
      <c r="G186" s="4" t="s">
        <v>23</v>
      </c>
      <c r="H186" s="4" t="s">
        <v>24</v>
      </c>
      <c r="I186" s="4" t="s">
        <v>25</v>
      </c>
      <c r="J186" s="5" t="s">
        <v>25</v>
      </c>
      <c r="K186" s="5" t="s">
        <v>1275</v>
      </c>
      <c r="L186" s="5" t="s">
        <v>1276</v>
      </c>
      <c r="M186" s="5" t="s">
        <v>1229</v>
      </c>
      <c r="N186" s="5" t="s">
        <v>1277</v>
      </c>
      <c r="O186" s="5" t="s">
        <v>1231</v>
      </c>
      <c r="P186" s="4" t="str">
        <f t="shared" si="0"/>
        <v>Outstanding</v>
      </c>
      <c r="Q186" s="13" t="s">
        <v>25</v>
      </c>
    </row>
    <row r="187" spans="1:17" ht="60" customHeight="1" x14ac:dyDescent="0.35">
      <c r="A187" s="11" t="s">
        <v>1224</v>
      </c>
      <c r="B187" s="2" t="s">
        <v>1278</v>
      </c>
      <c r="C187" s="1" t="s">
        <v>1279</v>
      </c>
      <c r="D187" s="3" t="s">
        <v>20</v>
      </c>
      <c r="E187" s="3" t="s">
        <v>21</v>
      </c>
      <c r="F187" s="4" t="s">
        <v>22</v>
      </c>
      <c r="G187" s="4" t="s">
        <v>23</v>
      </c>
      <c r="H187" s="4" t="s">
        <v>24</v>
      </c>
      <c r="I187" s="4" t="s">
        <v>25</v>
      </c>
      <c r="J187" s="5" t="s">
        <v>25</v>
      </c>
      <c r="K187" s="5" t="s">
        <v>1280</v>
      </c>
      <c r="L187" s="5" t="s">
        <v>1281</v>
      </c>
      <c r="M187" s="5" t="s">
        <v>1229</v>
      </c>
      <c r="N187" s="5" t="s">
        <v>1282</v>
      </c>
      <c r="O187" s="5" t="s">
        <v>1231</v>
      </c>
      <c r="P187" s="4" t="str">
        <f t="shared" si="0"/>
        <v>Outstanding</v>
      </c>
      <c r="Q187" s="13" t="s">
        <v>25</v>
      </c>
    </row>
    <row r="188" spans="1:17" ht="60" customHeight="1" x14ac:dyDescent="0.35">
      <c r="A188" s="11" t="s">
        <v>1224</v>
      </c>
      <c r="B188" s="2" t="s">
        <v>1283</v>
      </c>
      <c r="C188" s="1" t="s">
        <v>1284</v>
      </c>
      <c r="D188" s="3" t="s">
        <v>20</v>
      </c>
      <c r="E188" s="3" t="s">
        <v>21</v>
      </c>
      <c r="F188" s="4" t="s">
        <v>22</v>
      </c>
      <c r="G188" s="4" t="s">
        <v>23</v>
      </c>
      <c r="H188" s="4" t="s">
        <v>24</v>
      </c>
      <c r="I188" s="4" t="s">
        <v>25</v>
      </c>
      <c r="J188" s="5" t="s">
        <v>25</v>
      </c>
      <c r="K188" s="5" t="s">
        <v>1285</v>
      </c>
      <c r="L188" s="5" t="s">
        <v>1286</v>
      </c>
      <c r="M188" s="5" t="s">
        <v>1229</v>
      </c>
      <c r="N188" s="5" t="s">
        <v>1287</v>
      </c>
      <c r="O188" s="5" t="s">
        <v>1237</v>
      </c>
      <c r="P188" s="4" t="str">
        <f t="shared" si="0"/>
        <v>Outstanding</v>
      </c>
      <c r="Q188" s="13" t="s">
        <v>25</v>
      </c>
    </row>
    <row r="189" spans="1:17" ht="60" customHeight="1" x14ac:dyDescent="0.35">
      <c r="A189" s="11" t="s">
        <v>1224</v>
      </c>
      <c r="B189" s="2" t="s">
        <v>1288</v>
      </c>
      <c r="C189" s="1" t="s">
        <v>1289</v>
      </c>
      <c r="D189" s="3" t="s">
        <v>20</v>
      </c>
      <c r="E189" s="3" t="s">
        <v>21</v>
      </c>
      <c r="F189" s="4" t="s">
        <v>22</v>
      </c>
      <c r="G189" s="4" t="s">
        <v>23</v>
      </c>
      <c r="H189" s="4" t="s">
        <v>24</v>
      </c>
      <c r="I189" s="4" t="s">
        <v>25</v>
      </c>
      <c r="J189" s="5" t="s">
        <v>25</v>
      </c>
      <c r="K189" s="5" t="s">
        <v>1290</v>
      </c>
      <c r="L189" s="5" t="s">
        <v>1291</v>
      </c>
      <c r="M189" s="5" t="s">
        <v>1229</v>
      </c>
      <c r="N189" s="5" t="s">
        <v>1292</v>
      </c>
      <c r="O189" s="5" t="s">
        <v>1231</v>
      </c>
      <c r="P189" s="4" t="str">
        <f t="shared" si="0"/>
        <v>Outstanding</v>
      </c>
      <c r="Q189" s="13" t="s">
        <v>25</v>
      </c>
    </row>
    <row r="190" spans="1:17" ht="60" customHeight="1" x14ac:dyDescent="0.35">
      <c r="A190" s="11" t="s">
        <v>1224</v>
      </c>
      <c r="B190" s="2" t="s">
        <v>1293</v>
      </c>
      <c r="C190" s="1" t="s">
        <v>1294</v>
      </c>
      <c r="D190" s="3" t="s">
        <v>20</v>
      </c>
      <c r="E190" s="3" t="s">
        <v>21</v>
      </c>
      <c r="F190" s="4" t="s">
        <v>22</v>
      </c>
      <c r="G190" s="4" t="s">
        <v>23</v>
      </c>
      <c r="H190" s="4" t="s">
        <v>24</v>
      </c>
      <c r="I190" s="4" t="s">
        <v>25</v>
      </c>
      <c r="J190" s="5" t="s">
        <v>25</v>
      </c>
      <c r="K190" s="5" t="s">
        <v>1295</v>
      </c>
      <c r="L190" s="5" t="s">
        <v>1296</v>
      </c>
      <c r="M190" s="5" t="s">
        <v>1229</v>
      </c>
      <c r="N190" s="5" t="s">
        <v>1297</v>
      </c>
      <c r="O190" s="5" t="s">
        <v>1237</v>
      </c>
      <c r="P190" s="4" t="str">
        <f t="shared" si="0"/>
        <v>Outstanding</v>
      </c>
      <c r="Q190" s="13" t="s">
        <v>25</v>
      </c>
    </row>
    <row r="191" spans="1:17" ht="60" customHeight="1" x14ac:dyDescent="0.35">
      <c r="A191" s="11" t="s">
        <v>1224</v>
      </c>
      <c r="B191" s="2" t="s">
        <v>1298</v>
      </c>
      <c r="C191" s="1" t="s">
        <v>1299</v>
      </c>
      <c r="D191" s="3" t="s">
        <v>20</v>
      </c>
      <c r="E191" s="3" t="s">
        <v>21</v>
      </c>
      <c r="F191" s="4" t="s">
        <v>22</v>
      </c>
      <c r="G191" s="4" t="s">
        <v>23</v>
      </c>
      <c r="H191" s="4" t="s">
        <v>24</v>
      </c>
      <c r="I191" s="4" t="s">
        <v>25</v>
      </c>
      <c r="J191" s="5" t="s">
        <v>25</v>
      </c>
      <c r="K191" s="5" t="s">
        <v>1300</v>
      </c>
      <c r="L191" s="5" t="s">
        <v>1301</v>
      </c>
      <c r="M191" s="5" t="s">
        <v>1229</v>
      </c>
      <c r="N191" s="5" t="s">
        <v>1302</v>
      </c>
      <c r="O191" s="5" t="s">
        <v>1237</v>
      </c>
      <c r="P191" s="4" t="str">
        <f t="shared" si="0"/>
        <v>Outstanding</v>
      </c>
      <c r="Q191" s="13" t="s">
        <v>25</v>
      </c>
    </row>
    <row r="192" spans="1:17" ht="60" customHeight="1" x14ac:dyDescent="0.35">
      <c r="A192" s="11" t="s">
        <v>1224</v>
      </c>
      <c r="B192" s="2" t="s">
        <v>1303</v>
      </c>
      <c r="C192" s="1" t="s">
        <v>1304</v>
      </c>
      <c r="D192" s="3" t="s">
        <v>20</v>
      </c>
      <c r="E192" s="3" t="s">
        <v>21</v>
      </c>
      <c r="F192" s="4" t="s">
        <v>22</v>
      </c>
      <c r="G192" s="4" t="s">
        <v>23</v>
      </c>
      <c r="H192" s="4" t="s">
        <v>24</v>
      </c>
      <c r="I192" s="4" t="s">
        <v>25</v>
      </c>
      <c r="J192" s="5" t="s">
        <v>25</v>
      </c>
      <c r="K192" s="5" t="s">
        <v>1305</v>
      </c>
      <c r="L192" s="5" t="s">
        <v>1306</v>
      </c>
      <c r="M192" s="5" t="s">
        <v>1229</v>
      </c>
      <c r="N192" s="5" t="s">
        <v>1307</v>
      </c>
      <c r="O192" s="5" t="s">
        <v>1231</v>
      </c>
      <c r="P192" s="4" t="str">
        <f t="shared" si="0"/>
        <v>Outstanding</v>
      </c>
      <c r="Q192" s="13" t="s">
        <v>25</v>
      </c>
    </row>
    <row r="193" spans="1:17" ht="60" customHeight="1" x14ac:dyDescent="0.35">
      <c r="A193" s="11" t="s">
        <v>1224</v>
      </c>
      <c r="B193" s="2" t="s">
        <v>1308</v>
      </c>
      <c r="C193" s="1" t="s">
        <v>1309</v>
      </c>
      <c r="D193" s="3" t="s">
        <v>20</v>
      </c>
      <c r="E193" s="3" t="s">
        <v>21</v>
      </c>
      <c r="F193" s="4" t="s">
        <v>22</v>
      </c>
      <c r="G193" s="4" t="s">
        <v>23</v>
      </c>
      <c r="H193" s="4" t="s">
        <v>24</v>
      </c>
      <c r="I193" s="4" t="s">
        <v>25</v>
      </c>
      <c r="J193" s="5" t="s">
        <v>25</v>
      </c>
      <c r="K193" s="5" t="s">
        <v>1310</v>
      </c>
      <c r="L193" s="5" t="s">
        <v>1311</v>
      </c>
      <c r="M193" s="5" t="s">
        <v>1229</v>
      </c>
      <c r="N193" s="5" t="s">
        <v>1312</v>
      </c>
      <c r="O193" s="5" t="s">
        <v>1231</v>
      </c>
      <c r="P193" s="4" t="str">
        <f t="shared" si="0"/>
        <v>Outstanding</v>
      </c>
      <c r="Q193" s="13" t="s">
        <v>25</v>
      </c>
    </row>
    <row r="194" spans="1:17" ht="60" customHeight="1" x14ac:dyDescent="0.35">
      <c r="A194" s="11" t="s">
        <v>1224</v>
      </c>
      <c r="B194" s="2" t="s">
        <v>1313</v>
      </c>
      <c r="C194" s="1" t="s">
        <v>1314</v>
      </c>
      <c r="D194" s="3" t="s">
        <v>20</v>
      </c>
      <c r="E194" s="3" t="s">
        <v>21</v>
      </c>
      <c r="F194" s="4" t="s">
        <v>22</v>
      </c>
      <c r="G194" s="4" t="s">
        <v>23</v>
      </c>
      <c r="H194" s="4" t="s">
        <v>24</v>
      </c>
      <c r="I194" s="4" t="s">
        <v>25</v>
      </c>
      <c r="J194" s="5" t="s">
        <v>25</v>
      </c>
      <c r="K194" s="5" t="s">
        <v>1315</v>
      </c>
      <c r="L194" s="5" t="s">
        <v>1316</v>
      </c>
      <c r="M194" s="5" t="s">
        <v>1229</v>
      </c>
      <c r="N194" s="5" t="s">
        <v>1317</v>
      </c>
      <c r="O194" s="5" t="s">
        <v>1231</v>
      </c>
      <c r="P194" s="4" t="str">
        <f t="shared" si="0"/>
        <v>Outstanding</v>
      </c>
      <c r="Q194" s="13" t="s">
        <v>25</v>
      </c>
    </row>
    <row r="195" spans="1:17" ht="60" customHeight="1" x14ac:dyDescent="0.35">
      <c r="A195" s="11" t="s">
        <v>1224</v>
      </c>
      <c r="B195" s="2" t="s">
        <v>1318</v>
      </c>
      <c r="C195" s="1" t="s">
        <v>1319</v>
      </c>
      <c r="D195" s="3" t="s">
        <v>20</v>
      </c>
      <c r="E195" s="3" t="s">
        <v>21</v>
      </c>
      <c r="F195" s="4" t="s">
        <v>22</v>
      </c>
      <c r="G195" s="4" t="s">
        <v>23</v>
      </c>
      <c r="H195" s="4" t="s">
        <v>24</v>
      </c>
      <c r="I195" s="4" t="s">
        <v>25</v>
      </c>
      <c r="J195" s="5" t="s">
        <v>25</v>
      </c>
      <c r="K195" s="5" t="s">
        <v>1320</v>
      </c>
      <c r="L195" s="5" t="s">
        <v>1321</v>
      </c>
      <c r="M195" s="5" t="s">
        <v>1229</v>
      </c>
      <c r="N195" s="5" t="s">
        <v>1322</v>
      </c>
      <c r="O195" s="5" t="s">
        <v>1231</v>
      </c>
      <c r="P195" s="4" t="str">
        <f t="shared" si="0"/>
        <v>Outstanding</v>
      </c>
      <c r="Q195" s="13" t="s">
        <v>25</v>
      </c>
    </row>
    <row r="196" spans="1:17" ht="60" customHeight="1" x14ac:dyDescent="0.35">
      <c r="A196" s="11" t="s">
        <v>1224</v>
      </c>
      <c r="B196" s="2" t="s">
        <v>1323</v>
      </c>
      <c r="C196" s="1" t="s">
        <v>1324</v>
      </c>
      <c r="D196" s="3" t="s">
        <v>20</v>
      </c>
      <c r="E196" s="3" t="s">
        <v>21</v>
      </c>
      <c r="F196" s="4" t="s">
        <v>22</v>
      </c>
      <c r="G196" s="4" t="s">
        <v>23</v>
      </c>
      <c r="H196" s="4" t="s">
        <v>24</v>
      </c>
      <c r="I196" s="4" t="s">
        <v>25</v>
      </c>
      <c r="J196" s="5" t="s">
        <v>25</v>
      </c>
      <c r="K196" s="5" t="s">
        <v>1325</v>
      </c>
      <c r="L196" s="5" t="s">
        <v>1326</v>
      </c>
      <c r="M196" s="5" t="s">
        <v>1229</v>
      </c>
      <c r="N196" s="5" t="s">
        <v>1327</v>
      </c>
      <c r="O196" s="5" t="s">
        <v>1231</v>
      </c>
      <c r="P196" s="4" t="str">
        <f t="shared" si="0"/>
        <v>Outstanding</v>
      </c>
      <c r="Q196" s="13" t="s">
        <v>25</v>
      </c>
    </row>
    <row r="197" spans="1:17" ht="60" customHeight="1" x14ac:dyDescent="0.35">
      <c r="A197" s="11" t="s">
        <v>1224</v>
      </c>
      <c r="B197" s="2" t="s">
        <v>1328</v>
      </c>
      <c r="C197" s="1" t="s">
        <v>1329</v>
      </c>
      <c r="D197" s="3" t="s">
        <v>20</v>
      </c>
      <c r="E197" s="3" t="s">
        <v>21</v>
      </c>
      <c r="F197" s="4" t="s">
        <v>22</v>
      </c>
      <c r="G197" s="4" t="s">
        <v>23</v>
      </c>
      <c r="H197" s="4" t="s">
        <v>24</v>
      </c>
      <c r="I197" s="4" t="s">
        <v>25</v>
      </c>
      <c r="J197" s="5" t="s">
        <v>25</v>
      </c>
      <c r="K197" s="5" t="s">
        <v>1330</v>
      </c>
      <c r="L197" s="5" t="s">
        <v>1331</v>
      </c>
      <c r="M197" s="5" t="s">
        <v>1229</v>
      </c>
      <c r="N197" s="5" t="s">
        <v>1332</v>
      </c>
      <c r="O197" s="5" t="s">
        <v>1231</v>
      </c>
      <c r="P197" s="4" t="str">
        <f t="shared" si="0"/>
        <v>Outstanding</v>
      </c>
      <c r="Q197" s="13" t="s">
        <v>25</v>
      </c>
    </row>
    <row r="198" spans="1:17" ht="60" customHeight="1" x14ac:dyDescent="0.35">
      <c r="A198" s="11" t="s">
        <v>1224</v>
      </c>
      <c r="B198" s="2" t="s">
        <v>1333</v>
      </c>
      <c r="C198" s="1" t="s">
        <v>1334</v>
      </c>
      <c r="D198" s="3" t="s">
        <v>20</v>
      </c>
      <c r="E198" s="3" t="s">
        <v>21</v>
      </c>
      <c r="F198" s="4" t="s">
        <v>22</v>
      </c>
      <c r="G198" s="4" t="s">
        <v>23</v>
      </c>
      <c r="H198" s="4" t="s">
        <v>24</v>
      </c>
      <c r="I198" s="4" t="s">
        <v>25</v>
      </c>
      <c r="J198" s="5" t="s">
        <v>25</v>
      </c>
      <c r="K198" s="5" t="s">
        <v>1335</v>
      </c>
      <c r="L198" s="5" t="s">
        <v>1336</v>
      </c>
      <c r="M198" s="5" t="s">
        <v>1229</v>
      </c>
      <c r="N198" s="5" t="s">
        <v>1337</v>
      </c>
      <c r="O198" s="5" t="s">
        <v>1231</v>
      </c>
      <c r="P198" s="4" t="str">
        <f t="shared" si="0"/>
        <v>Outstanding</v>
      </c>
      <c r="Q198" s="13" t="s">
        <v>25</v>
      </c>
    </row>
    <row r="199" spans="1:17" ht="60" customHeight="1" x14ac:dyDescent="0.35">
      <c r="A199" s="11" t="s">
        <v>1224</v>
      </c>
      <c r="B199" s="2" t="s">
        <v>1338</v>
      </c>
      <c r="C199" s="1" t="s">
        <v>1339</v>
      </c>
      <c r="D199" s="3" t="s">
        <v>20</v>
      </c>
      <c r="E199" s="3" t="s">
        <v>21</v>
      </c>
      <c r="F199" s="4" t="s">
        <v>22</v>
      </c>
      <c r="G199" s="4" t="s">
        <v>23</v>
      </c>
      <c r="H199" s="4" t="s">
        <v>24</v>
      </c>
      <c r="I199" s="4" t="s">
        <v>25</v>
      </c>
      <c r="J199" s="5" t="s">
        <v>25</v>
      </c>
      <c r="K199" s="5" t="s">
        <v>1340</v>
      </c>
      <c r="L199" s="5" t="s">
        <v>1341</v>
      </c>
      <c r="M199" s="5" t="s">
        <v>1229</v>
      </c>
      <c r="N199" s="5" t="s">
        <v>1342</v>
      </c>
      <c r="O199" s="5" t="s">
        <v>1231</v>
      </c>
      <c r="P199" s="4" t="str">
        <f t="shared" si="0"/>
        <v>Outstanding</v>
      </c>
      <c r="Q199" s="13" t="s">
        <v>25</v>
      </c>
    </row>
    <row r="200" spans="1:17" ht="60" customHeight="1" x14ac:dyDescent="0.35">
      <c r="A200" s="11" t="s">
        <v>1224</v>
      </c>
      <c r="B200" s="2" t="s">
        <v>1343</v>
      </c>
      <c r="C200" s="1" t="s">
        <v>1344</v>
      </c>
      <c r="D200" s="3" t="s">
        <v>20</v>
      </c>
      <c r="E200" s="3" t="s">
        <v>21</v>
      </c>
      <c r="F200" s="4" t="s">
        <v>22</v>
      </c>
      <c r="G200" s="4" t="s">
        <v>23</v>
      </c>
      <c r="H200" s="4" t="s">
        <v>24</v>
      </c>
      <c r="I200" s="4" t="s">
        <v>25</v>
      </c>
      <c r="J200" s="5" t="s">
        <v>25</v>
      </c>
      <c r="K200" s="5" t="s">
        <v>1345</v>
      </c>
      <c r="L200" s="5" t="s">
        <v>1346</v>
      </c>
      <c r="M200" s="5" t="s">
        <v>1229</v>
      </c>
      <c r="N200" s="5" t="s">
        <v>1347</v>
      </c>
      <c r="O200" s="5" t="s">
        <v>1231</v>
      </c>
      <c r="P200" s="4" t="str">
        <f t="shared" si="0"/>
        <v>Outstanding</v>
      </c>
      <c r="Q200" s="13" t="s">
        <v>25</v>
      </c>
    </row>
    <row r="201" spans="1:17" ht="60" customHeight="1" x14ac:dyDescent="0.35">
      <c r="A201" s="11" t="s">
        <v>1224</v>
      </c>
      <c r="B201" s="2" t="s">
        <v>1348</v>
      </c>
      <c r="C201" s="1" t="s">
        <v>1349</v>
      </c>
      <c r="D201" s="3" t="s">
        <v>20</v>
      </c>
      <c r="E201" s="3" t="s">
        <v>21</v>
      </c>
      <c r="F201" s="4" t="s">
        <v>22</v>
      </c>
      <c r="G201" s="4" t="s">
        <v>23</v>
      </c>
      <c r="H201" s="4" t="s">
        <v>24</v>
      </c>
      <c r="I201" s="4" t="s">
        <v>25</v>
      </c>
      <c r="J201" s="5" t="s">
        <v>25</v>
      </c>
      <c r="K201" s="5" t="s">
        <v>1350</v>
      </c>
      <c r="L201" s="5" t="s">
        <v>1351</v>
      </c>
      <c r="M201" s="5" t="s">
        <v>1229</v>
      </c>
      <c r="N201" s="5" t="s">
        <v>1352</v>
      </c>
      <c r="O201" s="5" t="s">
        <v>1353</v>
      </c>
      <c r="P201" s="4" t="str">
        <f t="shared" si="0"/>
        <v>Outstanding</v>
      </c>
      <c r="Q201" s="13" t="s">
        <v>25</v>
      </c>
    </row>
    <row r="202" spans="1:17" ht="60" customHeight="1" x14ac:dyDescent="0.35">
      <c r="A202" s="11" t="s">
        <v>1224</v>
      </c>
      <c r="B202" s="2" t="s">
        <v>1354</v>
      </c>
      <c r="C202" s="1" t="s">
        <v>1355</v>
      </c>
      <c r="D202" s="3" t="s">
        <v>20</v>
      </c>
      <c r="E202" s="3" t="s">
        <v>21</v>
      </c>
      <c r="F202" s="4" t="s">
        <v>22</v>
      </c>
      <c r="G202" s="4" t="s">
        <v>23</v>
      </c>
      <c r="H202" s="4" t="s">
        <v>24</v>
      </c>
      <c r="I202" s="4" t="s">
        <v>25</v>
      </c>
      <c r="J202" s="5" t="s">
        <v>25</v>
      </c>
      <c r="K202" s="5" t="s">
        <v>1356</v>
      </c>
      <c r="L202" s="5" t="s">
        <v>1357</v>
      </c>
      <c r="M202" s="5" t="s">
        <v>1229</v>
      </c>
      <c r="N202" s="5" t="s">
        <v>1358</v>
      </c>
      <c r="O202" s="5" t="s">
        <v>1237</v>
      </c>
      <c r="P202" s="4" t="str">
        <f t="shared" si="0"/>
        <v>Outstanding</v>
      </c>
      <c r="Q202" s="13" t="s">
        <v>25</v>
      </c>
    </row>
    <row r="203" spans="1:17" ht="60" customHeight="1" x14ac:dyDescent="0.35">
      <c r="A203" s="11" t="s">
        <v>1224</v>
      </c>
      <c r="B203" s="2" t="s">
        <v>1359</v>
      </c>
      <c r="C203" s="1" t="s">
        <v>1360</v>
      </c>
      <c r="D203" s="3" t="s">
        <v>20</v>
      </c>
      <c r="E203" s="3" t="s">
        <v>21</v>
      </c>
      <c r="F203" s="4" t="s">
        <v>22</v>
      </c>
      <c r="G203" s="4" t="s">
        <v>23</v>
      </c>
      <c r="H203" s="4" t="s">
        <v>24</v>
      </c>
      <c r="I203" s="4" t="s">
        <v>25</v>
      </c>
      <c r="J203" s="5" t="s">
        <v>25</v>
      </c>
      <c r="K203" s="5" t="s">
        <v>1361</v>
      </c>
      <c r="L203" s="5" t="s">
        <v>1362</v>
      </c>
      <c r="M203" s="5" t="s">
        <v>1229</v>
      </c>
      <c r="N203" s="5" t="s">
        <v>1363</v>
      </c>
      <c r="O203" s="5" t="s">
        <v>1353</v>
      </c>
      <c r="P203" s="4" t="str">
        <f t="shared" si="0"/>
        <v>Outstanding</v>
      </c>
      <c r="Q203" s="13" t="s">
        <v>25</v>
      </c>
    </row>
    <row r="204" spans="1:17" ht="60" customHeight="1" x14ac:dyDescent="0.35">
      <c r="A204" s="11" t="s">
        <v>350</v>
      </c>
      <c r="B204" s="2" t="s">
        <v>1364</v>
      </c>
      <c r="C204" s="1" t="s">
        <v>1365</v>
      </c>
      <c r="D204" s="3" t="s">
        <v>20</v>
      </c>
      <c r="E204" s="3" t="s">
        <v>350</v>
      </c>
      <c r="F204" s="4" t="s">
        <v>22</v>
      </c>
      <c r="G204" s="4" t="s">
        <v>23</v>
      </c>
      <c r="H204" s="4" t="s">
        <v>24</v>
      </c>
      <c r="I204" s="4" t="s">
        <v>25</v>
      </c>
      <c r="J204" s="5" t="s">
        <v>25</v>
      </c>
      <c r="K204" s="5" t="s">
        <v>1366</v>
      </c>
      <c r="L204" s="5" t="s">
        <v>1367</v>
      </c>
      <c r="M204" s="5"/>
      <c r="N204" s="5" t="s">
        <v>1368</v>
      </c>
      <c r="O204" s="5" t="s">
        <v>1369</v>
      </c>
      <c r="P204" s="4" t="str">
        <f t="shared" si="0"/>
        <v>Outstanding</v>
      </c>
      <c r="Q204" s="13" t="s">
        <v>25</v>
      </c>
    </row>
    <row r="205" spans="1:17" ht="60" customHeight="1" x14ac:dyDescent="0.35">
      <c r="A205" s="11" t="s">
        <v>350</v>
      </c>
      <c r="B205" s="2" t="s">
        <v>1370</v>
      </c>
      <c r="C205" s="1" t="s">
        <v>1371</v>
      </c>
      <c r="D205" s="3" t="s">
        <v>20</v>
      </c>
      <c r="E205" s="3" t="s">
        <v>350</v>
      </c>
      <c r="F205" s="4" t="s">
        <v>22</v>
      </c>
      <c r="G205" s="4" t="s">
        <v>23</v>
      </c>
      <c r="H205" s="4" t="s">
        <v>24</v>
      </c>
      <c r="I205" s="4" t="s">
        <v>25</v>
      </c>
      <c r="J205" s="5" t="s">
        <v>25</v>
      </c>
      <c r="K205" s="5" t="s">
        <v>1372</v>
      </c>
      <c r="L205" s="5" t="s">
        <v>1373</v>
      </c>
      <c r="M205" s="5" t="s">
        <v>1374</v>
      </c>
      <c r="N205" s="5" t="s">
        <v>1375</v>
      </c>
      <c r="O205" s="5" t="s">
        <v>1376</v>
      </c>
      <c r="P205" s="4" t="str">
        <f t="shared" si="0"/>
        <v>Outstanding</v>
      </c>
      <c r="Q205" s="13" t="s">
        <v>25</v>
      </c>
    </row>
    <row r="206" spans="1:17" ht="60" customHeight="1" x14ac:dyDescent="0.35">
      <c r="A206" s="11" t="s">
        <v>350</v>
      </c>
      <c r="B206" s="2" t="s">
        <v>1377</v>
      </c>
      <c r="C206" s="1" t="s">
        <v>1378</v>
      </c>
      <c r="D206" s="3" t="s">
        <v>20</v>
      </c>
      <c r="E206" s="3" t="s">
        <v>350</v>
      </c>
      <c r="F206" s="4" t="s">
        <v>22</v>
      </c>
      <c r="G206" s="4" t="s">
        <v>23</v>
      </c>
      <c r="H206" s="4" t="s">
        <v>24</v>
      </c>
      <c r="I206" s="4" t="s">
        <v>25</v>
      </c>
      <c r="J206" s="5" t="s">
        <v>25</v>
      </c>
      <c r="K206" s="5" t="s">
        <v>1379</v>
      </c>
      <c r="L206" s="5" t="s">
        <v>1380</v>
      </c>
      <c r="M206" s="5" t="s">
        <v>1374</v>
      </c>
      <c r="N206" s="5" t="s">
        <v>1381</v>
      </c>
      <c r="O206" s="5" t="s">
        <v>1369</v>
      </c>
      <c r="P206" s="4" t="str">
        <f t="shared" si="0"/>
        <v>Outstanding</v>
      </c>
      <c r="Q206" s="13" t="s">
        <v>25</v>
      </c>
    </row>
    <row r="207" spans="1:17" ht="60" customHeight="1" x14ac:dyDescent="0.35">
      <c r="A207" s="11" t="s">
        <v>1382</v>
      </c>
      <c r="B207" s="2" t="s">
        <v>1383</v>
      </c>
      <c r="C207" s="1" t="s">
        <v>1384</v>
      </c>
      <c r="D207" s="3" t="s">
        <v>20</v>
      </c>
      <c r="E207" s="3" t="s">
        <v>104</v>
      </c>
      <c r="F207" s="4" t="s">
        <v>22</v>
      </c>
      <c r="G207" s="4" t="s">
        <v>23</v>
      </c>
      <c r="H207" s="4" t="s">
        <v>24</v>
      </c>
      <c r="I207" s="4" t="s">
        <v>25</v>
      </c>
      <c r="J207" s="5" t="s">
        <v>25</v>
      </c>
      <c r="K207" s="5" t="s">
        <v>1385</v>
      </c>
      <c r="L207" s="5" t="s">
        <v>1386</v>
      </c>
      <c r="M207" s="5" t="s">
        <v>1387</v>
      </c>
      <c r="N207" s="5" t="s">
        <v>1388</v>
      </c>
      <c r="O207" s="5" t="s">
        <v>1389</v>
      </c>
      <c r="P207" s="4" t="str">
        <f t="shared" si="0"/>
        <v>Outstanding</v>
      </c>
      <c r="Q207" s="13" t="s">
        <v>25</v>
      </c>
    </row>
    <row r="208" spans="1:17" ht="60" customHeight="1" x14ac:dyDescent="0.35">
      <c r="A208" s="11" t="s">
        <v>1390</v>
      </c>
      <c r="B208" s="2" t="s">
        <v>1391</v>
      </c>
      <c r="C208" s="1" t="s">
        <v>1392</v>
      </c>
      <c r="D208" s="3" t="s">
        <v>20</v>
      </c>
      <c r="E208" s="3" t="s">
        <v>21</v>
      </c>
      <c r="F208" s="4" t="s">
        <v>22</v>
      </c>
      <c r="G208" s="4" t="s">
        <v>23</v>
      </c>
      <c r="H208" s="4" t="s">
        <v>24</v>
      </c>
      <c r="I208" s="4" t="s">
        <v>25</v>
      </c>
      <c r="J208" s="5" t="s">
        <v>25</v>
      </c>
      <c r="K208" s="5" t="s">
        <v>1393</v>
      </c>
      <c r="L208" s="5" t="s">
        <v>1394</v>
      </c>
      <c r="M208" s="5" t="s">
        <v>1395</v>
      </c>
      <c r="N208" s="5" t="s">
        <v>1396</v>
      </c>
      <c r="O208" s="5" t="s">
        <v>88</v>
      </c>
      <c r="P208" s="4" t="str">
        <f t="shared" si="0"/>
        <v>Outstanding</v>
      </c>
      <c r="Q208" s="13" t="s">
        <v>25</v>
      </c>
    </row>
    <row r="209" spans="1:17" ht="60" customHeight="1" x14ac:dyDescent="0.35">
      <c r="A209" s="11" t="s">
        <v>1390</v>
      </c>
      <c r="B209" s="2" t="s">
        <v>1397</v>
      </c>
      <c r="C209" s="1" t="s">
        <v>1398</v>
      </c>
      <c r="D209" s="3" t="s">
        <v>20</v>
      </c>
      <c r="E209" s="3" t="s">
        <v>21</v>
      </c>
      <c r="F209" s="4" t="s">
        <v>22</v>
      </c>
      <c r="G209" s="4" t="s">
        <v>23</v>
      </c>
      <c r="H209" s="4" t="s">
        <v>24</v>
      </c>
      <c r="I209" s="4" t="s">
        <v>25</v>
      </c>
      <c r="J209" s="5" t="s">
        <v>25</v>
      </c>
      <c r="K209" s="5" t="s">
        <v>1399</v>
      </c>
      <c r="L209" s="5" t="s">
        <v>1400</v>
      </c>
      <c r="M209" s="5" t="s">
        <v>1395</v>
      </c>
      <c r="N209" s="5" t="s">
        <v>1401</v>
      </c>
      <c r="O209" s="5" t="s">
        <v>1402</v>
      </c>
      <c r="P209" s="4" t="str">
        <f t="shared" si="0"/>
        <v>Outstanding</v>
      </c>
      <c r="Q209" s="13" t="s">
        <v>25</v>
      </c>
    </row>
    <row r="210" spans="1:17" ht="60" customHeight="1" x14ac:dyDescent="0.35">
      <c r="A210" s="11" t="s">
        <v>1403</v>
      </c>
      <c r="B210" s="2" t="s">
        <v>1404</v>
      </c>
      <c r="C210" s="1" t="s">
        <v>1405</v>
      </c>
      <c r="D210" s="3" t="s">
        <v>20</v>
      </c>
      <c r="E210" s="3" t="s">
        <v>21</v>
      </c>
      <c r="F210" s="4" t="s">
        <v>22</v>
      </c>
      <c r="G210" s="4" t="s">
        <v>23</v>
      </c>
      <c r="H210" s="4" t="s">
        <v>24</v>
      </c>
      <c r="I210" s="4" t="s">
        <v>25</v>
      </c>
      <c r="J210" s="5" t="s">
        <v>25</v>
      </c>
      <c r="K210" s="5" t="s">
        <v>1406</v>
      </c>
      <c r="L210" s="5" t="s">
        <v>1407</v>
      </c>
      <c r="M210" s="5" t="s">
        <v>51</v>
      </c>
      <c r="N210" s="5" t="s">
        <v>1408</v>
      </c>
      <c r="O210" s="5" t="s">
        <v>1409</v>
      </c>
      <c r="P210" s="4" t="str">
        <f t="shared" si="0"/>
        <v>Outstanding</v>
      </c>
      <c r="Q210" s="13" t="s">
        <v>25</v>
      </c>
    </row>
    <row r="211" spans="1:17" ht="60" customHeight="1" x14ac:dyDescent="0.35">
      <c r="A211" s="11" t="s">
        <v>1403</v>
      </c>
      <c r="B211" s="2" t="s">
        <v>1410</v>
      </c>
      <c r="C211" s="1" t="s">
        <v>1411</v>
      </c>
      <c r="D211" s="3" t="s">
        <v>20</v>
      </c>
      <c r="E211" s="3" t="s">
        <v>21</v>
      </c>
      <c r="F211" s="4" t="s">
        <v>22</v>
      </c>
      <c r="G211" s="4" t="s">
        <v>23</v>
      </c>
      <c r="H211" s="4" t="s">
        <v>24</v>
      </c>
      <c r="I211" s="4" t="s">
        <v>25</v>
      </c>
      <c r="J211" s="5" t="s">
        <v>25</v>
      </c>
      <c r="K211" s="5" t="s">
        <v>1412</v>
      </c>
      <c r="L211" s="5" t="s">
        <v>1413</v>
      </c>
      <c r="M211" s="5" t="s">
        <v>1414</v>
      </c>
      <c r="N211" s="5" t="s">
        <v>1415</v>
      </c>
      <c r="O211" s="5" t="s">
        <v>1416</v>
      </c>
      <c r="P211" s="4" t="str">
        <f t="shared" si="0"/>
        <v>Outstanding</v>
      </c>
      <c r="Q211" s="13" t="s">
        <v>25</v>
      </c>
    </row>
    <row r="212" spans="1:17" ht="60" customHeight="1" x14ac:dyDescent="0.35">
      <c r="A212" s="11" t="s">
        <v>1403</v>
      </c>
      <c r="B212" s="2" t="s">
        <v>1417</v>
      </c>
      <c r="C212" s="1" t="s">
        <v>1418</v>
      </c>
      <c r="D212" s="3" t="s">
        <v>20</v>
      </c>
      <c r="E212" s="3" t="s">
        <v>21</v>
      </c>
      <c r="F212" s="4" t="s">
        <v>22</v>
      </c>
      <c r="G212" s="4" t="s">
        <v>23</v>
      </c>
      <c r="H212" s="4" t="s">
        <v>24</v>
      </c>
      <c r="I212" s="4" t="s">
        <v>25</v>
      </c>
      <c r="J212" s="5" t="s">
        <v>25</v>
      </c>
      <c r="K212" s="5" t="s">
        <v>1419</v>
      </c>
      <c r="L212" s="5" t="s">
        <v>1420</v>
      </c>
      <c r="M212" s="5" t="s">
        <v>1421</v>
      </c>
      <c r="N212" s="5" t="s">
        <v>1422</v>
      </c>
      <c r="O212" s="5" t="s">
        <v>1423</v>
      </c>
      <c r="P212" s="4" t="str">
        <f t="shared" si="0"/>
        <v>Outstanding</v>
      </c>
      <c r="Q212" s="13" t="s">
        <v>25</v>
      </c>
    </row>
    <row r="213" spans="1:17" ht="60" customHeight="1" x14ac:dyDescent="0.35">
      <c r="A213" s="11" t="s">
        <v>1403</v>
      </c>
      <c r="B213" s="2" t="s">
        <v>1424</v>
      </c>
      <c r="C213" s="1" t="s">
        <v>1425</v>
      </c>
      <c r="D213" s="3" t="s">
        <v>20</v>
      </c>
      <c r="E213" s="3" t="s">
        <v>21</v>
      </c>
      <c r="F213" s="4" t="s">
        <v>22</v>
      </c>
      <c r="G213" s="4" t="s">
        <v>23</v>
      </c>
      <c r="H213" s="4" t="s">
        <v>24</v>
      </c>
      <c r="I213" s="4" t="s">
        <v>25</v>
      </c>
      <c r="J213" s="5" t="s">
        <v>25</v>
      </c>
      <c r="K213" s="5" t="s">
        <v>1426</v>
      </c>
      <c r="L213" s="5" t="s">
        <v>1427</v>
      </c>
      <c r="M213" s="5" t="s">
        <v>51</v>
      </c>
      <c r="N213" s="5" t="s">
        <v>1428</v>
      </c>
      <c r="O213" s="5" t="s">
        <v>1429</v>
      </c>
      <c r="P213" s="4" t="str">
        <f t="shared" si="0"/>
        <v>Outstanding</v>
      </c>
      <c r="Q213" s="13" t="s">
        <v>25</v>
      </c>
    </row>
    <row r="214" spans="1:17" ht="60" customHeight="1" x14ac:dyDescent="0.35">
      <c r="A214" s="11" t="s">
        <v>1403</v>
      </c>
      <c r="B214" s="2" t="s">
        <v>1430</v>
      </c>
      <c r="C214" s="1" t="s">
        <v>1431</v>
      </c>
      <c r="D214" s="3" t="s">
        <v>20</v>
      </c>
      <c r="E214" s="3" t="s">
        <v>21</v>
      </c>
      <c r="F214" s="4" t="s">
        <v>22</v>
      </c>
      <c r="G214" s="4" t="s">
        <v>23</v>
      </c>
      <c r="H214" s="4" t="s">
        <v>24</v>
      </c>
      <c r="I214" s="4" t="s">
        <v>25</v>
      </c>
      <c r="J214" s="5" t="s">
        <v>25</v>
      </c>
      <c r="K214" s="5" t="s">
        <v>1432</v>
      </c>
      <c r="L214" s="5" t="s">
        <v>1433</v>
      </c>
      <c r="M214" s="5" t="s">
        <v>51</v>
      </c>
      <c r="N214" s="5" t="s">
        <v>1434</v>
      </c>
      <c r="O214" s="5" t="s">
        <v>1435</v>
      </c>
      <c r="P214" s="4" t="str">
        <f t="shared" si="0"/>
        <v>Outstanding</v>
      </c>
      <c r="Q214" s="13" t="s">
        <v>25</v>
      </c>
    </row>
    <row r="215" spans="1:17" ht="60" customHeight="1" x14ac:dyDescent="0.35">
      <c r="A215" s="11" t="s">
        <v>1403</v>
      </c>
      <c r="B215" s="2" t="s">
        <v>1436</v>
      </c>
      <c r="C215" s="1" t="s">
        <v>1437</v>
      </c>
      <c r="D215" s="3" t="s">
        <v>20</v>
      </c>
      <c r="E215" s="3" t="s">
        <v>21</v>
      </c>
      <c r="F215" s="4" t="s">
        <v>22</v>
      </c>
      <c r="G215" s="4" t="s">
        <v>23</v>
      </c>
      <c r="H215" s="4" t="s">
        <v>24</v>
      </c>
      <c r="I215" s="4" t="s">
        <v>25</v>
      </c>
      <c r="J215" s="5" t="s">
        <v>25</v>
      </c>
      <c r="K215" s="5" t="s">
        <v>1438</v>
      </c>
      <c r="L215" s="5" t="s">
        <v>1439</v>
      </c>
      <c r="M215" s="5" t="s">
        <v>51</v>
      </c>
      <c r="N215" s="5" t="s">
        <v>1440</v>
      </c>
      <c r="O215" s="5" t="s">
        <v>1441</v>
      </c>
      <c r="P215" s="4" t="str">
        <f t="shared" si="0"/>
        <v>Outstanding</v>
      </c>
      <c r="Q215" s="13" t="s">
        <v>25</v>
      </c>
    </row>
    <row r="216" spans="1:17" ht="60" customHeight="1" x14ac:dyDescent="0.35">
      <c r="A216" s="11" t="s">
        <v>1403</v>
      </c>
      <c r="B216" s="2" t="s">
        <v>1442</v>
      </c>
      <c r="C216" s="1" t="s">
        <v>1443</v>
      </c>
      <c r="D216" s="3" t="s">
        <v>20</v>
      </c>
      <c r="E216" s="3" t="s">
        <v>21</v>
      </c>
      <c r="F216" s="4" t="s">
        <v>22</v>
      </c>
      <c r="G216" s="4" t="s">
        <v>23</v>
      </c>
      <c r="H216" s="4" t="s">
        <v>24</v>
      </c>
      <c r="I216" s="4" t="s">
        <v>25</v>
      </c>
      <c r="J216" s="5" t="s">
        <v>25</v>
      </c>
      <c r="K216" s="5" t="s">
        <v>1444</v>
      </c>
      <c r="L216" s="5" t="s">
        <v>1445</v>
      </c>
      <c r="M216" s="5" t="s">
        <v>1446</v>
      </c>
      <c r="N216" s="5" t="s">
        <v>1447</v>
      </c>
      <c r="O216" s="5" t="s">
        <v>1448</v>
      </c>
      <c r="P216" s="4" t="str">
        <f t="shared" si="0"/>
        <v>Outstanding</v>
      </c>
      <c r="Q216" s="13" t="s">
        <v>25</v>
      </c>
    </row>
    <row r="217" spans="1:17" ht="60" customHeight="1" x14ac:dyDescent="0.35">
      <c r="A217" s="11" t="s">
        <v>1403</v>
      </c>
      <c r="B217" s="2" t="s">
        <v>1449</v>
      </c>
      <c r="C217" s="1" t="s">
        <v>1450</v>
      </c>
      <c r="D217" s="3" t="s">
        <v>20</v>
      </c>
      <c r="E217" s="3" t="s">
        <v>21</v>
      </c>
      <c r="F217" s="4" t="s">
        <v>22</v>
      </c>
      <c r="G217" s="4" t="s">
        <v>23</v>
      </c>
      <c r="H217" s="4" t="s">
        <v>24</v>
      </c>
      <c r="I217" s="4" t="s">
        <v>25</v>
      </c>
      <c r="J217" s="5" t="s">
        <v>25</v>
      </c>
      <c r="K217" s="5" t="s">
        <v>1451</v>
      </c>
      <c r="L217" s="5" t="s">
        <v>1452</v>
      </c>
      <c r="M217" s="5" t="s">
        <v>1446</v>
      </c>
      <c r="N217" s="5" t="s">
        <v>1453</v>
      </c>
      <c r="O217" s="5" t="s">
        <v>1448</v>
      </c>
      <c r="P217" s="4" t="str">
        <f t="shared" si="0"/>
        <v>Outstanding</v>
      </c>
      <c r="Q217" s="13" t="s">
        <v>25</v>
      </c>
    </row>
    <row r="218" spans="1:17" ht="60" customHeight="1" x14ac:dyDescent="0.35">
      <c r="A218" s="11" t="s">
        <v>1403</v>
      </c>
      <c r="B218" s="2" t="s">
        <v>1454</v>
      </c>
      <c r="C218" s="1" t="s">
        <v>1455</v>
      </c>
      <c r="D218" s="3" t="s">
        <v>20</v>
      </c>
      <c r="E218" s="3" t="s">
        <v>21</v>
      </c>
      <c r="F218" s="4" t="s">
        <v>22</v>
      </c>
      <c r="G218" s="4" t="s">
        <v>23</v>
      </c>
      <c r="H218" s="4" t="s">
        <v>24</v>
      </c>
      <c r="I218" s="4" t="s">
        <v>25</v>
      </c>
      <c r="J218" s="5" t="s">
        <v>25</v>
      </c>
      <c r="K218" s="5" t="s">
        <v>1456</v>
      </c>
      <c r="L218" s="5" t="s">
        <v>1457</v>
      </c>
      <c r="M218" s="5" t="s">
        <v>1446</v>
      </c>
      <c r="N218" s="5" t="s">
        <v>1458</v>
      </c>
      <c r="O218" s="5" t="s">
        <v>1448</v>
      </c>
      <c r="P218" s="4" t="str">
        <f t="shared" si="0"/>
        <v>Outstanding</v>
      </c>
      <c r="Q218" s="13" t="s">
        <v>25</v>
      </c>
    </row>
    <row r="219" spans="1:17" ht="60" customHeight="1" x14ac:dyDescent="0.35">
      <c r="A219" s="11" t="s">
        <v>1403</v>
      </c>
      <c r="B219" s="2" t="s">
        <v>1459</v>
      </c>
      <c r="C219" s="1" t="s">
        <v>1460</v>
      </c>
      <c r="D219" s="3" t="s">
        <v>20</v>
      </c>
      <c r="E219" s="3" t="s">
        <v>21</v>
      </c>
      <c r="F219" s="4" t="s">
        <v>22</v>
      </c>
      <c r="G219" s="4" t="s">
        <v>23</v>
      </c>
      <c r="H219" s="4" t="s">
        <v>24</v>
      </c>
      <c r="I219" s="4" t="s">
        <v>25</v>
      </c>
      <c r="J219" s="5" t="s">
        <v>25</v>
      </c>
      <c r="K219" s="5" t="s">
        <v>1461</v>
      </c>
      <c r="L219" s="5" t="s">
        <v>1462</v>
      </c>
      <c r="M219" s="5" t="s">
        <v>1446</v>
      </c>
      <c r="N219" s="5" t="s">
        <v>1463</v>
      </c>
      <c r="O219" s="5" t="s">
        <v>1448</v>
      </c>
      <c r="P219" s="4" t="str">
        <f t="shared" si="0"/>
        <v>Outstanding</v>
      </c>
      <c r="Q219" s="13" t="s">
        <v>25</v>
      </c>
    </row>
    <row r="220" spans="1:17" ht="60" customHeight="1" x14ac:dyDescent="0.35">
      <c r="A220" s="11" t="s">
        <v>1403</v>
      </c>
      <c r="B220" s="2" t="s">
        <v>1464</v>
      </c>
      <c r="C220" s="1" t="s">
        <v>1465</v>
      </c>
      <c r="D220" s="3" t="s">
        <v>20</v>
      </c>
      <c r="E220" s="3" t="s">
        <v>21</v>
      </c>
      <c r="F220" s="4" t="s">
        <v>22</v>
      </c>
      <c r="G220" s="4" t="s">
        <v>23</v>
      </c>
      <c r="H220" s="4" t="s">
        <v>24</v>
      </c>
      <c r="I220" s="4" t="s">
        <v>25</v>
      </c>
      <c r="J220" s="5" t="s">
        <v>25</v>
      </c>
      <c r="K220" s="5" t="s">
        <v>1466</v>
      </c>
      <c r="L220" s="5" t="s">
        <v>1467</v>
      </c>
      <c r="M220" s="5" t="s">
        <v>1446</v>
      </c>
      <c r="N220" s="5" t="s">
        <v>1468</v>
      </c>
      <c r="O220" s="5" t="s">
        <v>1448</v>
      </c>
      <c r="P220" s="4" t="str">
        <f t="shared" si="0"/>
        <v>Outstanding</v>
      </c>
      <c r="Q220" s="13" t="s">
        <v>25</v>
      </c>
    </row>
    <row r="221" spans="1:17" ht="60" customHeight="1" x14ac:dyDescent="0.35">
      <c r="A221" s="11" t="s">
        <v>1403</v>
      </c>
      <c r="B221" s="2" t="s">
        <v>1469</v>
      </c>
      <c r="C221" s="1" t="s">
        <v>1470</v>
      </c>
      <c r="D221" s="3" t="s">
        <v>20</v>
      </c>
      <c r="E221" s="3" t="s">
        <v>21</v>
      </c>
      <c r="F221" s="4" t="s">
        <v>22</v>
      </c>
      <c r="G221" s="4" t="s">
        <v>23</v>
      </c>
      <c r="H221" s="4" t="s">
        <v>24</v>
      </c>
      <c r="I221" s="4" t="s">
        <v>25</v>
      </c>
      <c r="J221" s="5" t="s">
        <v>25</v>
      </c>
      <c r="K221" s="5" t="s">
        <v>1471</v>
      </c>
      <c r="L221" s="5" t="s">
        <v>1472</v>
      </c>
      <c r="M221" s="5" t="s">
        <v>1473</v>
      </c>
      <c r="N221" s="5" t="s">
        <v>1474</v>
      </c>
      <c r="O221" s="5" t="s">
        <v>1448</v>
      </c>
      <c r="P221" s="4" t="str">
        <f t="shared" si="0"/>
        <v>Outstanding</v>
      </c>
      <c r="Q221" s="13" t="s">
        <v>25</v>
      </c>
    </row>
    <row r="222" spans="1:17" ht="60" customHeight="1" x14ac:dyDescent="0.35">
      <c r="A222" s="11" t="s">
        <v>1403</v>
      </c>
      <c r="B222" s="2" t="s">
        <v>1475</v>
      </c>
      <c r="C222" s="1" t="s">
        <v>1476</v>
      </c>
      <c r="D222" s="3" t="s">
        <v>20</v>
      </c>
      <c r="E222" s="3" t="s">
        <v>21</v>
      </c>
      <c r="F222" s="4" t="s">
        <v>22</v>
      </c>
      <c r="G222" s="4" t="s">
        <v>23</v>
      </c>
      <c r="H222" s="4" t="s">
        <v>24</v>
      </c>
      <c r="I222" s="4" t="s">
        <v>25</v>
      </c>
      <c r="J222" s="5" t="s">
        <v>25</v>
      </c>
      <c r="K222" s="5" t="s">
        <v>1477</v>
      </c>
      <c r="L222" s="5" t="s">
        <v>1457</v>
      </c>
      <c r="M222" s="5" t="s">
        <v>1446</v>
      </c>
      <c r="N222" s="5" t="s">
        <v>1478</v>
      </c>
      <c r="O222" s="5" t="s">
        <v>1448</v>
      </c>
      <c r="P222" s="4" t="str">
        <f t="shared" si="0"/>
        <v>Outstanding</v>
      </c>
      <c r="Q222" s="13" t="s">
        <v>25</v>
      </c>
    </row>
    <row r="223" spans="1:17" ht="60" customHeight="1" x14ac:dyDescent="0.35">
      <c r="A223" s="11" t="s">
        <v>1403</v>
      </c>
      <c r="B223" s="2" t="s">
        <v>1479</v>
      </c>
      <c r="C223" s="1" t="s">
        <v>1480</v>
      </c>
      <c r="D223" s="3" t="s">
        <v>20</v>
      </c>
      <c r="E223" s="3" t="s">
        <v>21</v>
      </c>
      <c r="F223" s="4" t="s">
        <v>22</v>
      </c>
      <c r="G223" s="4" t="s">
        <v>23</v>
      </c>
      <c r="H223" s="4" t="s">
        <v>24</v>
      </c>
      <c r="I223" s="4" t="s">
        <v>25</v>
      </c>
      <c r="J223" s="5" t="s">
        <v>25</v>
      </c>
      <c r="K223" s="5" t="s">
        <v>1481</v>
      </c>
      <c r="L223" s="5" t="s">
        <v>1482</v>
      </c>
      <c r="M223" s="5" t="s">
        <v>1446</v>
      </c>
      <c r="N223" s="5" t="s">
        <v>1483</v>
      </c>
      <c r="O223" s="5" t="s">
        <v>1448</v>
      </c>
      <c r="P223" s="4" t="str">
        <f t="shared" si="0"/>
        <v>Outstanding</v>
      </c>
      <c r="Q223" s="13" t="s">
        <v>25</v>
      </c>
    </row>
    <row r="224" spans="1:17" ht="60" customHeight="1" x14ac:dyDescent="0.35">
      <c r="A224" s="11" t="s">
        <v>1403</v>
      </c>
      <c r="B224" s="2" t="s">
        <v>1484</v>
      </c>
      <c r="C224" s="1" t="s">
        <v>1485</v>
      </c>
      <c r="D224" s="3" t="s">
        <v>20</v>
      </c>
      <c r="E224" s="3" t="s">
        <v>21</v>
      </c>
      <c r="F224" s="4" t="s">
        <v>22</v>
      </c>
      <c r="G224" s="4" t="s">
        <v>23</v>
      </c>
      <c r="H224" s="4" t="s">
        <v>24</v>
      </c>
      <c r="I224" s="4" t="s">
        <v>25</v>
      </c>
      <c r="J224" s="5" t="s">
        <v>25</v>
      </c>
      <c r="K224" s="5" t="s">
        <v>1486</v>
      </c>
      <c r="L224" s="5" t="s">
        <v>1482</v>
      </c>
      <c r="M224" s="5" t="s">
        <v>1446</v>
      </c>
      <c r="N224" s="5" t="s">
        <v>1487</v>
      </c>
      <c r="O224" s="5" t="s">
        <v>1448</v>
      </c>
      <c r="P224" s="4" t="str">
        <f t="shared" si="0"/>
        <v>Outstanding</v>
      </c>
      <c r="Q224" s="13" t="s">
        <v>25</v>
      </c>
    </row>
    <row r="225" spans="1:17" ht="60" customHeight="1" x14ac:dyDescent="0.35">
      <c r="A225" s="11" t="s">
        <v>1403</v>
      </c>
      <c r="B225" s="2" t="s">
        <v>1488</v>
      </c>
      <c r="C225" s="1" t="s">
        <v>1489</v>
      </c>
      <c r="D225" s="3" t="s">
        <v>20</v>
      </c>
      <c r="E225" s="3" t="s">
        <v>21</v>
      </c>
      <c r="F225" s="4" t="s">
        <v>22</v>
      </c>
      <c r="G225" s="4" t="s">
        <v>23</v>
      </c>
      <c r="H225" s="4" t="s">
        <v>24</v>
      </c>
      <c r="I225" s="4" t="s">
        <v>25</v>
      </c>
      <c r="J225" s="5" t="s">
        <v>25</v>
      </c>
      <c r="K225" s="5" t="s">
        <v>1490</v>
      </c>
      <c r="L225" s="5" t="s">
        <v>1491</v>
      </c>
      <c r="M225" s="5" t="s">
        <v>1492</v>
      </c>
      <c r="N225" s="5" t="s">
        <v>1493</v>
      </c>
      <c r="O225" s="5" t="s">
        <v>1448</v>
      </c>
      <c r="P225" s="4" t="str">
        <f t="shared" si="0"/>
        <v>Outstanding</v>
      </c>
      <c r="Q225" s="13" t="s">
        <v>25</v>
      </c>
    </row>
    <row r="226" spans="1:17" ht="60" customHeight="1" x14ac:dyDescent="0.35">
      <c r="A226" s="11" t="s">
        <v>1403</v>
      </c>
      <c r="B226" s="2" t="s">
        <v>1494</v>
      </c>
      <c r="C226" s="1" t="s">
        <v>1495</v>
      </c>
      <c r="D226" s="3" t="s">
        <v>20</v>
      </c>
      <c r="E226" s="3" t="s">
        <v>21</v>
      </c>
      <c r="F226" s="4" t="s">
        <v>22</v>
      </c>
      <c r="G226" s="4" t="s">
        <v>23</v>
      </c>
      <c r="H226" s="4" t="s">
        <v>24</v>
      </c>
      <c r="I226" s="4" t="s">
        <v>25</v>
      </c>
      <c r="J226" s="5" t="s">
        <v>25</v>
      </c>
      <c r="K226" s="5" t="s">
        <v>1496</v>
      </c>
      <c r="L226" s="5" t="s">
        <v>1497</v>
      </c>
      <c r="M226" s="5" t="s">
        <v>1498</v>
      </c>
      <c r="N226" s="5" t="s">
        <v>1499</v>
      </c>
      <c r="O226" s="5" t="s">
        <v>1448</v>
      </c>
      <c r="P226" s="4" t="str">
        <f t="shared" si="0"/>
        <v>Outstanding</v>
      </c>
      <c r="Q226" s="13" t="s">
        <v>25</v>
      </c>
    </row>
    <row r="227" spans="1:17" ht="60" customHeight="1" x14ac:dyDescent="0.35">
      <c r="A227" s="11" t="s">
        <v>1403</v>
      </c>
      <c r="B227" s="2" t="s">
        <v>1500</v>
      </c>
      <c r="C227" s="1" t="s">
        <v>1501</v>
      </c>
      <c r="D227" s="3" t="s">
        <v>20</v>
      </c>
      <c r="E227" s="3" t="s">
        <v>21</v>
      </c>
      <c r="F227" s="4" t="s">
        <v>22</v>
      </c>
      <c r="G227" s="4" t="s">
        <v>23</v>
      </c>
      <c r="H227" s="4" t="s">
        <v>24</v>
      </c>
      <c r="I227" s="4" t="s">
        <v>25</v>
      </c>
      <c r="J227" s="5" t="s">
        <v>25</v>
      </c>
      <c r="K227" s="5" t="s">
        <v>1502</v>
      </c>
      <c r="L227" s="5" t="s">
        <v>1503</v>
      </c>
      <c r="M227" s="5" t="s">
        <v>1446</v>
      </c>
      <c r="N227" s="5" t="s">
        <v>1504</v>
      </c>
      <c r="O227" s="5" t="s">
        <v>1448</v>
      </c>
      <c r="P227" s="4" t="str">
        <f t="shared" si="0"/>
        <v>Outstanding</v>
      </c>
      <c r="Q227" s="13" t="s">
        <v>25</v>
      </c>
    </row>
    <row r="228" spans="1:17" ht="60" customHeight="1" x14ac:dyDescent="0.35">
      <c r="A228" s="11" t="s">
        <v>1403</v>
      </c>
      <c r="B228" s="2" t="s">
        <v>1505</v>
      </c>
      <c r="C228" s="1" t="s">
        <v>1506</v>
      </c>
      <c r="D228" s="3" t="s">
        <v>20</v>
      </c>
      <c r="E228" s="3" t="s">
        <v>21</v>
      </c>
      <c r="F228" s="4" t="s">
        <v>22</v>
      </c>
      <c r="G228" s="4" t="s">
        <v>23</v>
      </c>
      <c r="H228" s="4" t="s">
        <v>24</v>
      </c>
      <c r="I228" s="4" t="s">
        <v>25</v>
      </c>
      <c r="J228" s="5" t="s">
        <v>25</v>
      </c>
      <c r="K228" s="5" t="s">
        <v>1507</v>
      </c>
      <c r="L228" s="5" t="s">
        <v>1508</v>
      </c>
      <c r="M228" s="5" t="s">
        <v>1509</v>
      </c>
      <c r="N228" s="5" t="s">
        <v>1510</v>
      </c>
      <c r="O228" s="5" t="s">
        <v>1448</v>
      </c>
      <c r="P228" s="4" t="str">
        <f t="shared" si="0"/>
        <v>Outstanding</v>
      </c>
      <c r="Q228" s="13" t="s">
        <v>25</v>
      </c>
    </row>
    <row r="229" spans="1:17" ht="60" customHeight="1" x14ac:dyDescent="0.35">
      <c r="A229" s="11" t="s">
        <v>1403</v>
      </c>
      <c r="B229" s="2" t="s">
        <v>1511</v>
      </c>
      <c r="C229" s="1" t="s">
        <v>1512</v>
      </c>
      <c r="D229" s="3" t="s">
        <v>20</v>
      </c>
      <c r="E229" s="3" t="s">
        <v>21</v>
      </c>
      <c r="F229" s="4" t="s">
        <v>22</v>
      </c>
      <c r="G229" s="4" t="s">
        <v>23</v>
      </c>
      <c r="H229" s="4" t="s">
        <v>24</v>
      </c>
      <c r="I229" s="4" t="s">
        <v>25</v>
      </c>
      <c r="J229" s="5" t="s">
        <v>25</v>
      </c>
      <c r="K229" s="5" t="s">
        <v>1513</v>
      </c>
      <c r="L229" s="5" t="s">
        <v>1514</v>
      </c>
      <c r="M229" s="5" t="s">
        <v>1515</v>
      </c>
      <c r="N229" s="5" t="s">
        <v>1516</v>
      </c>
      <c r="O229" s="5" t="s">
        <v>1448</v>
      </c>
      <c r="P229" s="4" t="str">
        <f t="shared" si="0"/>
        <v>Outstanding</v>
      </c>
      <c r="Q229" s="13" t="s">
        <v>25</v>
      </c>
    </row>
    <row r="230" spans="1:17" ht="60" customHeight="1" x14ac:dyDescent="0.35">
      <c r="A230" s="11" t="s">
        <v>1403</v>
      </c>
      <c r="B230" s="2" t="s">
        <v>1517</v>
      </c>
      <c r="C230" s="1" t="s">
        <v>1518</v>
      </c>
      <c r="D230" s="3" t="s">
        <v>20</v>
      </c>
      <c r="E230" s="3" t="s">
        <v>21</v>
      </c>
      <c r="F230" s="4" t="s">
        <v>22</v>
      </c>
      <c r="G230" s="4" t="s">
        <v>23</v>
      </c>
      <c r="H230" s="4" t="s">
        <v>24</v>
      </c>
      <c r="I230" s="4" t="s">
        <v>25</v>
      </c>
      <c r="J230" s="5" t="s">
        <v>25</v>
      </c>
      <c r="K230" s="5" t="s">
        <v>1519</v>
      </c>
      <c r="L230" s="5" t="s">
        <v>1520</v>
      </c>
      <c r="M230" s="5" t="s">
        <v>1515</v>
      </c>
      <c r="N230" s="5" t="s">
        <v>1521</v>
      </c>
      <c r="O230" s="5" t="s">
        <v>1448</v>
      </c>
      <c r="P230" s="4" t="str">
        <f t="shared" si="0"/>
        <v>Outstanding</v>
      </c>
      <c r="Q230" s="13" t="s">
        <v>25</v>
      </c>
    </row>
    <row r="231" spans="1:17" ht="60" customHeight="1" x14ac:dyDescent="0.35">
      <c r="A231" s="11" t="s">
        <v>1403</v>
      </c>
      <c r="B231" s="2" t="s">
        <v>1522</v>
      </c>
      <c r="C231" s="1" t="s">
        <v>1523</v>
      </c>
      <c r="D231" s="3" t="s">
        <v>20</v>
      </c>
      <c r="E231" s="3" t="s">
        <v>21</v>
      </c>
      <c r="F231" s="4" t="s">
        <v>22</v>
      </c>
      <c r="G231" s="4" t="s">
        <v>23</v>
      </c>
      <c r="H231" s="4" t="s">
        <v>24</v>
      </c>
      <c r="I231" s="4" t="s">
        <v>25</v>
      </c>
      <c r="J231" s="5" t="s">
        <v>25</v>
      </c>
      <c r="K231" s="5" t="s">
        <v>1524</v>
      </c>
      <c r="L231" s="5" t="s">
        <v>1525</v>
      </c>
      <c r="M231" s="5" t="s">
        <v>1526</v>
      </c>
      <c r="N231" s="5" t="s">
        <v>1527</v>
      </c>
      <c r="O231" s="5" t="s">
        <v>1448</v>
      </c>
      <c r="P231" s="4" t="str">
        <f t="shared" si="0"/>
        <v>Outstanding</v>
      </c>
      <c r="Q231" s="13" t="s">
        <v>25</v>
      </c>
    </row>
    <row r="232" spans="1:17" ht="60" customHeight="1" x14ac:dyDescent="0.35">
      <c r="A232" s="11" t="s">
        <v>1403</v>
      </c>
      <c r="B232" s="2" t="s">
        <v>1528</v>
      </c>
      <c r="C232" s="1" t="s">
        <v>1529</v>
      </c>
      <c r="D232" s="3" t="s">
        <v>20</v>
      </c>
      <c r="E232" s="3" t="s">
        <v>21</v>
      </c>
      <c r="F232" s="4" t="s">
        <v>22</v>
      </c>
      <c r="G232" s="4" t="s">
        <v>23</v>
      </c>
      <c r="H232" s="4" t="s">
        <v>24</v>
      </c>
      <c r="I232" s="4" t="s">
        <v>25</v>
      </c>
      <c r="J232" s="5" t="s">
        <v>25</v>
      </c>
      <c r="K232" s="5" t="s">
        <v>1530</v>
      </c>
      <c r="L232" s="5" t="s">
        <v>1531</v>
      </c>
      <c r="M232" s="5" t="s">
        <v>1532</v>
      </c>
      <c r="N232" s="5" t="s">
        <v>1533</v>
      </c>
      <c r="O232" s="5" t="s">
        <v>1534</v>
      </c>
      <c r="P232" s="4" t="str">
        <f t="shared" si="0"/>
        <v>Outstanding</v>
      </c>
      <c r="Q232" s="13" t="s">
        <v>25</v>
      </c>
    </row>
    <row r="233" spans="1:17" ht="60" customHeight="1" x14ac:dyDescent="0.35">
      <c r="A233" s="11" t="s">
        <v>1403</v>
      </c>
      <c r="B233" s="2" t="s">
        <v>1535</v>
      </c>
      <c r="C233" s="1" t="s">
        <v>1536</v>
      </c>
      <c r="D233" s="3" t="s">
        <v>20</v>
      </c>
      <c r="E233" s="3" t="s">
        <v>104</v>
      </c>
      <c r="F233" s="4" t="s">
        <v>22</v>
      </c>
      <c r="G233" s="4" t="s">
        <v>23</v>
      </c>
      <c r="H233" s="4" t="s">
        <v>24</v>
      </c>
      <c r="I233" s="4" t="s">
        <v>25</v>
      </c>
      <c r="J233" s="5" t="s">
        <v>25</v>
      </c>
      <c r="K233" s="5" t="s">
        <v>1537</v>
      </c>
      <c r="L233" s="5" t="s">
        <v>1538</v>
      </c>
      <c r="M233" s="5" t="s">
        <v>1539</v>
      </c>
      <c r="N233" s="5" t="s">
        <v>1540</v>
      </c>
      <c r="O233" s="5" t="s">
        <v>1541</v>
      </c>
      <c r="P233" s="4" t="str">
        <f t="shared" si="0"/>
        <v>Outstanding</v>
      </c>
      <c r="Q233" s="13" t="s">
        <v>25</v>
      </c>
    </row>
    <row r="234" spans="1:17" ht="60" customHeight="1" x14ac:dyDescent="0.35">
      <c r="A234" s="11" t="s">
        <v>1403</v>
      </c>
      <c r="B234" s="2" t="s">
        <v>1542</v>
      </c>
      <c r="C234" s="1" t="s">
        <v>1543</v>
      </c>
      <c r="D234" s="3" t="s">
        <v>20</v>
      </c>
      <c r="E234" s="3" t="s">
        <v>104</v>
      </c>
      <c r="F234" s="4" t="s">
        <v>22</v>
      </c>
      <c r="G234" s="4" t="s">
        <v>23</v>
      </c>
      <c r="H234" s="4" t="s">
        <v>24</v>
      </c>
      <c r="I234" s="4" t="s">
        <v>25</v>
      </c>
      <c r="J234" s="5" t="s">
        <v>25</v>
      </c>
      <c r="K234" s="5" t="s">
        <v>1544</v>
      </c>
      <c r="L234" s="5" t="s">
        <v>1545</v>
      </c>
      <c r="M234" s="5" t="s">
        <v>1546</v>
      </c>
      <c r="N234" s="5" t="s">
        <v>1547</v>
      </c>
      <c r="O234" s="5" t="s">
        <v>1548</v>
      </c>
      <c r="P234" s="4" t="str">
        <f t="shared" si="0"/>
        <v>Outstanding</v>
      </c>
      <c r="Q234" s="13" t="s">
        <v>25</v>
      </c>
    </row>
    <row r="235" spans="1:17" ht="60" customHeight="1" x14ac:dyDescent="0.35">
      <c r="A235" s="11" t="s">
        <v>1403</v>
      </c>
      <c r="B235" s="2" t="s">
        <v>1549</v>
      </c>
      <c r="C235" s="1" t="s">
        <v>1550</v>
      </c>
      <c r="D235" s="3" t="s">
        <v>20</v>
      </c>
      <c r="E235" s="3" t="s">
        <v>21</v>
      </c>
      <c r="F235" s="4" t="s">
        <v>22</v>
      </c>
      <c r="G235" s="4" t="s">
        <v>23</v>
      </c>
      <c r="H235" s="4" t="s">
        <v>24</v>
      </c>
      <c r="I235" s="4" t="s">
        <v>25</v>
      </c>
      <c r="J235" s="5" t="s">
        <v>25</v>
      </c>
      <c r="K235" s="5" t="s">
        <v>1551</v>
      </c>
      <c r="L235" s="5" t="s">
        <v>1552</v>
      </c>
      <c r="M235" s="5" t="s">
        <v>1553</v>
      </c>
      <c r="N235" s="5" t="s">
        <v>1554</v>
      </c>
      <c r="O235" s="5" t="s">
        <v>1555</v>
      </c>
      <c r="P235" s="4" t="str">
        <f t="shared" si="0"/>
        <v>Outstanding</v>
      </c>
      <c r="Q235" s="13" t="s">
        <v>25</v>
      </c>
    </row>
    <row r="236" spans="1:17" ht="60" customHeight="1" x14ac:dyDescent="0.35">
      <c r="A236" s="11" t="s">
        <v>1403</v>
      </c>
      <c r="B236" s="2" t="s">
        <v>1556</v>
      </c>
      <c r="C236" s="1" t="s">
        <v>1557</v>
      </c>
      <c r="D236" s="3" t="s">
        <v>20</v>
      </c>
      <c r="E236" s="3" t="s">
        <v>21</v>
      </c>
      <c r="F236" s="4" t="s">
        <v>22</v>
      </c>
      <c r="G236" s="4" t="s">
        <v>23</v>
      </c>
      <c r="H236" s="4" t="s">
        <v>24</v>
      </c>
      <c r="I236" s="4" t="s">
        <v>25</v>
      </c>
      <c r="J236" s="5" t="s">
        <v>25</v>
      </c>
      <c r="K236" s="5" t="s">
        <v>1558</v>
      </c>
      <c r="L236" s="5" t="s">
        <v>1559</v>
      </c>
      <c r="M236" s="5" t="s">
        <v>1560</v>
      </c>
      <c r="N236" s="5" t="s">
        <v>1561</v>
      </c>
      <c r="O236" s="5" t="s">
        <v>1562</v>
      </c>
      <c r="P236" s="4" t="str">
        <f t="shared" si="0"/>
        <v>Outstanding</v>
      </c>
      <c r="Q236" s="13" t="s">
        <v>25</v>
      </c>
    </row>
    <row r="237" spans="1:17" ht="60" customHeight="1" x14ac:dyDescent="0.35">
      <c r="A237" s="11" t="s">
        <v>1403</v>
      </c>
      <c r="B237" s="2" t="s">
        <v>1563</v>
      </c>
      <c r="C237" s="1" t="s">
        <v>1564</v>
      </c>
      <c r="D237" s="3" t="s">
        <v>20</v>
      </c>
      <c r="E237" s="3" t="s">
        <v>21</v>
      </c>
      <c r="F237" s="4" t="s">
        <v>22</v>
      </c>
      <c r="G237" s="4" t="s">
        <v>23</v>
      </c>
      <c r="H237" s="4" t="s">
        <v>24</v>
      </c>
      <c r="I237" s="4" t="s">
        <v>25</v>
      </c>
      <c r="J237" s="5" t="s">
        <v>25</v>
      </c>
      <c r="K237" s="5" t="s">
        <v>1565</v>
      </c>
      <c r="L237" s="5" t="s">
        <v>1566</v>
      </c>
      <c r="M237" s="5" t="s">
        <v>51</v>
      </c>
      <c r="N237" s="5" t="s">
        <v>1567</v>
      </c>
      <c r="O237" s="5" t="s">
        <v>1568</v>
      </c>
      <c r="P237" s="4" t="str">
        <f t="shared" si="0"/>
        <v>Outstanding</v>
      </c>
      <c r="Q237" s="13" t="s">
        <v>25</v>
      </c>
    </row>
    <row r="238" spans="1:17" ht="60" customHeight="1" x14ac:dyDescent="0.35">
      <c r="A238" s="11" t="s">
        <v>1403</v>
      </c>
      <c r="B238" s="2" t="s">
        <v>1569</v>
      </c>
      <c r="C238" s="1" t="s">
        <v>1570</v>
      </c>
      <c r="D238" s="3" t="s">
        <v>20</v>
      </c>
      <c r="E238" s="3" t="s">
        <v>21</v>
      </c>
      <c r="F238" s="4" t="s">
        <v>22</v>
      </c>
      <c r="G238" s="4" t="s">
        <v>23</v>
      </c>
      <c r="H238" s="4" t="s">
        <v>24</v>
      </c>
      <c r="I238" s="4" t="s">
        <v>25</v>
      </c>
      <c r="J238" s="5" t="s">
        <v>25</v>
      </c>
      <c r="K238" s="5" t="s">
        <v>1571</v>
      </c>
      <c r="L238" s="5" t="s">
        <v>1572</v>
      </c>
      <c r="M238" s="5" t="s">
        <v>1573</v>
      </c>
      <c r="N238" s="5" t="s">
        <v>1574</v>
      </c>
      <c r="O238" s="5" t="s">
        <v>1575</v>
      </c>
      <c r="P238" s="4" t="str">
        <f t="shared" si="0"/>
        <v>Outstanding</v>
      </c>
      <c r="Q238" s="13" t="s">
        <v>25</v>
      </c>
    </row>
    <row r="239" spans="1:17" ht="60" customHeight="1" x14ac:dyDescent="0.35">
      <c r="A239" s="11" t="s">
        <v>1403</v>
      </c>
      <c r="B239" s="2" t="s">
        <v>1576</v>
      </c>
      <c r="C239" s="1" t="s">
        <v>1577</v>
      </c>
      <c r="D239" s="3" t="s">
        <v>20</v>
      </c>
      <c r="E239" s="3" t="s">
        <v>21</v>
      </c>
      <c r="F239" s="4" t="s">
        <v>22</v>
      </c>
      <c r="G239" s="4" t="s">
        <v>23</v>
      </c>
      <c r="H239" s="4" t="s">
        <v>24</v>
      </c>
      <c r="I239" s="4" t="s">
        <v>25</v>
      </c>
      <c r="J239" s="5" t="s">
        <v>25</v>
      </c>
      <c r="K239" s="5" t="s">
        <v>1578</v>
      </c>
      <c r="L239" s="5" t="s">
        <v>1579</v>
      </c>
      <c r="M239" s="5" t="s">
        <v>1580</v>
      </c>
      <c r="N239" s="5" t="s">
        <v>1581</v>
      </c>
      <c r="O239" s="5" t="s">
        <v>1582</v>
      </c>
      <c r="P239" s="4" t="str">
        <f t="shared" si="0"/>
        <v>Outstanding</v>
      </c>
      <c r="Q239" s="13" t="s">
        <v>25</v>
      </c>
    </row>
    <row r="240" spans="1:17" ht="60" customHeight="1" x14ac:dyDescent="0.35">
      <c r="A240" s="11" t="s">
        <v>1403</v>
      </c>
      <c r="B240" s="2" t="s">
        <v>1583</v>
      </c>
      <c r="C240" s="1" t="s">
        <v>1584</v>
      </c>
      <c r="D240" s="3" t="s">
        <v>20</v>
      </c>
      <c r="E240" s="3" t="s">
        <v>104</v>
      </c>
      <c r="F240" s="4" t="s">
        <v>22</v>
      </c>
      <c r="G240" s="4" t="s">
        <v>23</v>
      </c>
      <c r="H240" s="4" t="s">
        <v>24</v>
      </c>
      <c r="I240" s="4" t="s">
        <v>25</v>
      </c>
      <c r="J240" s="5" t="s">
        <v>25</v>
      </c>
      <c r="K240" s="5" t="s">
        <v>1585</v>
      </c>
      <c r="L240" s="5" t="s">
        <v>1586</v>
      </c>
      <c r="M240" s="5" t="s">
        <v>1587</v>
      </c>
      <c r="N240" s="5" t="s">
        <v>1588</v>
      </c>
      <c r="O240" s="5" t="s">
        <v>1589</v>
      </c>
      <c r="P240" s="4" t="str">
        <f t="shared" si="0"/>
        <v>Outstanding</v>
      </c>
      <c r="Q240" s="13" t="s">
        <v>25</v>
      </c>
    </row>
    <row r="241" spans="1:17" ht="60" customHeight="1" x14ac:dyDescent="0.35">
      <c r="A241" s="11" t="s">
        <v>1403</v>
      </c>
      <c r="B241" s="2" t="s">
        <v>1590</v>
      </c>
      <c r="C241" s="1" t="s">
        <v>1591</v>
      </c>
      <c r="D241" s="3" t="s">
        <v>20</v>
      </c>
      <c r="E241" s="3" t="s">
        <v>21</v>
      </c>
      <c r="F241" s="4" t="s">
        <v>22</v>
      </c>
      <c r="G241" s="4" t="s">
        <v>23</v>
      </c>
      <c r="H241" s="4" t="s">
        <v>24</v>
      </c>
      <c r="I241" s="4" t="s">
        <v>25</v>
      </c>
      <c r="J241" s="5" t="s">
        <v>25</v>
      </c>
      <c r="K241" s="5" t="s">
        <v>1592</v>
      </c>
      <c r="L241" s="5" t="s">
        <v>1593</v>
      </c>
      <c r="M241" s="5" t="s">
        <v>1594</v>
      </c>
      <c r="N241" s="5" t="s">
        <v>1595</v>
      </c>
      <c r="O241" s="5" t="s">
        <v>1596</v>
      </c>
      <c r="P241" s="4" t="str">
        <f t="shared" si="0"/>
        <v>Outstanding</v>
      </c>
      <c r="Q241" s="13" t="s">
        <v>25</v>
      </c>
    </row>
    <row r="242" spans="1:17" ht="60" customHeight="1" x14ac:dyDescent="0.35">
      <c r="A242" s="11" t="s">
        <v>1597</v>
      </c>
      <c r="B242" s="2" t="s">
        <v>1598</v>
      </c>
      <c r="C242" s="1" t="s">
        <v>1599</v>
      </c>
      <c r="D242" s="3" t="s">
        <v>20</v>
      </c>
      <c r="E242" s="3" t="s">
        <v>21</v>
      </c>
      <c r="F242" s="4" t="s">
        <v>22</v>
      </c>
      <c r="G242" s="4" t="s">
        <v>23</v>
      </c>
      <c r="H242" s="4" t="s">
        <v>24</v>
      </c>
      <c r="I242" s="4" t="s">
        <v>25</v>
      </c>
      <c r="J242" s="5" t="s">
        <v>25</v>
      </c>
      <c r="K242" s="5" t="s">
        <v>1600</v>
      </c>
      <c r="L242" s="5" t="s">
        <v>1601</v>
      </c>
      <c r="M242" s="5" t="s">
        <v>1602</v>
      </c>
      <c r="N242" s="5" t="s">
        <v>1603</v>
      </c>
      <c r="O242" s="5" t="s">
        <v>1604</v>
      </c>
      <c r="P242" s="4" t="str">
        <f t="shared" si="0"/>
        <v>Outstanding</v>
      </c>
      <c r="Q242" s="13" t="s">
        <v>25</v>
      </c>
    </row>
    <row r="243" spans="1:17" ht="60" customHeight="1" x14ac:dyDescent="0.35">
      <c r="A243" s="11" t="s">
        <v>1605</v>
      </c>
      <c r="B243" s="2" t="s">
        <v>1606</v>
      </c>
      <c r="C243" s="1" t="s">
        <v>1607</v>
      </c>
      <c r="D243" s="3" t="s">
        <v>20</v>
      </c>
      <c r="E243" s="3" t="s">
        <v>21</v>
      </c>
      <c r="F243" s="4" t="s">
        <v>22</v>
      </c>
      <c r="G243" s="4" t="s">
        <v>23</v>
      </c>
      <c r="H243" s="4" t="s">
        <v>24</v>
      </c>
      <c r="I243" s="4" t="s">
        <v>25</v>
      </c>
      <c r="J243" s="5" t="s">
        <v>25</v>
      </c>
      <c r="K243" s="5" t="s">
        <v>1608</v>
      </c>
      <c r="L243" s="5" t="s">
        <v>1609</v>
      </c>
      <c r="M243" s="5" t="s">
        <v>1610</v>
      </c>
      <c r="N243" s="5" t="s">
        <v>1611</v>
      </c>
      <c r="O243" s="5" t="s">
        <v>1612</v>
      </c>
      <c r="P243" s="4" t="str">
        <f t="shared" si="0"/>
        <v>Outstanding</v>
      </c>
      <c r="Q243" s="13" t="s">
        <v>25</v>
      </c>
    </row>
    <row r="244" spans="1:17" ht="60" customHeight="1" x14ac:dyDescent="0.35">
      <c r="A244" s="11" t="s">
        <v>1605</v>
      </c>
      <c r="B244" s="2" t="s">
        <v>1613</v>
      </c>
      <c r="C244" s="1" t="s">
        <v>1614</v>
      </c>
      <c r="D244" s="3" t="s">
        <v>20</v>
      </c>
      <c r="E244" s="3" t="s">
        <v>21</v>
      </c>
      <c r="F244" s="4" t="s">
        <v>22</v>
      </c>
      <c r="G244" s="4" t="s">
        <v>23</v>
      </c>
      <c r="H244" s="4" t="s">
        <v>24</v>
      </c>
      <c r="I244" s="4" t="s">
        <v>25</v>
      </c>
      <c r="J244" s="5" t="s">
        <v>25</v>
      </c>
      <c r="K244" s="5" t="s">
        <v>1615</v>
      </c>
      <c r="L244" s="5" t="s">
        <v>1616</v>
      </c>
      <c r="M244" s="5" t="s">
        <v>1617</v>
      </c>
      <c r="N244" s="5" t="s">
        <v>1618</v>
      </c>
      <c r="O244" s="5" t="s">
        <v>88</v>
      </c>
      <c r="P244" s="4" t="str">
        <f t="shared" si="0"/>
        <v>Outstanding</v>
      </c>
      <c r="Q244" s="13" t="s">
        <v>25</v>
      </c>
    </row>
    <row r="245" spans="1:17" ht="60" customHeight="1" x14ac:dyDescent="0.35">
      <c r="A245" s="11" t="s">
        <v>1605</v>
      </c>
      <c r="B245" s="2" t="s">
        <v>1619</v>
      </c>
      <c r="C245" s="1" t="s">
        <v>1620</v>
      </c>
      <c r="D245" s="3" t="s">
        <v>20</v>
      </c>
      <c r="E245" s="3" t="s">
        <v>21</v>
      </c>
      <c r="F245" s="4" t="s">
        <v>22</v>
      </c>
      <c r="G245" s="4" t="s">
        <v>23</v>
      </c>
      <c r="H245" s="4" t="s">
        <v>24</v>
      </c>
      <c r="I245" s="4" t="s">
        <v>25</v>
      </c>
      <c r="J245" s="5" t="s">
        <v>25</v>
      </c>
      <c r="K245" s="5" t="s">
        <v>1621</v>
      </c>
      <c r="L245" s="5" t="s">
        <v>1622</v>
      </c>
      <c r="M245" s="5" t="s">
        <v>1623</v>
      </c>
      <c r="N245" s="5" t="s">
        <v>1624</v>
      </c>
      <c r="O245" s="5" t="s">
        <v>88</v>
      </c>
      <c r="P245" s="4" t="str">
        <f t="shared" si="0"/>
        <v>Outstanding</v>
      </c>
      <c r="Q245" s="13" t="s">
        <v>25</v>
      </c>
    </row>
    <row r="246" spans="1:17" ht="60" customHeight="1" x14ac:dyDescent="0.35">
      <c r="A246" s="11" t="s">
        <v>1605</v>
      </c>
      <c r="B246" s="2" t="s">
        <v>1625</v>
      </c>
      <c r="C246" s="1" t="s">
        <v>1626</v>
      </c>
      <c r="D246" s="3" t="s">
        <v>20</v>
      </c>
      <c r="E246" s="3" t="s">
        <v>21</v>
      </c>
      <c r="F246" s="4" t="s">
        <v>22</v>
      </c>
      <c r="G246" s="4" t="s">
        <v>23</v>
      </c>
      <c r="H246" s="4" t="s">
        <v>24</v>
      </c>
      <c r="I246" s="4" t="s">
        <v>25</v>
      </c>
      <c r="J246" s="5" t="s">
        <v>25</v>
      </c>
      <c r="K246" s="5" t="s">
        <v>1627</v>
      </c>
      <c r="L246" s="5" t="s">
        <v>1628</v>
      </c>
      <c r="M246" s="5" t="s">
        <v>1629</v>
      </c>
      <c r="N246" s="5" t="s">
        <v>1630</v>
      </c>
      <c r="O246" s="5" t="s">
        <v>88</v>
      </c>
      <c r="P246" s="4" t="str">
        <f t="shared" si="0"/>
        <v>Outstanding</v>
      </c>
      <c r="Q246" s="13" t="s">
        <v>25</v>
      </c>
    </row>
    <row r="247" spans="1:17" ht="60" customHeight="1" x14ac:dyDescent="0.35">
      <c r="A247" s="11" t="s">
        <v>1631</v>
      </c>
      <c r="B247" s="2" t="s">
        <v>1632</v>
      </c>
      <c r="C247" s="1" t="s">
        <v>1633</v>
      </c>
      <c r="D247" s="3" t="s">
        <v>20</v>
      </c>
      <c r="E247" s="3" t="s">
        <v>21</v>
      </c>
      <c r="F247" s="4" t="s">
        <v>22</v>
      </c>
      <c r="G247" s="4" t="s">
        <v>23</v>
      </c>
      <c r="H247" s="4" t="s">
        <v>24</v>
      </c>
      <c r="I247" s="4" t="s">
        <v>25</v>
      </c>
      <c r="J247" s="5" t="s">
        <v>25</v>
      </c>
      <c r="K247" s="5" t="s">
        <v>1634</v>
      </c>
      <c r="L247" s="5" t="s">
        <v>1635</v>
      </c>
      <c r="M247" s="5" t="s">
        <v>1636</v>
      </c>
      <c r="N247" s="5" t="s">
        <v>1637</v>
      </c>
      <c r="O247" s="5" t="s">
        <v>88</v>
      </c>
      <c r="P247" s="4" t="str">
        <f t="shared" si="0"/>
        <v>Outstanding</v>
      </c>
      <c r="Q247" s="13" t="s">
        <v>25</v>
      </c>
    </row>
    <row r="248" spans="1:17" ht="60" customHeight="1" x14ac:dyDescent="0.35">
      <c r="A248" s="11" t="s">
        <v>1631</v>
      </c>
      <c r="B248" s="2" t="s">
        <v>1638</v>
      </c>
      <c r="C248" s="1" t="s">
        <v>1639</v>
      </c>
      <c r="D248" s="3" t="s">
        <v>20</v>
      </c>
      <c r="E248" s="3" t="s">
        <v>21</v>
      </c>
      <c r="F248" s="4" t="s">
        <v>22</v>
      </c>
      <c r="G248" s="4" t="s">
        <v>23</v>
      </c>
      <c r="H248" s="4" t="s">
        <v>24</v>
      </c>
      <c r="I248" s="4" t="s">
        <v>25</v>
      </c>
      <c r="J248" s="5" t="s">
        <v>25</v>
      </c>
      <c r="K248" s="5" t="s">
        <v>1640</v>
      </c>
      <c r="L248" s="5" t="s">
        <v>1641</v>
      </c>
      <c r="M248" s="5" t="s">
        <v>1642</v>
      </c>
      <c r="N248" s="5" t="s">
        <v>1643</v>
      </c>
      <c r="O248" s="5" t="s">
        <v>1644</v>
      </c>
      <c r="P248" s="4" t="str">
        <f t="shared" si="0"/>
        <v>Outstanding</v>
      </c>
      <c r="Q248" s="13" t="s">
        <v>25</v>
      </c>
    </row>
    <row r="249" spans="1:17" ht="60" customHeight="1" x14ac:dyDescent="0.35">
      <c r="A249" s="11" t="s">
        <v>1631</v>
      </c>
      <c r="B249" s="2" t="s">
        <v>1645</v>
      </c>
      <c r="C249" s="1" t="s">
        <v>1646</v>
      </c>
      <c r="D249" s="3" t="s">
        <v>20</v>
      </c>
      <c r="E249" s="3" t="s">
        <v>21</v>
      </c>
      <c r="F249" s="4" t="s">
        <v>22</v>
      </c>
      <c r="G249" s="4" t="s">
        <v>23</v>
      </c>
      <c r="H249" s="4" t="s">
        <v>24</v>
      </c>
      <c r="I249" s="4" t="s">
        <v>25</v>
      </c>
      <c r="J249" s="5" t="s">
        <v>25</v>
      </c>
      <c r="K249" s="5" t="s">
        <v>1647</v>
      </c>
      <c r="L249" s="5" t="s">
        <v>1648</v>
      </c>
      <c r="M249" s="5" t="s">
        <v>1649</v>
      </c>
      <c r="N249" s="5" t="s">
        <v>1650</v>
      </c>
      <c r="O249" s="5" t="s">
        <v>1651</v>
      </c>
      <c r="P249" s="4" t="str">
        <f t="shared" si="0"/>
        <v>Outstanding</v>
      </c>
      <c r="Q249" s="13" t="s">
        <v>25</v>
      </c>
    </row>
    <row r="250" spans="1:17" ht="60" customHeight="1" x14ac:dyDescent="0.35">
      <c r="A250" s="11" t="s">
        <v>1631</v>
      </c>
      <c r="B250" s="2" t="s">
        <v>1652</v>
      </c>
      <c r="C250" s="1" t="s">
        <v>1653</v>
      </c>
      <c r="D250" s="3" t="s">
        <v>20</v>
      </c>
      <c r="E250" s="3" t="s">
        <v>21</v>
      </c>
      <c r="F250" s="4" t="s">
        <v>22</v>
      </c>
      <c r="G250" s="4" t="s">
        <v>23</v>
      </c>
      <c r="H250" s="4" t="s">
        <v>24</v>
      </c>
      <c r="I250" s="4" t="s">
        <v>25</v>
      </c>
      <c r="J250" s="5" t="s">
        <v>25</v>
      </c>
      <c r="K250" s="5" t="s">
        <v>1654</v>
      </c>
      <c r="L250" s="5" t="s">
        <v>1655</v>
      </c>
      <c r="M250" s="5" t="s">
        <v>1656</v>
      </c>
      <c r="N250" s="5" t="s">
        <v>1657</v>
      </c>
      <c r="O250" s="5" t="s">
        <v>1658</v>
      </c>
      <c r="P250" s="4" t="str">
        <f t="shared" si="0"/>
        <v>Outstanding</v>
      </c>
      <c r="Q250" s="13" t="s">
        <v>25</v>
      </c>
    </row>
    <row r="251" spans="1:17" ht="60" customHeight="1" x14ac:dyDescent="0.35">
      <c r="A251" s="11" t="s">
        <v>1631</v>
      </c>
      <c r="B251" s="2" t="s">
        <v>1659</v>
      </c>
      <c r="C251" s="1" t="s">
        <v>1660</v>
      </c>
      <c r="D251" s="3" t="s">
        <v>20</v>
      </c>
      <c r="E251" s="3" t="s">
        <v>21</v>
      </c>
      <c r="F251" s="4" t="s">
        <v>22</v>
      </c>
      <c r="G251" s="4" t="s">
        <v>23</v>
      </c>
      <c r="H251" s="4" t="s">
        <v>24</v>
      </c>
      <c r="I251" s="4" t="s">
        <v>25</v>
      </c>
      <c r="J251" s="5" t="s">
        <v>25</v>
      </c>
      <c r="K251" s="5" t="s">
        <v>1661</v>
      </c>
      <c r="L251" s="5" t="s">
        <v>1662</v>
      </c>
      <c r="M251" s="5" t="s">
        <v>1663</v>
      </c>
      <c r="N251" s="5" t="s">
        <v>1664</v>
      </c>
      <c r="O251" s="5" t="s">
        <v>1658</v>
      </c>
      <c r="P251" s="4" t="str">
        <f t="shared" si="0"/>
        <v>Outstanding</v>
      </c>
      <c r="Q251" s="13" t="s">
        <v>25</v>
      </c>
    </row>
    <row r="252" spans="1:17" ht="60" customHeight="1" x14ac:dyDescent="0.35">
      <c r="A252" s="11" t="s">
        <v>1631</v>
      </c>
      <c r="B252" s="2" t="s">
        <v>1665</v>
      </c>
      <c r="C252" s="1" t="s">
        <v>1666</v>
      </c>
      <c r="D252" s="3" t="s">
        <v>20</v>
      </c>
      <c r="E252" s="3" t="s">
        <v>21</v>
      </c>
      <c r="F252" s="4" t="s">
        <v>22</v>
      </c>
      <c r="G252" s="4" t="s">
        <v>23</v>
      </c>
      <c r="H252" s="4" t="s">
        <v>24</v>
      </c>
      <c r="I252" s="4" t="s">
        <v>25</v>
      </c>
      <c r="J252" s="5" t="s">
        <v>25</v>
      </c>
      <c r="K252" s="5" t="s">
        <v>1667</v>
      </c>
      <c r="L252" s="5" t="s">
        <v>1668</v>
      </c>
      <c r="M252" s="5" t="s">
        <v>1669</v>
      </c>
      <c r="N252" s="5" t="s">
        <v>1670</v>
      </c>
      <c r="O252" s="5" t="s">
        <v>1671</v>
      </c>
      <c r="P252" s="4" t="str">
        <f t="shared" si="0"/>
        <v>Outstanding</v>
      </c>
      <c r="Q252" s="13" t="s">
        <v>25</v>
      </c>
    </row>
    <row r="253" spans="1:17" ht="60" customHeight="1" x14ac:dyDescent="0.35">
      <c r="A253" s="11" t="s">
        <v>1631</v>
      </c>
      <c r="B253" s="2" t="s">
        <v>1672</v>
      </c>
      <c r="C253" s="1" t="s">
        <v>1673</v>
      </c>
      <c r="D253" s="3" t="s">
        <v>20</v>
      </c>
      <c r="E253" s="3" t="s">
        <v>21</v>
      </c>
      <c r="F253" s="4" t="s">
        <v>22</v>
      </c>
      <c r="G253" s="4" t="s">
        <v>23</v>
      </c>
      <c r="H253" s="4" t="s">
        <v>24</v>
      </c>
      <c r="I253" s="4" t="s">
        <v>25</v>
      </c>
      <c r="J253" s="5" t="s">
        <v>25</v>
      </c>
      <c r="K253" s="5" t="s">
        <v>1674</v>
      </c>
      <c r="L253" s="5" t="s">
        <v>1675</v>
      </c>
      <c r="M253" s="5" t="s">
        <v>1676</v>
      </c>
      <c r="N253" s="5" t="s">
        <v>1677</v>
      </c>
      <c r="O253" s="5" t="s">
        <v>1671</v>
      </c>
      <c r="P253" s="4" t="str">
        <f t="shared" si="0"/>
        <v>Outstanding</v>
      </c>
      <c r="Q253" s="13" t="s">
        <v>25</v>
      </c>
    </row>
    <row r="254" spans="1:17" ht="60" customHeight="1" x14ac:dyDescent="0.35">
      <c r="A254" s="11" t="s">
        <v>1631</v>
      </c>
      <c r="B254" s="2" t="s">
        <v>1678</v>
      </c>
      <c r="C254" s="1" t="s">
        <v>1679</v>
      </c>
      <c r="D254" s="3" t="s">
        <v>20</v>
      </c>
      <c r="E254" s="3" t="s">
        <v>21</v>
      </c>
      <c r="F254" s="4" t="s">
        <v>22</v>
      </c>
      <c r="G254" s="4" t="s">
        <v>23</v>
      </c>
      <c r="H254" s="4" t="s">
        <v>24</v>
      </c>
      <c r="I254" s="4" t="s">
        <v>25</v>
      </c>
      <c r="J254" s="5" t="s">
        <v>25</v>
      </c>
      <c r="K254" s="5" t="s">
        <v>1680</v>
      </c>
      <c r="L254" s="5" t="s">
        <v>1681</v>
      </c>
      <c r="M254" s="5" t="s">
        <v>1682</v>
      </c>
      <c r="N254" s="5" t="s">
        <v>1683</v>
      </c>
      <c r="O254" s="5" t="s">
        <v>1684</v>
      </c>
      <c r="P254" s="4" t="str">
        <f t="shared" si="0"/>
        <v>Outstanding</v>
      </c>
      <c r="Q254" s="13" t="s">
        <v>25</v>
      </c>
    </row>
    <row r="255" spans="1:17" ht="60" customHeight="1" x14ac:dyDescent="0.35">
      <c r="A255" s="11" t="s">
        <v>1631</v>
      </c>
      <c r="B255" s="2" t="s">
        <v>1685</v>
      </c>
      <c r="C255" s="1" t="s">
        <v>1686</v>
      </c>
      <c r="D255" s="3" t="s">
        <v>20</v>
      </c>
      <c r="E255" s="3" t="s">
        <v>21</v>
      </c>
      <c r="F255" s="4" t="s">
        <v>22</v>
      </c>
      <c r="G255" s="4" t="s">
        <v>23</v>
      </c>
      <c r="H255" s="4" t="s">
        <v>24</v>
      </c>
      <c r="I255" s="4" t="s">
        <v>25</v>
      </c>
      <c r="J255" s="5" t="s">
        <v>25</v>
      </c>
      <c r="K255" s="5" t="s">
        <v>1687</v>
      </c>
      <c r="L255" s="5" t="s">
        <v>1688</v>
      </c>
      <c r="M255" s="5" t="s">
        <v>1689</v>
      </c>
      <c r="N255" s="5" t="s">
        <v>1690</v>
      </c>
      <c r="O255" s="5" t="s">
        <v>1651</v>
      </c>
      <c r="P255" s="4" t="str">
        <f t="shared" si="0"/>
        <v>Outstanding</v>
      </c>
      <c r="Q255" s="13" t="s">
        <v>25</v>
      </c>
    </row>
    <row r="256" spans="1:17" ht="60" customHeight="1" x14ac:dyDescent="0.35">
      <c r="A256" s="11" t="s">
        <v>1691</v>
      </c>
      <c r="B256" s="2" t="s">
        <v>1692</v>
      </c>
      <c r="C256" s="1" t="s">
        <v>1693</v>
      </c>
      <c r="D256" s="3" t="s">
        <v>20</v>
      </c>
      <c r="E256" s="3" t="s">
        <v>350</v>
      </c>
      <c r="F256" s="4" t="s">
        <v>22</v>
      </c>
      <c r="G256" s="4" t="s">
        <v>23</v>
      </c>
      <c r="H256" s="4" t="s">
        <v>24</v>
      </c>
      <c r="I256" s="4" t="s">
        <v>25</v>
      </c>
      <c r="J256" s="5" t="s">
        <v>25</v>
      </c>
      <c r="K256" s="5" t="s">
        <v>1694</v>
      </c>
      <c r="L256" s="5" t="s">
        <v>1695</v>
      </c>
      <c r="M256" s="5" t="s">
        <v>1696</v>
      </c>
      <c r="N256" s="5" t="s">
        <v>1697</v>
      </c>
      <c r="O256" s="5" t="s">
        <v>1698</v>
      </c>
      <c r="P256" s="4" t="str">
        <f t="shared" si="0"/>
        <v>Outstanding</v>
      </c>
      <c r="Q256" s="13" t="s">
        <v>25</v>
      </c>
    </row>
    <row r="257" spans="1:17" ht="60" customHeight="1" x14ac:dyDescent="0.35">
      <c r="A257" s="11" t="s">
        <v>1699</v>
      </c>
      <c r="B257" s="2" t="s">
        <v>1700</v>
      </c>
      <c r="C257" s="1" t="s">
        <v>1701</v>
      </c>
      <c r="D257" s="3" t="s">
        <v>20</v>
      </c>
      <c r="E257" s="3" t="s">
        <v>21</v>
      </c>
      <c r="F257" s="4" t="s">
        <v>22</v>
      </c>
      <c r="G257" s="4" t="s">
        <v>23</v>
      </c>
      <c r="H257" s="4" t="s">
        <v>24</v>
      </c>
      <c r="I257" s="4" t="s">
        <v>25</v>
      </c>
      <c r="J257" s="5" t="s">
        <v>25</v>
      </c>
      <c r="K257" s="5" t="s">
        <v>1702</v>
      </c>
      <c r="L257" s="5" t="s">
        <v>1703</v>
      </c>
      <c r="M257" s="5" t="s">
        <v>1704</v>
      </c>
      <c r="N257" s="5" t="s">
        <v>1705</v>
      </c>
      <c r="O257" s="5" t="s">
        <v>1706</v>
      </c>
      <c r="P257" s="4" t="str">
        <f t="shared" ref="P257:P458" si="1">IF(OR(I257="Implemented",I257="Compensated"),"Resolved",IF(OR(I257="Risk Accepted",I257="N/A"),"Excluded",IF(I257="Testing","Testing","Outstanding")))</f>
        <v>Outstanding</v>
      </c>
      <c r="Q257" s="13" t="s">
        <v>25</v>
      </c>
    </row>
    <row r="258" spans="1:17" ht="60" customHeight="1" x14ac:dyDescent="0.35">
      <c r="A258" s="11" t="s">
        <v>1699</v>
      </c>
      <c r="B258" s="2" t="s">
        <v>1707</v>
      </c>
      <c r="C258" s="1" t="s">
        <v>1708</v>
      </c>
      <c r="D258" s="3" t="s">
        <v>20</v>
      </c>
      <c r="E258" s="3" t="s">
        <v>21</v>
      </c>
      <c r="F258" s="4" t="s">
        <v>22</v>
      </c>
      <c r="G258" s="4" t="s">
        <v>23</v>
      </c>
      <c r="H258" s="4" t="s">
        <v>24</v>
      </c>
      <c r="I258" s="4" t="s">
        <v>25</v>
      </c>
      <c r="J258" s="5" t="s">
        <v>25</v>
      </c>
      <c r="K258" s="5" t="s">
        <v>1709</v>
      </c>
      <c r="L258" s="5" t="s">
        <v>1710</v>
      </c>
      <c r="M258" s="5" t="s">
        <v>1711</v>
      </c>
      <c r="N258" s="5" t="s">
        <v>1712</v>
      </c>
      <c r="O258" s="5" t="s">
        <v>1713</v>
      </c>
      <c r="P258" s="4" t="str">
        <f t="shared" si="1"/>
        <v>Outstanding</v>
      </c>
      <c r="Q258" s="13" t="s">
        <v>25</v>
      </c>
    </row>
    <row r="259" spans="1:17" ht="60" customHeight="1" x14ac:dyDescent="0.35">
      <c r="A259" s="11" t="s">
        <v>1699</v>
      </c>
      <c r="B259" s="2" t="s">
        <v>1714</v>
      </c>
      <c r="C259" s="1" t="s">
        <v>1715</v>
      </c>
      <c r="D259" s="3" t="s">
        <v>20</v>
      </c>
      <c r="E259" s="3" t="s">
        <v>104</v>
      </c>
      <c r="F259" s="4" t="s">
        <v>22</v>
      </c>
      <c r="G259" s="4" t="s">
        <v>23</v>
      </c>
      <c r="H259" s="4" t="s">
        <v>24</v>
      </c>
      <c r="I259" s="4" t="s">
        <v>25</v>
      </c>
      <c r="J259" s="5" t="s">
        <v>25</v>
      </c>
      <c r="K259" s="5" t="s">
        <v>1716</v>
      </c>
      <c r="L259" s="5" t="s">
        <v>1717</v>
      </c>
      <c r="M259" s="5" t="s">
        <v>1718</v>
      </c>
      <c r="N259" s="5" t="s">
        <v>1719</v>
      </c>
      <c r="O259" s="5" t="s">
        <v>1720</v>
      </c>
      <c r="P259" s="4" t="str">
        <f t="shared" si="1"/>
        <v>Outstanding</v>
      </c>
      <c r="Q259" s="13" t="s">
        <v>25</v>
      </c>
    </row>
    <row r="260" spans="1:17" ht="60" customHeight="1" x14ac:dyDescent="0.35">
      <c r="A260" s="11" t="s">
        <v>1699</v>
      </c>
      <c r="B260" s="2" t="s">
        <v>1721</v>
      </c>
      <c r="C260" s="1" t="s">
        <v>1722</v>
      </c>
      <c r="D260" s="3" t="s">
        <v>20</v>
      </c>
      <c r="E260" s="3" t="s">
        <v>21</v>
      </c>
      <c r="F260" s="4" t="s">
        <v>22</v>
      </c>
      <c r="G260" s="4" t="s">
        <v>23</v>
      </c>
      <c r="H260" s="4" t="s">
        <v>24</v>
      </c>
      <c r="I260" s="4" t="s">
        <v>25</v>
      </c>
      <c r="J260" s="5" t="s">
        <v>25</v>
      </c>
      <c r="K260" s="5" t="s">
        <v>1723</v>
      </c>
      <c r="L260" s="5" t="s">
        <v>1724</v>
      </c>
      <c r="M260" s="5" t="s">
        <v>1725</v>
      </c>
      <c r="N260" s="5" t="s">
        <v>1726</v>
      </c>
      <c r="O260" s="5" t="s">
        <v>1727</v>
      </c>
      <c r="P260" s="4" t="str">
        <f t="shared" si="1"/>
        <v>Outstanding</v>
      </c>
      <c r="Q260" s="13" t="s">
        <v>25</v>
      </c>
    </row>
    <row r="261" spans="1:17" ht="60" customHeight="1" x14ac:dyDescent="0.35">
      <c r="A261" s="11" t="s">
        <v>1699</v>
      </c>
      <c r="B261" s="2" t="s">
        <v>1728</v>
      </c>
      <c r="C261" s="1" t="s">
        <v>1729</v>
      </c>
      <c r="D261" s="3" t="s">
        <v>20</v>
      </c>
      <c r="E261" s="3" t="s">
        <v>21</v>
      </c>
      <c r="F261" s="4" t="s">
        <v>22</v>
      </c>
      <c r="G261" s="4" t="s">
        <v>23</v>
      </c>
      <c r="H261" s="4" t="s">
        <v>24</v>
      </c>
      <c r="I261" s="4" t="s">
        <v>25</v>
      </c>
      <c r="J261" s="5" t="s">
        <v>25</v>
      </c>
      <c r="K261" s="5" t="s">
        <v>1730</v>
      </c>
      <c r="L261" s="5" t="s">
        <v>1731</v>
      </c>
      <c r="M261" s="5" t="s">
        <v>1732</v>
      </c>
      <c r="N261" s="5" t="s">
        <v>1733</v>
      </c>
      <c r="O261" s="5" t="s">
        <v>1734</v>
      </c>
      <c r="P261" s="4" t="str">
        <f t="shared" si="1"/>
        <v>Outstanding</v>
      </c>
      <c r="Q261" s="13" t="s">
        <v>25</v>
      </c>
    </row>
    <row r="262" spans="1:17" ht="60" customHeight="1" x14ac:dyDescent="0.35">
      <c r="A262" s="11" t="s">
        <v>1735</v>
      </c>
      <c r="B262" s="2" t="s">
        <v>1736</v>
      </c>
      <c r="C262" s="1" t="s">
        <v>1737</v>
      </c>
      <c r="D262" s="3" t="s">
        <v>20</v>
      </c>
      <c r="E262" s="3" t="s">
        <v>21</v>
      </c>
      <c r="F262" s="4" t="s">
        <v>22</v>
      </c>
      <c r="G262" s="4" t="s">
        <v>23</v>
      </c>
      <c r="H262" s="4" t="s">
        <v>24</v>
      </c>
      <c r="I262" s="4" t="s">
        <v>25</v>
      </c>
      <c r="J262" s="5" t="s">
        <v>25</v>
      </c>
      <c r="K262" s="5" t="s">
        <v>1738</v>
      </c>
      <c r="L262" s="5" t="s">
        <v>1739</v>
      </c>
      <c r="M262" s="5" t="s">
        <v>51</v>
      </c>
      <c r="N262" s="5" t="s">
        <v>1740</v>
      </c>
      <c r="O262" s="5" t="s">
        <v>1741</v>
      </c>
      <c r="P262" s="4" t="str">
        <f t="shared" si="1"/>
        <v>Outstanding</v>
      </c>
      <c r="Q262" s="13" t="s">
        <v>25</v>
      </c>
    </row>
    <row r="263" spans="1:17" ht="60" customHeight="1" x14ac:dyDescent="0.35">
      <c r="A263" s="11" t="s">
        <v>1735</v>
      </c>
      <c r="B263" s="2" t="s">
        <v>1742</v>
      </c>
      <c r="C263" s="1" t="s">
        <v>1743</v>
      </c>
      <c r="D263" s="3" t="s">
        <v>20</v>
      </c>
      <c r="E263" s="3" t="s">
        <v>21</v>
      </c>
      <c r="F263" s="4" t="s">
        <v>22</v>
      </c>
      <c r="G263" s="4" t="s">
        <v>23</v>
      </c>
      <c r="H263" s="4" t="s">
        <v>24</v>
      </c>
      <c r="I263" s="4" t="s">
        <v>25</v>
      </c>
      <c r="J263" s="5" t="s">
        <v>25</v>
      </c>
      <c r="K263" s="5" t="s">
        <v>1744</v>
      </c>
      <c r="L263" s="5" t="s">
        <v>1745</v>
      </c>
      <c r="M263" s="5" t="s">
        <v>51</v>
      </c>
      <c r="N263" s="5" t="s">
        <v>1746</v>
      </c>
      <c r="O263" s="5" t="s">
        <v>1747</v>
      </c>
      <c r="P263" s="4" t="str">
        <f t="shared" si="1"/>
        <v>Outstanding</v>
      </c>
      <c r="Q263" s="13" t="s">
        <v>25</v>
      </c>
    </row>
    <row r="264" spans="1:17" ht="60" customHeight="1" x14ac:dyDescent="0.35">
      <c r="A264" s="11" t="s">
        <v>1735</v>
      </c>
      <c r="B264" s="2" t="s">
        <v>1748</v>
      </c>
      <c r="C264" s="1" t="s">
        <v>1749</v>
      </c>
      <c r="D264" s="3" t="s">
        <v>20</v>
      </c>
      <c r="E264" s="3" t="s">
        <v>21</v>
      </c>
      <c r="F264" s="4" t="s">
        <v>22</v>
      </c>
      <c r="G264" s="4" t="s">
        <v>23</v>
      </c>
      <c r="H264" s="4" t="s">
        <v>24</v>
      </c>
      <c r="I264" s="4" t="s">
        <v>25</v>
      </c>
      <c r="J264" s="5" t="s">
        <v>25</v>
      </c>
      <c r="K264" s="5" t="s">
        <v>1750</v>
      </c>
      <c r="L264" s="5" t="s">
        <v>1751</v>
      </c>
      <c r="M264" s="5" t="s">
        <v>1752</v>
      </c>
      <c r="N264" s="5" t="s">
        <v>1753</v>
      </c>
      <c r="O264" s="5" t="s">
        <v>1754</v>
      </c>
      <c r="P264" s="4" t="str">
        <f t="shared" si="1"/>
        <v>Outstanding</v>
      </c>
      <c r="Q264" s="13" t="s">
        <v>25</v>
      </c>
    </row>
    <row r="265" spans="1:17" ht="60" customHeight="1" x14ac:dyDescent="0.35">
      <c r="A265" s="11" t="s">
        <v>1735</v>
      </c>
      <c r="B265" s="2" t="s">
        <v>1755</v>
      </c>
      <c r="C265" s="1" t="s">
        <v>1756</v>
      </c>
      <c r="D265" s="3" t="s">
        <v>20</v>
      </c>
      <c r="E265" s="3" t="s">
        <v>21</v>
      </c>
      <c r="F265" s="4" t="s">
        <v>22</v>
      </c>
      <c r="G265" s="4" t="s">
        <v>23</v>
      </c>
      <c r="H265" s="4" t="s">
        <v>24</v>
      </c>
      <c r="I265" s="4" t="s">
        <v>25</v>
      </c>
      <c r="J265" s="5" t="s">
        <v>25</v>
      </c>
      <c r="K265" s="5" t="s">
        <v>1757</v>
      </c>
      <c r="L265" s="5" t="s">
        <v>1758</v>
      </c>
      <c r="M265" s="5" t="s">
        <v>1759</v>
      </c>
      <c r="N265" s="5" t="s">
        <v>1760</v>
      </c>
      <c r="O265" s="5" t="s">
        <v>1761</v>
      </c>
      <c r="P265" s="4" t="str">
        <f t="shared" si="1"/>
        <v>Outstanding</v>
      </c>
      <c r="Q265" s="13" t="s">
        <v>25</v>
      </c>
    </row>
    <row r="266" spans="1:17" ht="60" customHeight="1" x14ac:dyDescent="0.35">
      <c r="A266" s="11" t="s">
        <v>1735</v>
      </c>
      <c r="B266" s="2" t="s">
        <v>1762</v>
      </c>
      <c r="C266" s="1" t="s">
        <v>1763</v>
      </c>
      <c r="D266" s="3" t="s">
        <v>20</v>
      </c>
      <c r="E266" s="3" t="s">
        <v>21</v>
      </c>
      <c r="F266" s="4" t="s">
        <v>22</v>
      </c>
      <c r="G266" s="4" t="s">
        <v>23</v>
      </c>
      <c r="H266" s="4" t="s">
        <v>24</v>
      </c>
      <c r="I266" s="4" t="s">
        <v>25</v>
      </c>
      <c r="J266" s="5" t="s">
        <v>25</v>
      </c>
      <c r="K266" s="5" t="s">
        <v>1764</v>
      </c>
      <c r="L266" s="5" t="s">
        <v>1765</v>
      </c>
      <c r="M266" s="5" t="s">
        <v>1766</v>
      </c>
      <c r="N266" s="5" t="s">
        <v>1767</v>
      </c>
      <c r="O266" s="5" t="s">
        <v>1768</v>
      </c>
      <c r="P266" s="4" t="str">
        <f t="shared" si="1"/>
        <v>Outstanding</v>
      </c>
      <c r="Q266" s="13" t="s">
        <v>25</v>
      </c>
    </row>
    <row r="267" spans="1:17" ht="60" customHeight="1" x14ac:dyDescent="0.35">
      <c r="A267" s="11" t="s">
        <v>1735</v>
      </c>
      <c r="B267" s="2" t="s">
        <v>1769</v>
      </c>
      <c r="C267" s="1" t="s">
        <v>1770</v>
      </c>
      <c r="D267" s="3" t="s">
        <v>20</v>
      </c>
      <c r="E267" s="3" t="s">
        <v>21</v>
      </c>
      <c r="F267" s="4" t="s">
        <v>22</v>
      </c>
      <c r="G267" s="4" t="s">
        <v>23</v>
      </c>
      <c r="H267" s="4" t="s">
        <v>24</v>
      </c>
      <c r="I267" s="4" t="s">
        <v>25</v>
      </c>
      <c r="J267" s="5" t="s">
        <v>25</v>
      </c>
      <c r="K267" s="5" t="s">
        <v>1771</v>
      </c>
      <c r="L267" s="5" t="s">
        <v>1772</v>
      </c>
      <c r="M267" s="5" t="s">
        <v>1773</v>
      </c>
      <c r="N267" s="5" t="s">
        <v>1774</v>
      </c>
      <c r="O267" s="5" t="s">
        <v>1775</v>
      </c>
      <c r="P267" s="4" t="str">
        <f t="shared" si="1"/>
        <v>Outstanding</v>
      </c>
      <c r="Q267" s="13" t="s">
        <v>25</v>
      </c>
    </row>
    <row r="268" spans="1:17" ht="60" customHeight="1" x14ac:dyDescent="0.35">
      <c r="A268" s="11" t="s">
        <v>1735</v>
      </c>
      <c r="B268" s="2" t="s">
        <v>1776</v>
      </c>
      <c r="C268" s="1" t="s">
        <v>1777</v>
      </c>
      <c r="D268" s="3" t="s">
        <v>20</v>
      </c>
      <c r="E268" s="3" t="s">
        <v>21</v>
      </c>
      <c r="F268" s="4" t="s">
        <v>22</v>
      </c>
      <c r="G268" s="4" t="s">
        <v>23</v>
      </c>
      <c r="H268" s="4" t="s">
        <v>24</v>
      </c>
      <c r="I268" s="4" t="s">
        <v>25</v>
      </c>
      <c r="J268" s="5" t="s">
        <v>25</v>
      </c>
      <c r="K268" s="5" t="s">
        <v>1778</v>
      </c>
      <c r="L268" s="5" t="s">
        <v>1779</v>
      </c>
      <c r="M268" s="5" t="s">
        <v>1780</v>
      </c>
      <c r="N268" s="5" t="s">
        <v>1781</v>
      </c>
      <c r="O268" s="5" t="s">
        <v>1782</v>
      </c>
      <c r="P268" s="4" t="str">
        <f t="shared" si="1"/>
        <v>Outstanding</v>
      </c>
      <c r="Q268" s="13" t="s">
        <v>25</v>
      </c>
    </row>
    <row r="269" spans="1:17" ht="60" customHeight="1" x14ac:dyDescent="0.35">
      <c r="A269" s="11" t="s">
        <v>1735</v>
      </c>
      <c r="B269" s="2" t="s">
        <v>1783</v>
      </c>
      <c r="C269" s="1" t="s">
        <v>1784</v>
      </c>
      <c r="D269" s="3" t="s">
        <v>20</v>
      </c>
      <c r="E269" s="3" t="s">
        <v>21</v>
      </c>
      <c r="F269" s="4" t="s">
        <v>22</v>
      </c>
      <c r="G269" s="4" t="s">
        <v>23</v>
      </c>
      <c r="H269" s="4" t="s">
        <v>24</v>
      </c>
      <c r="I269" s="4" t="s">
        <v>25</v>
      </c>
      <c r="J269" s="5" t="s">
        <v>25</v>
      </c>
      <c r="K269" s="5" t="s">
        <v>1785</v>
      </c>
      <c r="L269" s="5" t="s">
        <v>1786</v>
      </c>
      <c r="M269" s="5" t="s">
        <v>51</v>
      </c>
      <c r="N269" s="5" t="s">
        <v>1787</v>
      </c>
      <c r="O269" s="5" t="s">
        <v>1741</v>
      </c>
      <c r="P269" s="4" t="str">
        <f t="shared" si="1"/>
        <v>Outstanding</v>
      </c>
      <c r="Q269" s="13" t="s">
        <v>25</v>
      </c>
    </row>
    <row r="270" spans="1:17" ht="60" customHeight="1" x14ac:dyDescent="0.35">
      <c r="A270" s="11" t="s">
        <v>1735</v>
      </c>
      <c r="B270" s="2" t="s">
        <v>1788</v>
      </c>
      <c r="C270" s="1" t="s">
        <v>1789</v>
      </c>
      <c r="D270" s="3" t="s">
        <v>20</v>
      </c>
      <c r="E270" s="3" t="s">
        <v>21</v>
      </c>
      <c r="F270" s="4" t="s">
        <v>22</v>
      </c>
      <c r="G270" s="4" t="s">
        <v>23</v>
      </c>
      <c r="H270" s="4" t="s">
        <v>24</v>
      </c>
      <c r="I270" s="4" t="s">
        <v>25</v>
      </c>
      <c r="J270" s="5" t="s">
        <v>25</v>
      </c>
      <c r="K270" s="5" t="s">
        <v>1790</v>
      </c>
      <c r="L270" s="5" t="s">
        <v>1745</v>
      </c>
      <c r="M270" s="5" t="s">
        <v>51</v>
      </c>
      <c r="N270" s="5" t="s">
        <v>1791</v>
      </c>
      <c r="O270" s="5" t="s">
        <v>1747</v>
      </c>
      <c r="P270" s="4" t="str">
        <f t="shared" si="1"/>
        <v>Outstanding</v>
      </c>
      <c r="Q270" s="13" t="s">
        <v>25</v>
      </c>
    </row>
    <row r="271" spans="1:17" ht="60" customHeight="1" x14ac:dyDescent="0.35">
      <c r="A271" s="11" t="s">
        <v>1735</v>
      </c>
      <c r="B271" s="2" t="s">
        <v>1792</v>
      </c>
      <c r="C271" s="1" t="s">
        <v>1793</v>
      </c>
      <c r="D271" s="3" t="s">
        <v>20</v>
      </c>
      <c r="E271" s="3" t="s">
        <v>21</v>
      </c>
      <c r="F271" s="4" t="s">
        <v>22</v>
      </c>
      <c r="G271" s="4" t="s">
        <v>23</v>
      </c>
      <c r="H271" s="4" t="s">
        <v>24</v>
      </c>
      <c r="I271" s="4" t="s">
        <v>25</v>
      </c>
      <c r="J271" s="5" t="s">
        <v>25</v>
      </c>
      <c r="K271" s="5" t="s">
        <v>1794</v>
      </c>
      <c r="L271" s="5" t="s">
        <v>1795</v>
      </c>
      <c r="M271" s="5" t="s">
        <v>1752</v>
      </c>
      <c r="N271" s="5" t="s">
        <v>1796</v>
      </c>
      <c r="O271" s="5" t="s">
        <v>1754</v>
      </c>
      <c r="P271" s="4" t="str">
        <f t="shared" si="1"/>
        <v>Outstanding</v>
      </c>
      <c r="Q271" s="13" t="s">
        <v>25</v>
      </c>
    </row>
    <row r="272" spans="1:17" ht="60" customHeight="1" x14ac:dyDescent="0.35">
      <c r="A272" s="11" t="s">
        <v>1735</v>
      </c>
      <c r="B272" s="2" t="s">
        <v>1797</v>
      </c>
      <c r="C272" s="1" t="s">
        <v>1798</v>
      </c>
      <c r="D272" s="3" t="s">
        <v>20</v>
      </c>
      <c r="E272" s="3" t="s">
        <v>21</v>
      </c>
      <c r="F272" s="4" t="s">
        <v>22</v>
      </c>
      <c r="G272" s="4" t="s">
        <v>23</v>
      </c>
      <c r="H272" s="4" t="s">
        <v>24</v>
      </c>
      <c r="I272" s="4" t="s">
        <v>25</v>
      </c>
      <c r="J272" s="5" t="s">
        <v>25</v>
      </c>
      <c r="K272" s="5" t="s">
        <v>1799</v>
      </c>
      <c r="L272" s="5" t="s">
        <v>1765</v>
      </c>
      <c r="M272" s="5" t="s">
        <v>1766</v>
      </c>
      <c r="N272" s="5" t="s">
        <v>1800</v>
      </c>
      <c r="O272" s="5" t="s">
        <v>1768</v>
      </c>
      <c r="P272" s="4" t="str">
        <f t="shared" si="1"/>
        <v>Outstanding</v>
      </c>
      <c r="Q272" s="13" t="s">
        <v>25</v>
      </c>
    </row>
    <row r="273" spans="1:17" ht="60" customHeight="1" x14ac:dyDescent="0.35">
      <c r="A273" s="11" t="s">
        <v>1735</v>
      </c>
      <c r="B273" s="2" t="s">
        <v>1801</v>
      </c>
      <c r="C273" s="1" t="s">
        <v>1802</v>
      </c>
      <c r="D273" s="3" t="s">
        <v>20</v>
      </c>
      <c r="E273" s="3" t="s">
        <v>21</v>
      </c>
      <c r="F273" s="4" t="s">
        <v>22</v>
      </c>
      <c r="G273" s="4" t="s">
        <v>23</v>
      </c>
      <c r="H273" s="4" t="s">
        <v>24</v>
      </c>
      <c r="I273" s="4" t="s">
        <v>25</v>
      </c>
      <c r="J273" s="5" t="s">
        <v>25</v>
      </c>
      <c r="K273" s="5" t="s">
        <v>1803</v>
      </c>
      <c r="L273" s="5" t="s">
        <v>1758</v>
      </c>
      <c r="M273" s="5" t="s">
        <v>1759</v>
      </c>
      <c r="N273" s="5" t="s">
        <v>1804</v>
      </c>
      <c r="O273" s="5" t="s">
        <v>1761</v>
      </c>
      <c r="P273" s="4" t="str">
        <f t="shared" si="1"/>
        <v>Outstanding</v>
      </c>
      <c r="Q273" s="13" t="s">
        <v>25</v>
      </c>
    </row>
    <row r="274" spans="1:17" ht="60" customHeight="1" x14ac:dyDescent="0.35">
      <c r="A274" s="11" t="s">
        <v>1735</v>
      </c>
      <c r="B274" s="2" t="s">
        <v>1805</v>
      </c>
      <c r="C274" s="1" t="s">
        <v>1806</v>
      </c>
      <c r="D274" s="3" t="s">
        <v>20</v>
      </c>
      <c r="E274" s="3" t="s">
        <v>21</v>
      </c>
      <c r="F274" s="4" t="s">
        <v>22</v>
      </c>
      <c r="G274" s="4" t="s">
        <v>23</v>
      </c>
      <c r="H274" s="4" t="s">
        <v>24</v>
      </c>
      <c r="I274" s="4" t="s">
        <v>25</v>
      </c>
      <c r="J274" s="5" t="s">
        <v>25</v>
      </c>
      <c r="K274" s="5" t="s">
        <v>1807</v>
      </c>
      <c r="L274" s="5" t="s">
        <v>1808</v>
      </c>
      <c r="M274" s="5" t="s">
        <v>1773</v>
      </c>
      <c r="N274" s="5" t="s">
        <v>1809</v>
      </c>
      <c r="O274" s="5" t="s">
        <v>1775</v>
      </c>
      <c r="P274" s="4" t="str">
        <f t="shared" si="1"/>
        <v>Outstanding</v>
      </c>
      <c r="Q274" s="13" t="s">
        <v>25</v>
      </c>
    </row>
    <row r="275" spans="1:17" ht="60" customHeight="1" x14ac:dyDescent="0.35">
      <c r="A275" s="11" t="s">
        <v>1735</v>
      </c>
      <c r="B275" s="2" t="s">
        <v>1810</v>
      </c>
      <c r="C275" s="1" t="s">
        <v>1811</v>
      </c>
      <c r="D275" s="3" t="s">
        <v>20</v>
      </c>
      <c r="E275" s="3" t="s">
        <v>21</v>
      </c>
      <c r="F275" s="4" t="s">
        <v>22</v>
      </c>
      <c r="G275" s="4" t="s">
        <v>23</v>
      </c>
      <c r="H275" s="4" t="s">
        <v>24</v>
      </c>
      <c r="I275" s="4" t="s">
        <v>25</v>
      </c>
      <c r="J275" s="5" t="s">
        <v>25</v>
      </c>
      <c r="K275" s="5" t="s">
        <v>1812</v>
      </c>
      <c r="L275" s="5" t="s">
        <v>1779</v>
      </c>
      <c r="M275" s="5" t="s">
        <v>1780</v>
      </c>
      <c r="N275" s="5" t="s">
        <v>1813</v>
      </c>
      <c r="O275" s="5" t="s">
        <v>1814</v>
      </c>
      <c r="P275" s="4" t="str">
        <f t="shared" si="1"/>
        <v>Outstanding</v>
      </c>
      <c r="Q275" s="13" t="s">
        <v>25</v>
      </c>
    </row>
    <row r="276" spans="1:17" ht="60" customHeight="1" x14ac:dyDescent="0.35">
      <c r="A276" s="11" t="s">
        <v>1735</v>
      </c>
      <c r="B276" s="2" t="s">
        <v>1815</v>
      </c>
      <c r="C276" s="1" t="s">
        <v>1816</v>
      </c>
      <c r="D276" s="3" t="s">
        <v>20</v>
      </c>
      <c r="E276" s="3" t="s">
        <v>21</v>
      </c>
      <c r="F276" s="4" t="s">
        <v>22</v>
      </c>
      <c r="G276" s="4" t="s">
        <v>23</v>
      </c>
      <c r="H276" s="4" t="s">
        <v>24</v>
      </c>
      <c r="I276" s="4" t="s">
        <v>25</v>
      </c>
      <c r="J276" s="5" t="s">
        <v>25</v>
      </c>
      <c r="K276" s="5" t="s">
        <v>1817</v>
      </c>
      <c r="L276" s="5" t="s">
        <v>1786</v>
      </c>
      <c r="M276" s="5" t="s">
        <v>51</v>
      </c>
      <c r="N276" s="5" t="s">
        <v>1818</v>
      </c>
      <c r="O276" s="5" t="s">
        <v>1741</v>
      </c>
      <c r="P276" s="4" t="str">
        <f t="shared" si="1"/>
        <v>Outstanding</v>
      </c>
      <c r="Q276" s="13" t="s">
        <v>25</v>
      </c>
    </row>
    <row r="277" spans="1:17" ht="60" customHeight="1" x14ac:dyDescent="0.35">
      <c r="A277" s="11" t="s">
        <v>1735</v>
      </c>
      <c r="B277" s="2" t="s">
        <v>1819</v>
      </c>
      <c r="C277" s="1" t="s">
        <v>1820</v>
      </c>
      <c r="D277" s="3" t="s">
        <v>20</v>
      </c>
      <c r="E277" s="3" t="s">
        <v>21</v>
      </c>
      <c r="F277" s="4" t="s">
        <v>22</v>
      </c>
      <c r="G277" s="4" t="s">
        <v>23</v>
      </c>
      <c r="H277" s="4" t="s">
        <v>24</v>
      </c>
      <c r="I277" s="4" t="s">
        <v>25</v>
      </c>
      <c r="J277" s="5" t="s">
        <v>25</v>
      </c>
      <c r="K277" s="5" t="s">
        <v>1821</v>
      </c>
      <c r="L277" s="5" t="s">
        <v>1822</v>
      </c>
      <c r="M277" s="5" t="s">
        <v>1823</v>
      </c>
      <c r="N277" s="5" t="s">
        <v>1824</v>
      </c>
      <c r="O277" s="5" t="s">
        <v>1825</v>
      </c>
      <c r="P277" s="4" t="str">
        <f t="shared" si="1"/>
        <v>Outstanding</v>
      </c>
      <c r="Q277" s="13" t="s">
        <v>25</v>
      </c>
    </row>
    <row r="278" spans="1:17" ht="60" customHeight="1" x14ac:dyDescent="0.35">
      <c r="A278" s="11" t="s">
        <v>1735</v>
      </c>
      <c r="B278" s="2" t="s">
        <v>1826</v>
      </c>
      <c r="C278" s="1" t="s">
        <v>1827</v>
      </c>
      <c r="D278" s="3" t="s">
        <v>20</v>
      </c>
      <c r="E278" s="3" t="s">
        <v>21</v>
      </c>
      <c r="F278" s="4" t="s">
        <v>22</v>
      </c>
      <c r="G278" s="4" t="s">
        <v>23</v>
      </c>
      <c r="H278" s="4" t="s">
        <v>24</v>
      </c>
      <c r="I278" s="4" t="s">
        <v>25</v>
      </c>
      <c r="J278" s="5" t="s">
        <v>25</v>
      </c>
      <c r="K278" s="5" t="s">
        <v>1828</v>
      </c>
      <c r="L278" s="5" t="s">
        <v>1829</v>
      </c>
      <c r="M278" s="5" t="s">
        <v>1830</v>
      </c>
      <c r="N278" s="5" t="s">
        <v>1831</v>
      </c>
      <c r="O278" s="5" t="s">
        <v>1832</v>
      </c>
      <c r="P278" s="4" t="str">
        <f t="shared" si="1"/>
        <v>Outstanding</v>
      </c>
      <c r="Q278" s="13" t="s">
        <v>25</v>
      </c>
    </row>
    <row r="279" spans="1:17" ht="60" customHeight="1" x14ac:dyDescent="0.35">
      <c r="A279" s="11" t="s">
        <v>1735</v>
      </c>
      <c r="B279" s="2" t="s">
        <v>1833</v>
      </c>
      <c r="C279" s="1" t="s">
        <v>1834</v>
      </c>
      <c r="D279" s="3" t="s">
        <v>20</v>
      </c>
      <c r="E279" s="3" t="s">
        <v>21</v>
      </c>
      <c r="F279" s="4" t="s">
        <v>22</v>
      </c>
      <c r="G279" s="4" t="s">
        <v>23</v>
      </c>
      <c r="H279" s="4" t="s">
        <v>24</v>
      </c>
      <c r="I279" s="4" t="s">
        <v>25</v>
      </c>
      <c r="J279" s="5" t="s">
        <v>25</v>
      </c>
      <c r="K279" s="5" t="s">
        <v>1835</v>
      </c>
      <c r="L279" s="5" t="s">
        <v>1745</v>
      </c>
      <c r="M279" s="5" t="s">
        <v>51</v>
      </c>
      <c r="N279" s="5" t="s">
        <v>1836</v>
      </c>
      <c r="O279" s="5" t="s">
        <v>1747</v>
      </c>
      <c r="P279" s="4" t="str">
        <f t="shared" si="1"/>
        <v>Outstanding</v>
      </c>
      <c r="Q279" s="13" t="s">
        <v>25</v>
      </c>
    </row>
    <row r="280" spans="1:17" ht="60" customHeight="1" x14ac:dyDescent="0.35">
      <c r="A280" s="11" t="s">
        <v>1735</v>
      </c>
      <c r="B280" s="2" t="s">
        <v>1837</v>
      </c>
      <c r="C280" s="1" t="s">
        <v>1838</v>
      </c>
      <c r="D280" s="3" t="s">
        <v>20</v>
      </c>
      <c r="E280" s="3" t="s">
        <v>21</v>
      </c>
      <c r="F280" s="4" t="s">
        <v>22</v>
      </c>
      <c r="G280" s="4" t="s">
        <v>23</v>
      </c>
      <c r="H280" s="4" t="s">
        <v>24</v>
      </c>
      <c r="I280" s="4" t="s">
        <v>25</v>
      </c>
      <c r="J280" s="5" t="s">
        <v>25</v>
      </c>
      <c r="K280" s="5" t="s">
        <v>1839</v>
      </c>
      <c r="L280" s="5" t="s">
        <v>1840</v>
      </c>
      <c r="M280" s="5" t="s">
        <v>1752</v>
      </c>
      <c r="N280" s="5" t="s">
        <v>1841</v>
      </c>
      <c r="O280" s="5" t="s">
        <v>1754</v>
      </c>
      <c r="P280" s="4" t="str">
        <f t="shared" si="1"/>
        <v>Outstanding</v>
      </c>
      <c r="Q280" s="13" t="s">
        <v>25</v>
      </c>
    </row>
    <row r="281" spans="1:17" ht="60" customHeight="1" x14ac:dyDescent="0.35">
      <c r="A281" s="11" t="s">
        <v>1735</v>
      </c>
      <c r="B281" s="2" t="s">
        <v>1842</v>
      </c>
      <c r="C281" s="1" t="s">
        <v>1843</v>
      </c>
      <c r="D281" s="3" t="s">
        <v>20</v>
      </c>
      <c r="E281" s="3" t="s">
        <v>21</v>
      </c>
      <c r="F281" s="4" t="s">
        <v>22</v>
      </c>
      <c r="G281" s="4" t="s">
        <v>23</v>
      </c>
      <c r="H281" s="4" t="s">
        <v>24</v>
      </c>
      <c r="I281" s="4" t="s">
        <v>25</v>
      </c>
      <c r="J281" s="5" t="s">
        <v>25</v>
      </c>
      <c r="K281" s="5" t="s">
        <v>1844</v>
      </c>
      <c r="L281" s="5" t="s">
        <v>1758</v>
      </c>
      <c r="M281" s="5" t="s">
        <v>1759</v>
      </c>
      <c r="N281" s="5" t="s">
        <v>1845</v>
      </c>
      <c r="O281" s="5" t="s">
        <v>1761</v>
      </c>
      <c r="P281" s="4" t="str">
        <f t="shared" si="1"/>
        <v>Outstanding</v>
      </c>
      <c r="Q281" s="13" t="s">
        <v>25</v>
      </c>
    </row>
    <row r="282" spans="1:17" ht="60" customHeight="1" x14ac:dyDescent="0.35">
      <c r="A282" s="11" t="s">
        <v>1735</v>
      </c>
      <c r="B282" s="2" t="s">
        <v>1846</v>
      </c>
      <c r="C282" s="1" t="s">
        <v>1847</v>
      </c>
      <c r="D282" s="3" t="s">
        <v>20</v>
      </c>
      <c r="E282" s="3" t="s">
        <v>21</v>
      </c>
      <c r="F282" s="4" t="s">
        <v>22</v>
      </c>
      <c r="G282" s="4" t="s">
        <v>23</v>
      </c>
      <c r="H282" s="4" t="s">
        <v>24</v>
      </c>
      <c r="I282" s="4" t="s">
        <v>25</v>
      </c>
      <c r="J282" s="5" t="s">
        <v>25</v>
      </c>
      <c r="K282" s="5" t="s">
        <v>1848</v>
      </c>
      <c r="L282" s="5" t="s">
        <v>1765</v>
      </c>
      <c r="M282" s="5" t="s">
        <v>1766</v>
      </c>
      <c r="N282" s="5" t="s">
        <v>1849</v>
      </c>
      <c r="O282" s="5" t="s">
        <v>1768</v>
      </c>
      <c r="P282" s="4" t="str">
        <f t="shared" si="1"/>
        <v>Outstanding</v>
      </c>
      <c r="Q282" s="13" t="s">
        <v>25</v>
      </c>
    </row>
    <row r="283" spans="1:17" ht="60" customHeight="1" x14ac:dyDescent="0.35">
      <c r="A283" s="11" t="s">
        <v>1735</v>
      </c>
      <c r="B283" s="2" t="s">
        <v>1850</v>
      </c>
      <c r="C283" s="1" t="s">
        <v>1851</v>
      </c>
      <c r="D283" s="3" t="s">
        <v>20</v>
      </c>
      <c r="E283" s="3" t="s">
        <v>21</v>
      </c>
      <c r="F283" s="4" t="s">
        <v>22</v>
      </c>
      <c r="G283" s="4" t="s">
        <v>23</v>
      </c>
      <c r="H283" s="4" t="s">
        <v>24</v>
      </c>
      <c r="I283" s="4" t="s">
        <v>25</v>
      </c>
      <c r="J283" s="5" t="s">
        <v>25</v>
      </c>
      <c r="K283" s="5" t="s">
        <v>1852</v>
      </c>
      <c r="L283" s="5" t="s">
        <v>1853</v>
      </c>
      <c r="M283" s="5" t="s">
        <v>1773</v>
      </c>
      <c r="N283" s="5" t="s">
        <v>1854</v>
      </c>
      <c r="O283" s="5" t="s">
        <v>1775</v>
      </c>
      <c r="P283" s="4" t="str">
        <f t="shared" si="1"/>
        <v>Outstanding</v>
      </c>
      <c r="Q283" s="13" t="s">
        <v>25</v>
      </c>
    </row>
    <row r="284" spans="1:17" ht="60" customHeight="1" x14ac:dyDescent="0.35">
      <c r="A284" s="11" t="s">
        <v>1735</v>
      </c>
      <c r="B284" s="2" t="s">
        <v>1855</v>
      </c>
      <c r="C284" s="1" t="s">
        <v>1856</v>
      </c>
      <c r="D284" s="3" t="s">
        <v>20</v>
      </c>
      <c r="E284" s="3" t="s">
        <v>21</v>
      </c>
      <c r="F284" s="4" t="s">
        <v>22</v>
      </c>
      <c r="G284" s="4" t="s">
        <v>23</v>
      </c>
      <c r="H284" s="4" t="s">
        <v>24</v>
      </c>
      <c r="I284" s="4" t="s">
        <v>25</v>
      </c>
      <c r="J284" s="5" t="s">
        <v>25</v>
      </c>
      <c r="K284" s="5" t="s">
        <v>1857</v>
      </c>
      <c r="L284" s="5" t="s">
        <v>1779</v>
      </c>
      <c r="M284" s="5" t="s">
        <v>1780</v>
      </c>
      <c r="N284" s="5" t="s">
        <v>1858</v>
      </c>
      <c r="O284" s="5" t="s">
        <v>1782</v>
      </c>
      <c r="P284" s="4" t="str">
        <f t="shared" si="1"/>
        <v>Outstanding</v>
      </c>
      <c r="Q284" s="13" t="s">
        <v>25</v>
      </c>
    </row>
    <row r="285" spans="1:17" ht="60" customHeight="1" x14ac:dyDescent="0.35">
      <c r="A285" s="11" t="s">
        <v>1859</v>
      </c>
      <c r="B285" s="2" t="s">
        <v>1860</v>
      </c>
      <c r="C285" s="1" t="s">
        <v>1861</v>
      </c>
      <c r="D285" s="3" t="s">
        <v>20</v>
      </c>
      <c r="E285" s="3" t="s">
        <v>21</v>
      </c>
      <c r="F285" s="4" t="s">
        <v>22</v>
      </c>
      <c r="G285" s="4" t="s">
        <v>23</v>
      </c>
      <c r="H285" s="4" t="s">
        <v>24</v>
      </c>
      <c r="I285" s="4" t="s">
        <v>25</v>
      </c>
      <c r="J285" s="5" t="s">
        <v>25</v>
      </c>
      <c r="K285" s="5" t="s">
        <v>1862</v>
      </c>
      <c r="L285" s="5" t="s">
        <v>1863</v>
      </c>
      <c r="M285" s="5" t="s">
        <v>1864</v>
      </c>
      <c r="N285" s="5" t="s">
        <v>1865</v>
      </c>
      <c r="O285" s="5" t="s">
        <v>1866</v>
      </c>
      <c r="P285" s="4" t="str">
        <f t="shared" si="1"/>
        <v>Outstanding</v>
      </c>
      <c r="Q285" s="13" t="s">
        <v>25</v>
      </c>
    </row>
    <row r="286" spans="1:17" ht="60" customHeight="1" x14ac:dyDescent="0.35">
      <c r="A286" s="11" t="s">
        <v>1867</v>
      </c>
      <c r="B286" s="2" t="s">
        <v>1868</v>
      </c>
      <c r="C286" s="1" t="s">
        <v>1869</v>
      </c>
      <c r="D286" s="3" t="s">
        <v>20</v>
      </c>
      <c r="E286" s="3" t="s">
        <v>104</v>
      </c>
      <c r="F286" s="4" t="s">
        <v>22</v>
      </c>
      <c r="G286" s="4" t="s">
        <v>23</v>
      </c>
      <c r="H286" s="4" t="s">
        <v>24</v>
      </c>
      <c r="I286" s="4" t="s">
        <v>25</v>
      </c>
      <c r="J286" s="5" t="s">
        <v>25</v>
      </c>
      <c r="K286" s="5" t="s">
        <v>1870</v>
      </c>
      <c r="L286" s="5" t="s">
        <v>1871</v>
      </c>
      <c r="M286" s="5" t="s">
        <v>1872</v>
      </c>
      <c r="N286" s="5" t="s">
        <v>1873</v>
      </c>
      <c r="O286" s="5" t="s">
        <v>1874</v>
      </c>
      <c r="P286" s="4" t="str">
        <f t="shared" si="1"/>
        <v>Outstanding</v>
      </c>
      <c r="Q286" s="13" t="s">
        <v>25</v>
      </c>
    </row>
    <row r="287" spans="1:17" ht="60" customHeight="1" x14ac:dyDescent="0.35">
      <c r="A287" s="11" t="s">
        <v>1875</v>
      </c>
      <c r="B287" s="2" t="s">
        <v>1876</v>
      </c>
      <c r="C287" s="1" t="s">
        <v>1877</v>
      </c>
      <c r="D287" s="3" t="s">
        <v>20</v>
      </c>
      <c r="E287" s="3" t="s">
        <v>21</v>
      </c>
      <c r="F287" s="4" t="s">
        <v>22</v>
      </c>
      <c r="G287" s="4" t="s">
        <v>23</v>
      </c>
      <c r="H287" s="4" t="s">
        <v>24</v>
      </c>
      <c r="I287" s="4" t="s">
        <v>25</v>
      </c>
      <c r="J287" s="5" t="s">
        <v>25</v>
      </c>
      <c r="K287" s="5" t="s">
        <v>1878</v>
      </c>
      <c r="L287" s="5" t="s">
        <v>1879</v>
      </c>
      <c r="M287" s="5" t="s">
        <v>1880</v>
      </c>
      <c r="N287" s="5" t="s">
        <v>1881</v>
      </c>
      <c r="O287" s="5" t="s">
        <v>88</v>
      </c>
      <c r="P287" s="4" t="str">
        <f t="shared" si="1"/>
        <v>Outstanding</v>
      </c>
      <c r="Q287" s="13" t="s">
        <v>25</v>
      </c>
    </row>
    <row r="288" spans="1:17" ht="60" customHeight="1" x14ac:dyDescent="0.35">
      <c r="A288" s="11" t="s">
        <v>1875</v>
      </c>
      <c r="B288" s="2" t="s">
        <v>1882</v>
      </c>
      <c r="C288" s="1" t="s">
        <v>1883</v>
      </c>
      <c r="D288" s="3" t="s">
        <v>20</v>
      </c>
      <c r="E288" s="3" t="s">
        <v>21</v>
      </c>
      <c r="F288" s="4" t="s">
        <v>22</v>
      </c>
      <c r="G288" s="4" t="s">
        <v>23</v>
      </c>
      <c r="H288" s="4" t="s">
        <v>24</v>
      </c>
      <c r="I288" s="4" t="s">
        <v>25</v>
      </c>
      <c r="J288" s="5" t="s">
        <v>25</v>
      </c>
      <c r="K288" s="5" t="s">
        <v>1884</v>
      </c>
      <c r="L288" s="5" t="s">
        <v>1885</v>
      </c>
      <c r="M288" s="5" t="s">
        <v>51</v>
      </c>
      <c r="N288" s="5" t="s">
        <v>1886</v>
      </c>
      <c r="O288" s="5" t="s">
        <v>129</v>
      </c>
      <c r="P288" s="4" t="str">
        <f t="shared" si="1"/>
        <v>Outstanding</v>
      </c>
      <c r="Q288" s="13" t="s">
        <v>25</v>
      </c>
    </row>
    <row r="289" spans="1:17" ht="60" customHeight="1" x14ac:dyDescent="0.35">
      <c r="A289" s="11" t="s">
        <v>1875</v>
      </c>
      <c r="B289" s="2" t="s">
        <v>1887</v>
      </c>
      <c r="C289" s="1" t="s">
        <v>1888</v>
      </c>
      <c r="D289" s="3" t="s">
        <v>20</v>
      </c>
      <c r="E289" s="3" t="s">
        <v>21</v>
      </c>
      <c r="F289" s="4" t="s">
        <v>22</v>
      </c>
      <c r="G289" s="4" t="s">
        <v>23</v>
      </c>
      <c r="H289" s="4" t="s">
        <v>24</v>
      </c>
      <c r="I289" s="4" t="s">
        <v>25</v>
      </c>
      <c r="J289" s="5" t="s">
        <v>25</v>
      </c>
      <c r="K289" s="5" t="s">
        <v>1889</v>
      </c>
      <c r="L289" s="5" t="s">
        <v>1890</v>
      </c>
      <c r="M289" s="5" t="s">
        <v>1891</v>
      </c>
      <c r="N289" s="5" t="s">
        <v>1881</v>
      </c>
      <c r="O289" s="5" t="s">
        <v>1892</v>
      </c>
      <c r="P289" s="4" t="str">
        <f t="shared" si="1"/>
        <v>Outstanding</v>
      </c>
      <c r="Q289" s="13" t="s">
        <v>25</v>
      </c>
    </row>
    <row r="290" spans="1:17" ht="60" customHeight="1" x14ac:dyDescent="0.35">
      <c r="A290" s="11" t="s">
        <v>1875</v>
      </c>
      <c r="B290" s="2" t="s">
        <v>1893</v>
      </c>
      <c r="C290" s="1" t="s">
        <v>1894</v>
      </c>
      <c r="D290" s="3" t="s">
        <v>20</v>
      </c>
      <c r="E290" s="3" t="s">
        <v>21</v>
      </c>
      <c r="F290" s="4" t="s">
        <v>22</v>
      </c>
      <c r="G290" s="4" t="s">
        <v>23</v>
      </c>
      <c r="H290" s="4" t="s">
        <v>24</v>
      </c>
      <c r="I290" s="4" t="s">
        <v>25</v>
      </c>
      <c r="J290" s="5" t="s">
        <v>25</v>
      </c>
      <c r="K290" s="5" t="s">
        <v>1895</v>
      </c>
      <c r="L290" s="5" t="s">
        <v>1896</v>
      </c>
      <c r="M290" s="5" t="s">
        <v>1897</v>
      </c>
      <c r="N290" s="5" t="s">
        <v>1881</v>
      </c>
      <c r="O290" s="5" t="s">
        <v>1898</v>
      </c>
      <c r="P290" s="4" t="str">
        <f t="shared" si="1"/>
        <v>Outstanding</v>
      </c>
      <c r="Q290" s="13" t="s">
        <v>25</v>
      </c>
    </row>
    <row r="291" spans="1:17" ht="60" customHeight="1" x14ac:dyDescent="0.35">
      <c r="A291" s="11" t="s">
        <v>1875</v>
      </c>
      <c r="B291" s="2" t="s">
        <v>1899</v>
      </c>
      <c r="C291" s="1" t="s">
        <v>1900</v>
      </c>
      <c r="D291" s="3" t="s">
        <v>20</v>
      </c>
      <c r="E291" s="3" t="s">
        <v>104</v>
      </c>
      <c r="F291" s="4" t="s">
        <v>22</v>
      </c>
      <c r="G291" s="4" t="s">
        <v>23</v>
      </c>
      <c r="H291" s="4" t="s">
        <v>24</v>
      </c>
      <c r="I291" s="4" t="s">
        <v>25</v>
      </c>
      <c r="J291" s="5" t="s">
        <v>25</v>
      </c>
      <c r="K291" s="5" t="s">
        <v>1901</v>
      </c>
      <c r="L291" s="5" t="s">
        <v>1902</v>
      </c>
      <c r="M291" s="5" t="s">
        <v>1903</v>
      </c>
      <c r="N291" s="5" t="s">
        <v>1904</v>
      </c>
      <c r="O291" s="5" t="s">
        <v>1905</v>
      </c>
      <c r="P291" s="4" t="str">
        <f t="shared" si="1"/>
        <v>Outstanding</v>
      </c>
      <c r="Q291" s="13" t="s">
        <v>25</v>
      </c>
    </row>
    <row r="292" spans="1:17" ht="60" customHeight="1" x14ac:dyDescent="0.35">
      <c r="A292" s="11" t="s">
        <v>1875</v>
      </c>
      <c r="B292" s="2" t="s">
        <v>1906</v>
      </c>
      <c r="C292" s="1" t="s">
        <v>1907</v>
      </c>
      <c r="D292" s="3" t="s">
        <v>20</v>
      </c>
      <c r="E292" s="3" t="s">
        <v>21</v>
      </c>
      <c r="F292" s="4" t="s">
        <v>22</v>
      </c>
      <c r="G292" s="4" t="s">
        <v>23</v>
      </c>
      <c r="H292" s="4" t="s">
        <v>24</v>
      </c>
      <c r="I292" s="4" t="s">
        <v>25</v>
      </c>
      <c r="J292" s="5" t="s">
        <v>25</v>
      </c>
      <c r="K292" s="5" t="s">
        <v>1908</v>
      </c>
      <c r="L292" s="5" t="s">
        <v>1909</v>
      </c>
      <c r="M292" s="5" t="s">
        <v>1910</v>
      </c>
      <c r="N292" s="5" t="s">
        <v>1911</v>
      </c>
      <c r="O292" s="5" t="s">
        <v>1912</v>
      </c>
      <c r="P292" s="4" t="str">
        <f t="shared" si="1"/>
        <v>Outstanding</v>
      </c>
      <c r="Q292" s="13" t="s">
        <v>25</v>
      </c>
    </row>
    <row r="293" spans="1:17" ht="60" customHeight="1" x14ac:dyDescent="0.35">
      <c r="A293" s="11" t="s">
        <v>1875</v>
      </c>
      <c r="B293" s="2" t="s">
        <v>1913</v>
      </c>
      <c r="C293" s="1" t="s">
        <v>1914</v>
      </c>
      <c r="D293" s="3" t="s">
        <v>20</v>
      </c>
      <c r="E293" s="3" t="s">
        <v>21</v>
      </c>
      <c r="F293" s="4" t="s">
        <v>22</v>
      </c>
      <c r="G293" s="4" t="s">
        <v>23</v>
      </c>
      <c r="H293" s="4" t="s">
        <v>24</v>
      </c>
      <c r="I293" s="4" t="s">
        <v>25</v>
      </c>
      <c r="J293" s="5" t="s">
        <v>25</v>
      </c>
      <c r="K293" s="5" t="s">
        <v>1915</v>
      </c>
      <c r="L293" s="5" t="s">
        <v>1916</v>
      </c>
      <c r="M293" s="5" t="s">
        <v>1917</v>
      </c>
      <c r="N293" s="5" t="s">
        <v>1918</v>
      </c>
      <c r="O293" s="5" t="s">
        <v>1919</v>
      </c>
      <c r="P293" s="4" t="str">
        <f t="shared" si="1"/>
        <v>Outstanding</v>
      </c>
      <c r="Q293" s="13" t="s">
        <v>25</v>
      </c>
    </row>
    <row r="294" spans="1:17" ht="60" customHeight="1" x14ac:dyDescent="0.35">
      <c r="A294" s="11" t="s">
        <v>1875</v>
      </c>
      <c r="B294" s="2" t="s">
        <v>1920</v>
      </c>
      <c r="C294" s="1" t="s">
        <v>1921</v>
      </c>
      <c r="D294" s="3" t="s">
        <v>20</v>
      </c>
      <c r="E294" s="3" t="s">
        <v>21</v>
      </c>
      <c r="F294" s="4" t="s">
        <v>22</v>
      </c>
      <c r="G294" s="4" t="s">
        <v>23</v>
      </c>
      <c r="H294" s="4" t="s">
        <v>24</v>
      </c>
      <c r="I294" s="4" t="s">
        <v>25</v>
      </c>
      <c r="J294" s="5" t="s">
        <v>25</v>
      </c>
      <c r="K294" s="5" t="s">
        <v>1922</v>
      </c>
      <c r="L294" s="5" t="s">
        <v>1923</v>
      </c>
      <c r="M294" s="5" t="s">
        <v>1676</v>
      </c>
      <c r="N294" s="5" t="s">
        <v>1924</v>
      </c>
      <c r="O294" s="5" t="s">
        <v>1925</v>
      </c>
      <c r="P294" s="4" t="str">
        <f t="shared" si="1"/>
        <v>Outstanding</v>
      </c>
      <c r="Q294" s="13" t="s">
        <v>25</v>
      </c>
    </row>
    <row r="295" spans="1:17" ht="60" customHeight="1" x14ac:dyDescent="0.35">
      <c r="A295" s="11" t="s">
        <v>1875</v>
      </c>
      <c r="B295" s="2" t="s">
        <v>1926</v>
      </c>
      <c r="C295" s="1" t="s">
        <v>1927</v>
      </c>
      <c r="D295" s="3" t="s">
        <v>20</v>
      </c>
      <c r="E295" s="3" t="s">
        <v>21</v>
      </c>
      <c r="F295" s="4" t="s">
        <v>22</v>
      </c>
      <c r="G295" s="4" t="s">
        <v>23</v>
      </c>
      <c r="H295" s="4" t="s">
        <v>24</v>
      </c>
      <c r="I295" s="4" t="s">
        <v>25</v>
      </c>
      <c r="J295" s="5" t="s">
        <v>25</v>
      </c>
      <c r="K295" s="5" t="s">
        <v>1928</v>
      </c>
      <c r="L295" s="5" t="s">
        <v>1929</v>
      </c>
      <c r="M295" s="5" t="s">
        <v>1930</v>
      </c>
      <c r="N295" s="5" t="s">
        <v>1931</v>
      </c>
      <c r="O295" s="5" t="s">
        <v>1932</v>
      </c>
      <c r="P295" s="4" t="str">
        <f t="shared" si="1"/>
        <v>Outstanding</v>
      </c>
      <c r="Q295" s="13" t="s">
        <v>25</v>
      </c>
    </row>
    <row r="296" spans="1:17" ht="60" customHeight="1" x14ac:dyDescent="0.35">
      <c r="A296" s="11" t="s">
        <v>1875</v>
      </c>
      <c r="B296" s="2" t="s">
        <v>1933</v>
      </c>
      <c r="C296" s="1" t="s">
        <v>1934</v>
      </c>
      <c r="D296" s="3" t="s">
        <v>20</v>
      </c>
      <c r="E296" s="3" t="s">
        <v>21</v>
      </c>
      <c r="F296" s="4" t="s">
        <v>22</v>
      </c>
      <c r="G296" s="4" t="s">
        <v>23</v>
      </c>
      <c r="H296" s="4" t="s">
        <v>24</v>
      </c>
      <c r="I296" s="4" t="s">
        <v>25</v>
      </c>
      <c r="J296" s="5" t="s">
        <v>25</v>
      </c>
      <c r="K296" s="5" t="s">
        <v>1935</v>
      </c>
      <c r="L296" s="5" t="s">
        <v>1936</v>
      </c>
      <c r="M296" s="5" t="s">
        <v>1937</v>
      </c>
      <c r="N296" s="5" t="s">
        <v>1938</v>
      </c>
      <c r="O296" s="5" t="s">
        <v>1932</v>
      </c>
      <c r="P296" s="4" t="str">
        <f t="shared" si="1"/>
        <v>Outstanding</v>
      </c>
      <c r="Q296" s="13" t="s">
        <v>25</v>
      </c>
    </row>
    <row r="297" spans="1:17" ht="60" customHeight="1" x14ac:dyDescent="0.35">
      <c r="A297" s="11" t="s">
        <v>1875</v>
      </c>
      <c r="B297" s="2" t="s">
        <v>1939</v>
      </c>
      <c r="C297" s="1" t="s">
        <v>1940</v>
      </c>
      <c r="D297" s="3" t="s">
        <v>20</v>
      </c>
      <c r="E297" s="3" t="s">
        <v>21</v>
      </c>
      <c r="F297" s="4" t="s">
        <v>22</v>
      </c>
      <c r="G297" s="4" t="s">
        <v>23</v>
      </c>
      <c r="H297" s="4" t="s">
        <v>24</v>
      </c>
      <c r="I297" s="4" t="s">
        <v>25</v>
      </c>
      <c r="J297" s="5" t="s">
        <v>25</v>
      </c>
      <c r="K297" s="5" t="s">
        <v>1941</v>
      </c>
      <c r="L297" s="5" t="s">
        <v>1942</v>
      </c>
      <c r="M297" s="5" t="s">
        <v>1943</v>
      </c>
      <c r="N297" s="5" t="s">
        <v>1944</v>
      </c>
      <c r="O297" s="5" t="s">
        <v>1945</v>
      </c>
      <c r="P297" s="4" t="str">
        <f t="shared" si="1"/>
        <v>Outstanding</v>
      </c>
      <c r="Q297" s="13" t="s">
        <v>25</v>
      </c>
    </row>
    <row r="298" spans="1:17" ht="60" customHeight="1" x14ac:dyDescent="0.35">
      <c r="A298" s="11" t="s">
        <v>1875</v>
      </c>
      <c r="B298" s="2" t="s">
        <v>1946</v>
      </c>
      <c r="C298" s="1" t="s">
        <v>1947</v>
      </c>
      <c r="D298" s="3" t="s">
        <v>20</v>
      </c>
      <c r="E298" s="3" t="s">
        <v>21</v>
      </c>
      <c r="F298" s="4" t="s">
        <v>22</v>
      </c>
      <c r="G298" s="4" t="s">
        <v>23</v>
      </c>
      <c r="H298" s="4" t="s">
        <v>24</v>
      </c>
      <c r="I298" s="4" t="s">
        <v>25</v>
      </c>
      <c r="J298" s="5" t="s">
        <v>25</v>
      </c>
      <c r="K298" s="5" t="s">
        <v>1948</v>
      </c>
      <c r="L298" s="5" t="s">
        <v>1949</v>
      </c>
      <c r="M298" s="5" t="s">
        <v>1950</v>
      </c>
      <c r="N298" s="5" t="s">
        <v>1951</v>
      </c>
      <c r="O298" s="5" t="s">
        <v>1952</v>
      </c>
      <c r="P298" s="4" t="str">
        <f t="shared" si="1"/>
        <v>Outstanding</v>
      </c>
      <c r="Q298" s="13" t="s">
        <v>25</v>
      </c>
    </row>
    <row r="299" spans="1:17" ht="60" customHeight="1" x14ac:dyDescent="0.35">
      <c r="A299" s="11" t="s">
        <v>1875</v>
      </c>
      <c r="B299" s="2" t="s">
        <v>1953</v>
      </c>
      <c r="C299" s="1" t="s">
        <v>1954</v>
      </c>
      <c r="D299" s="3" t="s">
        <v>20</v>
      </c>
      <c r="E299" s="3" t="s">
        <v>21</v>
      </c>
      <c r="F299" s="4" t="s">
        <v>22</v>
      </c>
      <c r="G299" s="4" t="s">
        <v>23</v>
      </c>
      <c r="H299" s="4" t="s">
        <v>24</v>
      </c>
      <c r="I299" s="4" t="s">
        <v>25</v>
      </c>
      <c r="J299" s="5" t="s">
        <v>25</v>
      </c>
      <c r="K299" s="5" t="s">
        <v>1955</v>
      </c>
      <c r="L299" s="5" t="s">
        <v>1956</v>
      </c>
      <c r="M299" s="5" t="s">
        <v>1957</v>
      </c>
      <c r="N299" s="5" t="s">
        <v>1958</v>
      </c>
      <c r="O299" s="5" t="s">
        <v>1959</v>
      </c>
      <c r="P299" s="4" t="str">
        <f t="shared" si="1"/>
        <v>Outstanding</v>
      </c>
      <c r="Q299" s="13" t="s">
        <v>25</v>
      </c>
    </row>
    <row r="300" spans="1:17" ht="60" customHeight="1" x14ac:dyDescent="0.35">
      <c r="A300" s="11" t="s">
        <v>1875</v>
      </c>
      <c r="B300" s="2" t="s">
        <v>1960</v>
      </c>
      <c r="C300" s="1" t="s">
        <v>1961</v>
      </c>
      <c r="D300" s="3" t="s">
        <v>20</v>
      </c>
      <c r="E300" s="3" t="s">
        <v>21</v>
      </c>
      <c r="F300" s="4" t="s">
        <v>22</v>
      </c>
      <c r="G300" s="4" t="s">
        <v>23</v>
      </c>
      <c r="H300" s="4" t="s">
        <v>24</v>
      </c>
      <c r="I300" s="4" t="s">
        <v>25</v>
      </c>
      <c r="J300" s="5" t="s">
        <v>25</v>
      </c>
      <c r="K300" s="5" t="s">
        <v>1962</v>
      </c>
      <c r="L300" s="5" t="s">
        <v>1963</v>
      </c>
      <c r="M300" s="5" t="s">
        <v>1964</v>
      </c>
      <c r="N300" s="5" t="s">
        <v>1965</v>
      </c>
      <c r="O300" s="5" t="s">
        <v>1966</v>
      </c>
      <c r="P300" s="4" t="str">
        <f t="shared" si="1"/>
        <v>Outstanding</v>
      </c>
      <c r="Q300" s="13" t="s">
        <v>25</v>
      </c>
    </row>
    <row r="301" spans="1:17" ht="60" customHeight="1" x14ac:dyDescent="0.35">
      <c r="A301" s="11" t="s">
        <v>1875</v>
      </c>
      <c r="B301" s="2" t="s">
        <v>1967</v>
      </c>
      <c r="C301" s="1" t="s">
        <v>1968</v>
      </c>
      <c r="D301" s="3" t="s">
        <v>20</v>
      </c>
      <c r="E301" s="3" t="s">
        <v>21</v>
      </c>
      <c r="F301" s="4" t="s">
        <v>22</v>
      </c>
      <c r="G301" s="4" t="s">
        <v>23</v>
      </c>
      <c r="H301" s="4" t="s">
        <v>24</v>
      </c>
      <c r="I301" s="4" t="s">
        <v>25</v>
      </c>
      <c r="J301" s="5" t="s">
        <v>25</v>
      </c>
      <c r="K301" s="5" t="s">
        <v>1969</v>
      </c>
      <c r="L301" s="5" t="s">
        <v>1970</v>
      </c>
      <c r="M301" s="5" t="s">
        <v>1971</v>
      </c>
      <c r="N301" s="5" t="s">
        <v>1972</v>
      </c>
      <c r="O301" s="5" t="s">
        <v>1952</v>
      </c>
      <c r="P301" s="4" t="str">
        <f t="shared" si="1"/>
        <v>Outstanding</v>
      </c>
      <c r="Q301" s="13" t="s">
        <v>25</v>
      </c>
    </row>
    <row r="302" spans="1:17" ht="60" customHeight="1" x14ac:dyDescent="0.35">
      <c r="A302" s="11" t="s">
        <v>1875</v>
      </c>
      <c r="B302" s="2" t="s">
        <v>1973</v>
      </c>
      <c r="C302" s="1" t="s">
        <v>1974</v>
      </c>
      <c r="D302" s="3" t="s">
        <v>20</v>
      </c>
      <c r="E302" s="3" t="s">
        <v>21</v>
      </c>
      <c r="F302" s="4" t="s">
        <v>22</v>
      </c>
      <c r="G302" s="4" t="s">
        <v>23</v>
      </c>
      <c r="H302" s="4" t="s">
        <v>24</v>
      </c>
      <c r="I302" s="4" t="s">
        <v>25</v>
      </c>
      <c r="J302" s="5" t="s">
        <v>25</v>
      </c>
      <c r="K302" s="5" t="s">
        <v>1975</v>
      </c>
      <c r="L302" s="5" t="s">
        <v>1976</v>
      </c>
      <c r="M302" s="5" t="s">
        <v>1977</v>
      </c>
      <c r="N302" s="5" t="s">
        <v>1978</v>
      </c>
      <c r="O302" s="5" t="s">
        <v>1979</v>
      </c>
      <c r="P302" s="4" t="str">
        <f t="shared" si="1"/>
        <v>Outstanding</v>
      </c>
      <c r="Q302" s="13" t="s">
        <v>25</v>
      </c>
    </row>
    <row r="303" spans="1:17" ht="60" customHeight="1" x14ac:dyDescent="0.35">
      <c r="A303" s="11" t="s">
        <v>1875</v>
      </c>
      <c r="B303" s="2" t="s">
        <v>1980</v>
      </c>
      <c r="C303" s="1" t="s">
        <v>1981</v>
      </c>
      <c r="D303" s="3" t="s">
        <v>20</v>
      </c>
      <c r="E303" s="3" t="s">
        <v>21</v>
      </c>
      <c r="F303" s="4" t="s">
        <v>22</v>
      </c>
      <c r="G303" s="4" t="s">
        <v>23</v>
      </c>
      <c r="H303" s="4" t="s">
        <v>24</v>
      </c>
      <c r="I303" s="4" t="s">
        <v>25</v>
      </c>
      <c r="J303" s="5" t="s">
        <v>25</v>
      </c>
      <c r="K303" s="5" t="s">
        <v>1982</v>
      </c>
      <c r="L303" s="5" t="s">
        <v>1983</v>
      </c>
      <c r="M303" s="5" t="s">
        <v>1984</v>
      </c>
      <c r="N303" s="5" t="s">
        <v>1985</v>
      </c>
      <c r="O303" s="5" t="s">
        <v>1986</v>
      </c>
      <c r="P303" s="4" t="str">
        <f t="shared" si="1"/>
        <v>Outstanding</v>
      </c>
      <c r="Q303" s="13" t="s">
        <v>25</v>
      </c>
    </row>
    <row r="304" spans="1:17" ht="60" customHeight="1" x14ac:dyDescent="0.35">
      <c r="A304" s="11" t="s">
        <v>1875</v>
      </c>
      <c r="B304" s="2" t="s">
        <v>1987</v>
      </c>
      <c r="C304" s="1" t="s">
        <v>1988</v>
      </c>
      <c r="D304" s="3" t="s">
        <v>20</v>
      </c>
      <c r="E304" s="3" t="s">
        <v>21</v>
      </c>
      <c r="F304" s="4" t="s">
        <v>22</v>
      </c>
      <c r="G304" s="4" t="s">
        <v>23</v>
      </c>
      <c r="H304" s="4" t="s">
        <v>24</v>
      </c>
      <c r="I304" s="4" t="s">
        <v>25</v>
      </c>
      <c r="J304" s="5" t="s">
        <v>25</v>
      </c>
      <c r="K304" s="5" t="s">
        <v>1989</v>
      </c>
      <c r="L304" s="5" t="s">
        <v>1990</v>
      </c>
      <c r="M304" s="5" t="s">
        <v>1991</v>
      </c>
      <c r="N304" s="5" t="s">
        <v>1992</v>
      </c>
      <c r="O304" s="5" t="s">
        <v>1993</v>
      </c>
      <c r="P304" s="4" t="str">
        <f t="shared" si="1"/>
        <v>Outstanding</v>
      </c>
      <c r="Q304" s="13" t="s">
        <v>25</v>
      </c>
    </row>
    <row r="305" spans="1:17" ht="60" customHeight="1" x14ac:dyDescent="0.35">
      <c r="A305" s="11" t="s">
        <v>1875</v>
      </c>
      <c r="B305" s="2" t="s">
        <v>1994</v>
      </c>
      <c r="C305" s="1" t="s">
        <v>1995</v>
      </c>
      <c r="D305" s="3" t="s">
        <v>20</v>
      </c>
      <c r="E305" s="3" t="s">
        <v>21</v>
      </c>
      <c r="F305" s="4" t="s">
        <v>22</v>
      </c>
      <c r="G305" s="4" t="s">
        <v>23</v>
      </c>
      <c r="H305" s="4" t="s">
        <v>24</v>
      </c>
      <c r="I305" s="4" t="s">
        <v>25</v>
      </c>
      <c r="J305" s="5" t="s">
        <v>25</v>
      </c>
      <c r="K305" s="5" t="s">
        <v>1996</v>
      </c>
      <c r="L305" s="5" t="s">
        <v>1997</v>
      </c>
      <c r="M305" s="5" t="s">
        <v>1998</v>
      </c>
      <c r="N305" s="5" t="s">
        <v>1999</v>
      </c>
      <c r="O305" s="5" t="s">
        <v>2000</v>
      </c>
      <c r="P305" s="4" t="str">
        <f t="shared" si="1"/>
        <v>Outstanding</v>
      </c>
      <c r="Q305" s="13" t="s">
        <v>25</v>
      </c>
    </row>
    <row r="306" spans="1:17" ht="60" customHeight="1" x14ac:dyDescent="0.35">
      <c r="A306" s="11" t="s">
        <v>1875</v>
      </c>
      <c r="B306" s="2" t="s">
        <v>2001</v>
      </c>
      <c r="C306" s="1" t="s">
        <v>2002</v>
      </c>
      <c r="D306" s="3" t="s">
        <v>20</v>
      </c>
      <c r="E306" s="3" t="s">
        <v>21</v>
      </c>
      <c r="F306" s="4" t="s">
        <v>22</v>
      </c>
      <c r="G306" s="4" t="s">
        <v>23</v>
      </c>
      <c r="H306" s="4" t="s">
        <v>24</v>
      </c>
      <c r="I306" s="4" t="s">
        <v>25</v>
      </c>
      <c r="J306" s="5" t="s">
        <v>25</v>
      </c>
      <c r="K306" s="5" t="s">
        <v>2003</v>
      </c>
      <c r="L306" s="5" t="s">
        <v>2004</v>
      </c>
      <c r="M306" s="5" t="s">
        <v>51</v>
      </c>
      <c r="N306" s="5" t="s">
        <v>2005</v>
      </c>
      <c r="O306" s="5" t="s">
        <v>2006</v>
      </c>
      <c r="P306" s="4" t="str">
        <f t="shared" si="1"/>
        <v>Outstanding</v>
      </c>
      <c r="Q306" s="13" t="s">
        <v>25</v>
      </c>
    </row>
    <row r="307" spans="1:17" ht="60" customHeight="1" x14ac:dyDescent="0.35">
      <c r="A307" s="11" t="s">
        <v>1875</v>
      </c>
      <c r="B307" s="2" t="s">
        <v>2007</v>
      </c>
      <c r="C307" s="1" t="s">
        <v>2008</v>
      </c>
      <c r="D307" s="3" t="s">
        <v>20</v>
      </c>
      <c r="E307" s="3" t="s">
        <v>21</v>
      </c>
      <c r="F307" s="4" t="s">
        <v>22</v>
      </c>
      <c r="G307" s="4" t="s">
        <v>23</v>
      </c>
      <c r="H307" s="4" t="s">
        <v>24</v>
      </c>
      <c r="I307" s="4" t="s">
        <v>25</v>
      </c>
      <c r="J307" s="5" t="s">
        <v>25</v>
      </c>
      <c r="K307" s="5" t="s">
        <v>2009</v>
      </c>
      <c r="L307" s="5" t="s">
        <v>2010</v>
      </c>
      <c r="M307" s="5" t="s">
        <v>2011</v>
      </c>
      <c r="N307" s="5" t="s">
        <v>2012</v>
      </c>
      <c r="O307" s="5" t="s">
        <v>2013</v>
      </c>
      <c r="P307" s="4" t="str">
        <f t="shared" si="1"/>
        <v>Outstanding</v>
      </c>
      <c r="Q307" s="13" t="s">
        <v>25</v>
      </c>
    </row>
    <row r="308" spans="1:17" ht="60" customHeight="1" x14ac:dyDescent="0.35">
      <c r="A308" s="11" t="s">
        <v>1875</v>
      </c>
      <c r="B308" s="2" t="s">
        <v>2014</v>
      </c>
      <c r="C308" s="1" t="s">
        <v>2015</v>
      </c>
      <c r="D308" s="3" t="s">
        <v>20</v>
      </c>
      <c r="E308" s="3" t="s">
        <v>21</v>
      </c>
      <c r="F308" s="4" t="s">
        <v>22</v>
      </c>
      <c r="G308" s="4" t="s">
        <v>23</v>
      </c>
      <c r="H308" s="4" t="s">
        <v>24</v>
      </c>
      <c r="I308" s="4" t="s">
        <v>25</v>
      </c>
      <c r="J308" s="5" t="s">
        <v>25</v>
      </c>
      <c r="K308" s="5" t="s">
        <v>2016</v>
      </c>
      <c r="L308" s="5" t="s">
        <v>2017</v>
      </c>
      <c r="M308" s="5" t="s">
        <v>2018</v>
      </c>
      <c r="N308" s="5" t="s">
        <v>2019</v>
      </c>
      <c r="O308" s="5" t="s">
        <v>2020</v>
      </c>
      <c r="P308" s="4" t="str">
        <f t="shared" si="1"/>
        <v>Outstanding</v>
      </c>
      <c r="Q308" s="13" t="s">
        <v>25</v>
      </c>
    </row>
    <row r="309" spans="1:17" ht="60" customHeight="1" x14ac:dyDescent="0.35">
      <c r="A309" s="11" t="s">
        <v>1875</v>
      </c>
      <c r="B309" s="2" t="s">
        <v>2021</v>
      </c>
      <c r="C309" s="1" t="s">
        <v>2022</v>
      </c>
      <c r="D309" s="3" t="s">
        <v>20</v>
      </c>
      <c r="E309" s="3" t="s">
        <v>21</v>
      </c>
      <c r="F309" s="4" t="s">
        <v>22</v>
      </c>
      <c r="G309" s="4" t="s">
        <v>23</v>
      </c>
      <c r="H309" s="4" t="s">
        <v>24</v>
      </c>
      <c r="I309" s="4" t="s">
        <v>25</v>
      </c>
      <c r="J309" s="5" t="s">
        <v>25</v>
      </c>
      <c r="K309" s="5" t="s">
        <v>2023</v>
      </c>
      <c r="L309" s="5" t="s">
        <v>2024</v>
      </c>
      <c r="M309" s="5" t="s">
        <v>2025</v>
      </c>
      <c r="N309" s="5" t="s">
        <v>2026</v>
      </c>
      <c r="O309" s="5" t="s">
        <v>2027</v>
      </c>
      <c r="P309" s="4" t="str">
        <f t="shared" si="1"/>
        <v>Outstanding</v>
      </c>
      <c r="Q309" s="13" t="s">
        <v>25</v>
      </c>
    </row>
    <row r="310" spans="1:17" ht="60" customHeight="1" x14ac:dyDescent="0.35">
      <c r="A310" s="11" t="s">
        <v>1875</v>
      </c>
      <c r="B310" s="2" t="s">
        <v>2028</v>
      </c>
      <c r="C310" s="1" t="s">
        <v>2029</v>
      </c>
      <c r="D310" s="3" t="s">
        <v>20</v>
      </c>
      <c r="E310" s="3" t="s">
        <v>21</v>
      </c>
      <c r="F310" s="4" t="s">
        <v>22</v>
      </c>
      <c r="G310" s="4" t="s">
        <v>23</v>
      </c>
      <c r="H310" s="4" t="s">
        <v>24</v>
      </c>
      <c r="I310" s="4" t="s">
        <v>25</v>
      </c>
      <c r="J310" s="5" t="s">
        <v>25</v>
      </c>
      <c r="K310" s="5" t="s">
        <v>2030</v>
      </c>
      <c r="L310" s="5" t="s">
        <v>2031</v>
      </c>
      <c r="M310" s="5" t="s">
        <v>2032</v>
      </c>
      <c r="N310" s="5" t="s">
        <v>2033</v>
      </c>
      <c r="O310" s="5" t="s">
        <v>2034</v>
      </c>
      <c r="P310" s="4" t="str">
        <f t="shared" si="1"/>
        <v>Outstanding</v>
      </c>
      <c r="Q310" s="13" t="s">
        <v>25</v>
      </c>
    </row>
    <row r="311" spans="1:17" ht="60" customHeight="1" x14ac:dyDescent="0.35">
      <c r="A311" s="11" t="s">
        <v>1875</v>
      </c>
      <c r="B311" s="2" t="s">
        <v>2035</v>
      </c>
      <c r="C311" s="1" t="s">
        <v>2036</v>
      </c>
      <c r="D311" s="3" t="s">
        <v>20</v>
      </c>
      <c r="E311" s="3" t="s">
        <v>21</v>
      </c>
      <c r="F311" s="4" t="s">
        <v>22</v>
      </c>
      <c r="G311" s="4" t="s">
        <v>23</v>
      </c>
      <c r="H311" s="4" t="s">
        <v>24</v>
      </c>
      <c r="I311" s="4" t="s">
        <v>25</v>
      </c>
      <c r="J311" s="5" t="s">
        <v>25</v>
      </c>
      <c r="K311" s="5" t="s">
        <v>2037</v>
      </c>
      <c r="L311" s="5" t="s">
        <v>2038</v>
      </c>
      <c r="M311" s="5" t="s">
        <v>2039</v>
      </c>
      <c r="N311" s="5" t="s">
        <v>2040</v>
      </c>
      <c r="O311" s="5" t="s">
        <v>2041</v>
      </c>
      <c r="P311" s="4" t="str">
        <f t="shared" si="1"/>
        <v>Outstanding</v>
      </c>
      <c r="Q311" s="13" t="s">
        <v>25</v>
      </c>
    </row>
    <row r="312" spans="1:17" ht="60" customHeight="1" x14ac:dyDescent="0.35">
      <c r="A312" s="11" t="s">
        <v>1875</v>
      </c>
      <c r="B312" s="2" t="s">
        <v>2042</v>
      </c>
      <c r="C312" s="1" t="s">
        <v>2043</v>
      </c>
      <c r="D312" s="3" t="s">
        <v>20</v>
      </c>
      <c r="E312" s="3" t="s">
        <v>21</v>
      </c>
      <c r="F312" s="4" t="s">
        <v>22</v>
      </c>
      <c r="G312" s="4" t="s">
        <v>23</v>
      </c>
      <c r="H312" s="4" t="s">
        <v>24</v>
      </c>
      <c r="I312" s="4" t="s">
        <v>25</v>
      </c>
      <c r="J312" s="5" t="s">
        <v>25</v>
      </c>
      <c r="K312" s="5" t="s">
        <v>2044</v>
      </c>
      <c r="L312" s="5" t="s">
        <v>2045</v>
      </c>
      <c r="M312" s="5" t="s">
        <v>2046</v>
      </c>
      <c r="N312" s="5" t="s">
        <v>2047</v>
      </c>
      <c r="O312" s="5" t="s">
        <v>2041</v>
      </c>
      <c r="P312" s="4" t="str">
        <f t="shared" si="1"/>
        <v>Outstanding</v>
      </c>
      <c r="Q312" s="13" t="s">
        <v>25</v>
      </c>
    </row>
    <row r="313" spans="1:17" ht="60" customHeight="1" x14ac:dyDescent="0.35">
      <c r="A313" s="11" t="s">
        <v>1875</v>
      </c>
      <c r="B313" s="2" t="s">
        <v>2048</v>
      </c>
      <c r="C313" s="1" t="s">
        <v>2049</v>
      </c>
      <c r="D313" s="3" t="s">
        <v>20</v>
      </c>
      <c r="E313" s="3" t="s">
        <v>21</v>
      </c>
      <c r="F313" s="4" t="s">
        <v>22</v>
      </c>
      <c r="G313" s="4" t="s">
        <v>23</v>
      </c>
      <c r="H313" s="4" t="s">
        <v>24</v>
      </c>
      <c r="I313" s="4" t="s">
        <v>25</v>
      </c>
      <c r="J313" s="5" t="s">
        <v>25</v>
      </c>
      <c r="K313" s="5" t="s">
        <v>2050</v>
      </c>
      <c r="L313" s="5" t="s">
        <v>2051</v>
      </c>
      <c r="M313" s="5" t="s">
        <v>2052</v>
      </c>
      <c r="N313" s="5" t="s">
        <v>2053</v>
      </c>
      <c r="O313" s="5" t="s">
        <v>2054</v>
      </c>
      <c r="P313" s="4" t="str">
        <f t="shared" si="1"/>
        <v>Outstanding</v>
      </c>
      <c r="Q313" s="13" t="s">
        <v>25</v>
      </c>
    </row>
    <row r="314" spans="1:17" ht="60" customHeight="1" x14ac:dyDescent="0.35">
      <c r="A314" s="11" t="s">
        <v>1875</v>
      </c>
      <c r="B314" s="2" t="s">
        <v>2055</v>
      </c>
      <c r="C314" s="1" t="s">
        <v>2056</v>
      </c>
      <c r="D314" s="3" t="s">
        <v>20</v>
      </c>
      <c r="E314" s="3" t="s">
        <v>21</v>
      </c>
      <c r="F314" s="4" t="s">
        <v>22</v>
      </c>
      <c r="G314" s="4" t="s">
        <v>23</v>
      </c>
      <c r="H314" s="4" t="s">
        <v>24</v>
      </c>
      <c r="I314" s="4" t="s">
        <v>25</v>
      </c>
      <c r="J314" s="5" t="s">
        <v>25</v>
      </c>
      <c r="K314" s="5" t="s">
        <v>2057</v>
      </c>
      <c r="L314" s="5" t="s">
        <v>2058</v>
      </c>
      <c r="M314" s="5" t="s">
        <v>2059</v>
      </c>
      <c r="N314" s="5" t="s">
        <v>2060</v>
      </c>
      <c r="O314" s="5" t="s">
        <v>2061</v>
      </c>
      <c r="P314" s="4" t="str">
        <f t="shared" si="1"/>
        <v>Outstanding</v>
      </c>
      <c r="Q314" s="13" t="s">
        <v>25</v>
      </c>
    </row>
    <row r="315" spans="1:17" ht="60" customHeight="1" x14ac:dyDescent="0.35">
      <c r="A315" s="11" t="s">
        <v>1875</v>
      </c>
      <c r="B315" s="2" t="s">
        <v>2062</v>
      </c>
      <c r="C315" s="1" t="s">
        <v>2063</v>
      </c>
      <c r="D315" s="3" t="s">
        <v>20</v>
      </c>
      <c r="E315" s="3" t="s">
        <v>21</v>
      </c>
      <c r="F315" s="4" t="s">
        <v>22</v>
      </c>
      <c r="G315" s="4" t="s">
        <v>23</v>
      </c>
      <c r="H315" s="4" t="s">
        <v>24</v>
      </c>
      <c r="I315" s="4" t="s">
        <v>25</v>
      </c>
      <c r="J315" s="5" t="s">
        <v>25</v>
      </c>
      <c r="K315" s="5" t="s">
        <v>2064</v>
      </c>
      <c r="L315" s="5" t="s">
        <v>2065</v>
      </c>
      <c r="M315" s="5" t="s">
        <v>2066</v>
      </c>
      <c r="N315" s="5" t="s">
        <v>2067</v>
      </c>
      <c r="O315" s="5" t="s">
        <v>2068</v>
      </c>
      <c r="P315" s="4" t="str">
        <f t="shared" si="1"/>
        <v>Outstanding</v>
      </c>
      <c r="Q315" s="13" t="s">
        <v>25</v>
      </c>
    </row>
    <row r="316" spans="1:17" ht="60" customHeight="1" x14ac:dyDescent="0.35">
      <c r="A316" s="11" t="s">
        <v>1875</v>
      </c>
      <c r="B316" s="2" t="s">
        <v>2069</v>
      </c>
      <c r="C316" s="1" t="s">
        <v>2070</v>
      </c>
      <c r="D316" s="3" t="s">
        <v>20</v>
      </c>
      <c r="E316" s="3" t="s">
        <v>21</v>
      </c>
      <c r="F316" s="4" t="s">
        <v>22</v>
      </c>
      <c r="G316" s="4" t="s">
        <v>23</v>
      </c>
      <c r="H316" s="4" t="s">
        <v>24</v>
      </c>
      <c r="I316" s="4" t="s">
        <v>25</v>
      </c>
      <c r="J316" s="5" t="s">
        <v>25</v>
      </c>
      <c r="K316" s="5" t="s">
        <v>2071</v>
      </c>
      <c r="L316" s="5" t="s">
        <v>2072</v>
      </c>
      <c r="M316" s="5" t="s">
        <v>2073</v>
      </c>
      <c r="N316" s="5" t="s">
        <v>2074</v>
      </c>
      <c r="O316" s="5" t="s">
        <v>2075</v>
      </c>
      <c r="P316" s="4" t="str">
        <f t="shared" si="1"/>
        <v>Outstanding</v>
      </c>
      <c r="Q316" s="13" t="s">
        <v>25</v>
      </c>
    </row>
    <row r="317" spans="1:17" ht="60" customHeight="1" x14ac:dyDescent="0.35">
      <c r="A317" s="11" t="s">
        <v>1875</v>
      </c>
      <c r="B317" s="2" t="s">
        <v>2076</v>
      </c>
      <c r="C317" s="1" t="s">
        <v>2077</v>
      </c>
      <c r="D317" s="3" t="s">
        <v>20</v>
      </c>
      <c r="E317" s="3" t="s">
        <v>21</v>
      </c>
      <c r="F317" s="4" t="s">
        <v>22</v>
      </c>
      <c r="G317" s="4" t="s">
        <v>23</v>
      </c>
      <c r="H317" s="4" t="s">
        <v>24</v>
      </c>
      <c r="I317" s="4" t="s">
        <v>25</v>
      </c>
      <c r="J317" s="5" t="s">
        <v>25</v>
      </c>
      <c r="K317" s="5" t="s">
        <v>2078</v>
      </c>
      <c r="L317" s="5" t="s">
        <v>2079</v>
      </c>
      <c r="M317" s="5" t="s">
        <v>51</v>
      </c>
      <c r="N317" s="5" t="s">
        <v>2080</v>
      </c>
      <c r="O317" s="5" t="s">
        <v>2081</v>
      </c>
      <c r="P317" s="4" t="str">
        <f t="shared" si="1"/>
        <v>Outstanding</v>
      </c>
      <c r="Q317" s="13" t="s">
        <v>25</v>
      </c>
    </row>
    <row r="318" spans="1:17" ht="60" customHeight="1" x14ac:dyDescent="0.35">
      <c r="A318" s="11" t="s">
        <v>1875</v>
      </c>
      <c r="B318" s="2" t="s">
        <v>2082</v>
      </c>
      <c r="C318" s="1" t="s">
        <v>2083</v>
      </c>
      <c r="D318" s="3" t="s">
        <v>20</v>
      </c>
      <c r="E318" s="3" t="s">
        <v>21</v>
      </c>
      <c r="F318" s="4" t="s">
        <v>22</v>
      </c>
      <c r="G318" s="4" t="s">
        <v>23</v>
      </c>
      <c r="H318" s="4" t="s">
        <v>24</v>
      </c>
      <c r="I318" s="4" t="s">
        <v>25</v>
      </c>
      <c r="J318" s="5" t="s">
        <v>25</v>
      </c>
      <c r="K318" s="5" t="s">
        <v>2084</v>
      </c>
      <c r="L318" s="5" t="s">
        <v>2085</v>
      </c>
      <c r="M318" s="5" t="s">
        <v>2086</v>
      </c>
      <c r="N318" s="5" t="s">
        <v>2087</v>
      </c>
      <c r="O318" s="5" t="s">
        <v>2088</v>
      </c>
      <c r="P318" s="4" t="str">
        <f t="shared" si="1"/>
        <v>Outstanding</v>
      </c>
      <c r="Q318" s="13" t="s">
        <v>25</v>
      </c>
    </row>
    <row r="319" spans="1:17" ht="60" customHeight="1" x14ac:dyDescent="0.35">
      <c r="A319" s="11" t="s">
        <v>1875</v>
      </c>
      <c r="B319" s="2" t="s">
        <v>2089</v>
      </c>
      <c r="C319" s="1" t="s">
        <v>2090</v>
      </c>
      <c r="D319" s="3" t="s">
        <v>20</v>
      </c>
      <c r="E319" s="3" t="s">
        <v>21</v>
      </c>
      <c r="F319" s="4" t="s">
        <v>22</v>
      </c>
      <c r="G319" s="4" t="s">
        <v>23</v>
      </c>
      <c r="H319" s="4" t="s">
        <v>24</v>
      </c>
      <c r="I319" s="4" t="s">
        <v>25</v>
      </c>
      <c r="J319" s="5" t="s">
        <v>25</v>
      </c>
      <c r="K319" s="5" t="s">
        <v>2091</v>
      </c>
      <c r="L319" s="5" t="s">
        <v>2092</v>
      </c>
      <c r="M319" s="5" t="s">
        <v>51</v>
      </c>
      <c r="N319" s="5" t="s">
        <v>2093</v>
      </c>
      <c r="O319" s="5" t="s">
        <v>2094</v>
      </c>
      <c r="P319" s="4" t="str">
        <f t="shared" si="1"/>
        <v>Outstanding</v>
      </c>
      <c r="Q319" s="13" t="s">
        <v>25</v>
      </c>
    </row>
    <row r="320" spans="1:17" ht="60" customHeight="1" x14ac:dyDescent="0.35">
      <c r="A320" s="11" t="s">
        <v>1875</v>
      </c>
      <c r="B320" s="2" t="s">
        <v>2095</v>
      </c>
      <c r="C320" s="1" t="s">
        <v>2096</v>
      </c>
      <c r="D320" s="3" t="s">
        <v>20</v>
      </c>
      <c r="E320" s="3" t="s">
        <v>21</v>
      </c>
      <c r="F320" s="4" t="s">
        <v>22</v>
      </c>
      <c r="G320" s="4" t="s">
        <v>23</v>
      </c>
      <c r="H320" s="4" t="s">
        <v>24</v>
      </c>
      <c r="I320" s="4" t="s">
        <v>25</v>
      </c>
      <c r="J320" s="5" t="s">
        <v>25</v>
      </c>
      <c r="K320" s="5" t="s">
        <v>2097</v>
      </c>
      <c r="L320" s="5" t="s">
        <v>2098</v>
      </c>
      <c r="M320" s="5" t="s">
        <v>2099</v>
      </c>
      <c r="N320" s="5" t="s">
        <v>2100</v>
      </c>
      <c r="O320" s="5" t="s">
        <v>2101</v>
      </c>
      <c r="P320" s="4" t="str">
        <f t="shared" si="1"/>
        <v>Outstanding</v>
      </c>
      <c r="Q320" s="13" t="s">
        <v>25</v>
      </c>
    </row>
    <row r="321" spans="1:17" ht="60" customHeight="1" x14ac:dyDescent="0.35">
      <c r="A321" s="11" t="s">
        <v>1875</v>
      </c>
      <c r="B321" s="2" t="s">
        <v>2102</v>
      </c>
      <c r="C321" s="1" t="s">
        <v>2103</v>
      </c>
      <c r="D321" s="3" t="s">
        <v>20</v>
      </c>
      <c r="E321" s="3" t="s">
        <v>21</v>
      </c>
      <c r="F321" s="4" t="s">
        <v>22</v>
      </c>
      <c r="G321" s="4" t="s">
        <v>23</v>
      </c>
      <c r="H321" s="4" t="s">
        <v>24</v>
      </c>
      <c r="I321" s="4" t="s">
        <v>25</v>
      </c>
      <c r="J321" s="5" t="s">
        <v>25</v>
      </c>
      <c r="K321" s="5" t="s">
        <v>2104</v>
      </c>
      <c r="L321" s="5" t="s">
        <v>2105</v>
      </c>
      <c r="M321" s="5" t="s">
        <v>51</v>
      </c>
      <c r="N321" s="5" t="s">
        <v>2106</v>
      </c>
      <c r="O321" s="5" t="s">
        <v>2107</v>
      </c>
      <c r="P321" s="4" t="str">
        <f t="shared" si="1"/>
        <v>Outstanding</v>
      </c>
      <c r="Q321" s="13" t="s">
        <v>25</v>
      </c>
    </row>
    <row r="322" spans="1:17" ht="60" customHeight="1" x14ac:dyDescent="0.35">
      <c r="A322" s="11" t="s">
        <v>2108</v>
      </c>
      <c r="B322" s="2" t="s">
        <v>2109</v>
      </c>
      <c r="C322" s="1" t="s">
        <v>2110</v>
      </c>
      <c r="D322" s="3" t="s">
        <v>20</v>
      </c>
      <c r="E322" s="3" t="s">
        <v>21</v>
      </c>
      <c r="F322" s="4" t="s">
        <v>22</v>
      </c>
      <c r="G322" s="4" t="s">
        <v>23</v>
      </c>
      <c r="H322" s="4" t="s">
        <v>24</v>
      </c>
      <c r="I322" s="4" t="s">
        <v>25</v>
      </c>
      <c r="J322" s="5" t="s">
        <v>25</v>
      </c>
      <c r="K322" s="5" t="s">
        <v>2111</v>
      </c>
      <c r="L322" s="5" t="s">
        <v>2112</v>
      </c>
      <c r="M322" s="5" t="s">
        <v>2113</v>
      </c>
      <c r="N322" s="5" t="s">
        <v>2114</v>
      </c>
      <c r="O322" s="5" t="s">
        <v>2115</v>
      </c>
      <c r="P322" s="4" t="str">
        <f t="shared" si="1"/>
        <v>Outstanding</v>
      </c>
      <c r="Q322" s="13" t="s">
        <v>25</v>
      </c>
    </row>
    <row r="323" spans="1:17" ht="60" customHeight="1" x14ac:dyDescent="0.35">
      <c r="A323" s="11" t="s">
        <v>2116</v>
      </c>
      <c r="B323" s="2" t="s">
        <v>2117</v>
      </c>
      <c r="C323" s="1" t="s">
        <v>2118</v>
      </c>
      <c r="D323" s="3" t="s">
        <v>20</v>
      </c>
      <c r="E323" s="3" t="s">
        <v>104</v>
      </c>
      <c r="F323" s="4" t="s">
        <v>22</v>
      </c>
      <c r="G323" s="4" t="s">
        <v>23</v>
      </c>
      <c r="H323" s="4" t="s">
        <v>24</v>
      </c>
      <c r="I323" s="4" t="s">
        <v>25</v>
      </c>
      <c r="J323" s="5" t="s">
        <v>25</v>
      </c>
      <c r="K323" s="5" t="s">
        <v>2119</v>
      </c>
      <c r="L323" s="5" t="s">
        <v>2120</v>
      </c>
      <c r="M323" s="5" t="s">
        <v>2121</v>
      </c>
      <c r="N323" s="5" t="s">
        <v>2122</v>
      </c>
      <c r="O323" s="5" t="s">
        <v>2123</v>
      </c>
      <c r="P323" s="4" t="str">
        <f t="shared" si="1"/>
        <v>Outstanding</v>
      </c>
      <c r="Q323" s="13" t="s">
        <v>25</v>
      </c>
    </row>
    <row r="324" spans="1:17" ht="60" customHeight="1" x14ac:dyDescent="0.35">
      <c r="A324" s="11" t="s">
        <v>2124</v>
      </c>
      <c r="B324" s="2" t="s">
        <v>2125</v>
      </c>
      <c r="C324" s="1" t="s">
        <v>2126</v>
      </c>
      <c r="D324" s="3" t="s">
        <v>20</v>
      </c>
      <c r="E324" s="3" t="s">
        <v>21</v>
      </c>
      <c r="F324" s="4" t="s">
        <v>22</v>
      </c>
      <c r="G324" s="4" t="s">
        <v>23</v>
      </c>
      <c r="H324" s="4" t="s">
        <v>24</v>
      </c>
      <c r="I324" s="4" t="s">
        <v>25</v>
      </c>
      <c r="J324" s="5" t="s">
        <v>25</v>
      </c>
      <c r="K324" s="5" t="s">
        <v>2127</v>
      </c>
      <c r="L324" s="5" t="s">
        <v>2128</v>
      </c>
      <c r="M324" s="5" t="s">
        <v>51</v>
      </c>
      <c r="N324" s="5" t="s">
        <v>2129</v>
      </c>
      <c r="O324" s="5" t="s">
        <v>2130</v>
      </c>
      <c r="P324" s="4" t="str">
        <f t="shared" si="1"/>
        <v>Outstanding</v>
      </c>
      <c r="Q324" s="13" t="s">
        <v>25</v>
      </c>
    </row>
    <row r="325" spans="1:17" ht="60" customHeight="1" x14ac:dyDescent="0.35">
      <c r="A325" s="11" t="s">
        <v>2124</v>
      </c>
      <c r="B325" s="2" t="s">
        <v>2131</v>
      </c>
      <c r="C325" s="1" t="s">
        <v>2132</v>
      </c>
      <c r="D325" s="3" t="s">
        <v>20</v>
      </c>
      <c r="E325" s="3" t="s">
        <v>21</v>
      </c>
      <c r="F325" s="4" t="s">
        <v>22</v>
      </c>
      <c r="G325" s="4" t="s">
        <v>23</v>
      </c>
      <c r="H325" s="4" t="s">
        <v>24</v>
      </c>
      <c r="I325" s="4" t="s">
        <v>25</v>
      </c>
      <c r="J325" s="5" t="s">
        <v>25</v>
      </c>
      <c r="K325" s="5" t="s">
        <v>2133</v>
      </c>
      <c r="L325" s="5" t="s">
        <v>2134</v>
      </c>
      <c r="M325" s="5" t="s">
        <v>2135</v>
      </c>
      <c r="N325" s="5" t="s">
        <v>2136</v>
      </c>
      <c r="O325" s="5" t="s">
        <v>2137</v>
      </c>
      <c r="P325" s="4" t="str">
        <f t="shared" si="1"/>
        <v>Outstanding</v>
      </c>
      <c r="Q325" s="13" t="s">
        <v>25</v>
      </c>
    </row>
    <row r="326" spans="1:17" ht="60" customHeight="1" x14ac:dyDescent="0.35">
      <c r="A326" s="11" t="s">
        <v>2124</v>
      </c>
      <c r="B326" s="2" t="s">
        <v>2138</v>
      </c>
      <c r="C326" s="1" t="s">
        <v>2139</v>
      </c>
      <c r="D326" s="3" t="s">
        <v>20</v>
      </c>
      <c r="E326" s="3" t="s">
        <v>104</v>
      </c>
      <c r="F326" s="4" t="s">
        <v>22</v>
      </c>
      <c r="G326" s="4" t="s">
        <v>23</v>
      </c>
      <c r="H326" s="4" t="s">
        <v>24</v>
      </c>
      <c r="I326" s="4" t="s">
        <v>25</v>
      </c>
      <c r="J326" s="5" t="s">
        <v>25</v>
      </c>
      <c r="K326" s="5" t="s">
        <v>2140</v>
      </c>
      <c r="L326" s="5" t="s">
        <v>2141</v>
      </c>
      <c r="M326" s="5" t="s">
        <v>51</v>
      </c>
      <c r="N326" s="5" t="s">
        <v>2142</v>
      </c>
      <c r="O326" s="5" t="s">
        <v>2143</v>
      </c>
      <c r="P326" s="4" t="str">
        <f t="shared" si="1"/>
        <v>Outstanding</v>
      </c>
      <c r="Q326" s="13" t="s">
        <v>25</v>
      </c>
    </row>
    <row r="327" spans="1:17" ht="60" customHeight="1" x14ac:dyDescent="0.35">
      <c r="A327" s="11" t="s">
        <v>2124</v>
      </c>
      <c r="B327" s="2" t="s">
        <v>2144</v>
      </c>
      <c r="C327" s="1" t="s">
        <v>2145</v>
      </c>
      <c r="D327" s="3" t="s">
        <v>20</v>
      </c>
      <c r="E327" s="3" t="s">
        <v>21</v>
      </c>
      <c r="F327" s="4" t="s">
        <v>22</v>
      </c>
      <c r="G327" s="4" t="s">
        <v>23</v>
      </c>
      <c r="H327" s="4" t="s">
        <v>24</v>
      </c>
      <c r="I327" s="4" t="s">
        <v>25</v>
      </c>
      <c r="J327" s="5" t="s">
        <v>25</v>
      </c>
      <c r="K327" s="5" t="s">
        <v>2146</v>
      </c>
      <c r="L327" s="5" t="s">
        <v>2147</v>
      </c>
      <c r="M327" s="5" t="s">
        <v>2148</v>
      </c>
      <c r="N327" s="5" t="s">
        <v>2149</v>
      </c>
      <c r="O327" s="5" t="s">
        <v>2150</v>
      </c>
      <c r="P327" s="4" t="str">
        <f t="shared" si="1"/>
        <v>Outstanding</v>
      </c>
      <c r="Q327" s="13" t="s">
        <v>25</v>
      </c>
    </row>
    <row r="328" spans="1:17" ht="60" customHeight="1" x14ac:dyDescent="0.35">
      <c r="A328" s="11" t="s">
        <v>2124</v>
      </c>
      <c r="B328" s="2" t="s">
        <v>2151</v>
      </c>
      <c r="C328" s="1" t="s">
        <v>2152</v>
      </c>
      <c r="D328" s="3" t="s">
        <v>20</v>
      </c>
      <c r="E328" s="3" t="s">
        <v>104</v>
      </c>
      <c r="F328" s="4" t="s">
        <v>22</v>
      </c>
      <c r="G328" s="4" t="s">
        <v>23</v>
      </c>
      <c r="H328" s="4" t="s">
        <v>24</v>
      </c>
      <c r="I328" s="4" t="s">
        <v>25</v>
      </c>
      <c r="J328" s="5" t="s">
        <v>25</v>
      </c>
      <c r="K328" s="5" t="s">
        <v>2153</v>
      </c>
      <c r="L328" s="5" t="s">
        <v>2154</v>
      </c>
      <c r="M328" s="5" t="s">
        <v>2155</v>
      </c>
      <c r="N328" s="5" t="s">
        <v>2156</v>
      </c>
      <c r="O328" s="5" t="s">
        <v>2157</v>
      </c>
      <c r="P328" s="4" t="str">
        <f t="shared" si="1"/>
        <v>Outstanding</v>
      </c>
      <c r="Q328" s="13" t="s">
        <v>25</v>
      </c>
    </row>
    <row r="329" spans="1:17" ht="60" customHeight="1" x14ac:dyDescent="0.35">
      <c r="A329" s="11" t="s">
        <v>2124</v>
      </c>
      <c r="B329" s="2" t="s">
        <v>2158</v>
      </c>
      <c r="C329" s="1" t="s">
        <v>2159</v>
      </c>
      <c r="D329" s="3" t="s">
        <v>20</v>
      </c>
      <c r="E329" s="3" t="s">
        <v>21</v>
      </c>
      <c r="F329" s="4" t="s">
        <v>22</v>
      </c>
      <c r="G329" s="4" t="s">
        <v>23</v>
      </c>
      <c r="H329" s="4" t="s">
        <v>24</v>
      </c>
      <c r="I329" s="4" t="s">
        <v>25</v>
      </c>
      <c r="J329" s="5" t="s">
        <v>25</v>
      </c>
      <c r="K329" s="5" t="s">
        <v>2160</v>
      </c>
      <c r="L329" s="5" t="s">
        <v>2161</v>
      </c>
      <c r="M329" s="5" t="s">
        <v>51</v>
      </c>
      <c r="N329" s="5" t="s">
        <v>2162</v>
      </c>
      <c r="O329" s="5" t="s">
        <v>2163</v>
      </c>
      <c r="P329" s="4" t="str">
        <f t="shared" si="1"/>
        <v>Outstanding</v>
      </c>
      <c r="Q329" s="13" t="s">
        <v>25</v>
      </c>
    </row>
    <row r="330" spans="1:17" ht="60" customHeight="1" x14ac:dyDescent="0.35">
      <c r="A330" s="11" t="s">
        <v>2124</v>
      </c>
      <c r="B330" s="2" t="s">
        <v>2164</v>
      </c>
      <c r="C330" s="1" t="s">
        <v>2165</v>
      </c>
      <c r="D330" s="3" t="s">
        <v>20</v>
      </c>
      <c r="E330" s="3" t="s">
        <v>21</v>
      </c>
      <c r="F330" s="4" t="s">
        <v>22</v>
      </c>
      <c r="G330" s="4" t="s">
        <v>23</v>
      </c>
      <c r="H330" s="4" t="s">
        <v>24</v>
      </c>
      <c r="I330" s="4" t="s">
        <v>25</v>
      </c>
      <c r="J330" s="5" t="s">
        <v>25</v>
      </c>
      <c r="K330" s="5" t="s">
        <v>2166</v>
      </c>
      <c r="L330" s="5" t="s">
        <v>2167</v>
      </c>
      <c r="M330" s="5" t="s">
        <v>51</v>
      </c>
      <c r="N330" s="5" t="s">
        <v>2168</v>
      </c>
      <c r="O330" s="5" t="s">
        <v>2169</v>
      </c>
      <c r="P330" s="4" t="str">
        <f t="shared" si="1"/>
        <v>Outstanding</v>
      </c>
      <c r="Q330" s="13" t="s">
        <v>25</v>
      </c>
    </row>
    <row r="331" spans="1:17" ht="60" customHeight="1" x14ac:dyDescent="0.35">
      <c r="A331" s="11" t="s">
        <v>2124</v>
      </c>
      <c r="B331" s="2" t="s">
        <v>2170</v>
      </c>
      <c r="C331" s="1" t="s">
        <v>2171</v>
      </c>
      <c r="D331" s="3" t="s">
        <v>20</v>
      </c>
      <c r="E331" s="3" t="s">
        <v>21</v>
      </c>
      <c r="F331" s="4" t="s">
        <v>22</v>
      </c>
      <c r="G331" s="4" t="s">
        <v>23</v>
      </c>
      <c r="H331" s="4" t="s">
        <v>24</v>
      </c>
      <c r="I331" s="4" t="s">
        <v>25</v>
      </c>
      <c r="J331" s="5" t="s">
        <v>25</v>
      </c>
      <c r="K331" s="5" t="s">
        <v>2172</v>
      </c>
      <c r="L331" s="5" t="s">
        <v>2167</v>
      </c>
      <c r="M331" s="5" t="s">
        <v>51</v>
      </c>
      <c r="N331" s="5" t="s">
        <v>2173</v>
      </c>
      <c r="O331" s="5" t="s">
        <v>2169</v>
      </c>
      <c r="P331" s="4" t="str">
        <f t="shared" si="1"/>
        <v>Outstanding</v>
      </c>
      <c r="Q331" s="13" t="s">
        <v>25</v>
      </c>
    </row>
    <row r="332" spans="1:17" ht="60" customHeight="1" x14ac:dyDescent="0.35">
      <c r="A332" s="11" t="s">
        <v>316</v>
      </c>
      <c r="B332" s="2" t="s">
        <v>2174</v>
      </c>
      <c r="C332" s="1" t="s">
        <v>2175</v>
      </c>
      <c r="D332" s="3" t="s">
        <v>20</v>
      </c>
      <c r="E332" s="3" t="s">
        <v>104</v>
      </c>
      <c r="F332" s="4" t="s">
        <v>22</v>
      </c>
      <c r="G332" s="4" t="s">
        <v>23</v>
      </c>
      <c r="H332" s="4" t="s">
        <v>24</v>
      </c>
      <c r="I332" s="4" t="s">
        <v>25</v>
      </c>
      <c r="J332" s="5" t="s">
        <v>25</v>
      </c>
      <c r="K332" s="5" t="s">
        <v>2176</v>
      </c>
      <c r="L332" s="5" t="s">
        <v>2177</v>
      </c>
      <c r="M332" s="5" t="s">
        <v>2178</v>
      </c>
      <c r="N332" s="5" t="s">
        <v>2179</v>
      </c>
      <c r="O332" s="5" t="s">
        <v>88</v>
      </c>
      <c r="P332" s="4" t="str">
        <f t="shared" si="1"/>
        <v>Outstanding</v>
      </c>
      <c r="Q332" s="13" t="s">
        <v>25</v>
      </c>
    </row>
    <row r="333" spans="1:17" ht="60" customHeight="1" x14ac:dyDescent="0.35">
      <c r="A333" s="11" t="s">
        <v>2180</v>
      </c>
      <c r="B333" s="2" t="s">
        <v>2181</v>
      </c>
      <c r="C333" s="1" t="s">
        <v>2182</v>
      </c>
      <c r="D333" s="3" t="s">
        <v>20</v>
      </c>
      <c r="E333" s="3" t="s">
        <v>104</v>
      </c>
      <c r="F333" s="4" t="s">
        <v>22</v>
      </c>
      <c r="G333" s="4" t="s">
        <v>23</v>
      </c>
      <c r="H333" s="4" t="s">
        <v>24</v>
      </c>
      <c r="I333" s="4" t="s">
        <v>25</v>
      </c>
      <c r="J333" s="5" t="s">
        <v>25</v>
      </c>
      <c r="K333" s="5" t="s">
        <v>2183</v>
      </c>
      <c r="L333" s="5" t="s">
        <v>2184</v>
      </c>
      <c r="M333" s="5" t="s">
        <v>2185</v>
      </c>
      <c r="N333" s="5" t="s">
        <v>2186</v>
      </c>
      <c r="O333" s="5" t="s">
        <v>2187</v>
      </c>
      <c r="P333" s="4" t="str">
        <f t="shared" si="1"/>
        <v>Outstanding</v>
      </c>
      <c r="Q333" s="13" t="s">
        <v>25</v>
      </c>
    </row>
    <row r="334" spans="1:17" ht="60" customHeight="1" x14ac:dyDescent="0.35">
      <c r="A334" s="11" t="s">
        <v>2180</v>
      </c>
      <c r="B334" s="2" t="s">
        <v>2188</v>
      </c>
      <c r="C334" s="1" t="s">
        <v>2189</v>
      </c>
      <c r="D334" s="3" t="s">
        <v>20</v>
      </c>
      <c r="E334" s="3" t="s">
        <v>21</v>
      </c>
      <c r="F334" s="4" t="s">
        <v>22</v>
      </c>
      <c r="G334" s="4" t="s">
        <v>23</v>
      </c>
      <c r="H334" s="4" t="s">
        <v>24</v>
      </c>
      <c r="I334" s="4" t="s">
        <v>25</v>
      </c>
      <c r="J334" s="5" t="s">
        <v>25</v>
      </c>
      <c r="K334" s="5" t="s">
        <v>2190</v>
      </c>
      <c r="L334" s="5" t="s">
        <v>2191</v>
      </c>
      <c r="M334" s="5" t="s">
        <v>2192</v>
      </c>
      <c r="N334" s="5" t="s">
        <v>2193</v>
      </c>
      <c r="O334" s="5" t="s">
        <v>2194</v>
      </c>
      <c r="P334" s="4" t="str">
        <f t="shared" si="1"/>
        <v>Outstanding</v>
      </c>
      <c r="Q334" s="13" t="s">
        <v>25</v>
      </c>
    </row>
    <row r="335" spans="1:17" ht="60" customHeight="1" x14ac:dyDescent="0.35">
      <c r="A335" s="11" t="s">
        <v>2180</v>
      </c>
      <c r="B335" s="2" t="s">
        <v>2195</v>
      </c>
      <c r="C335" s="1" t="s">
        <v>2196</v>
      </c>
      <c r="D335" s="3" t="s">
        <v>20</v>
      </c>
      <c r="E335" s="3" t="s">
        <v>104</v>
      </c>
      <c r="F335" s="4" t="s">
        <v>22</v>
      </c>
      <c r="G335" s="4" t="s">
        <v>23</v>
      </c>
      <c r="H335" s="4" t="s">
        <v>24</v>
      </c>
      <c r="I335" s="4" t="s">
        <v>25</v>
      </c>
      <c r="J335" s="5" t="s">
        <v>25</v>
      </c>
      <c r="K335" s="5" t="s">
        <v>2197</v>
      </c>
      <c r="L335" s="5" t="s">
        <v>2198</v>
      </c>
      <c r="M335" s="5" t="s">
        <v>2199</v>
      </c>
      <c r="N335" s="5" t="s">
        <v>2200</v>
      </c>
      <c r="O335" s="5" t="s">
        <v>2201</v>
      </c>
      <c r="P335" s="4" t="str">
        <f t="shared" si="1"/>
        <v>Outstanding</v>
      </c>
      <c r="Q335" s="13" t="s">
        <v>25</v>
      </c>
    </row>
    <row r="336" spans="1:17" ht="60" customHeight="1" x14ac:dyDescent="0.35">
      <c r="A336" s="11" t="s">
        <v>2180</v>
      </c>
      <c r="B336" s="2" t="s">
        <v>2202</v>
      </c>
      <c r="C336" s="1" t="s">
        <v>2203</v>
      </c>
      <c r="D336" s="3" t="s">
        <v>20</v>
      </c>
      <c r="E336" s="3" t="s">
        <v>21</v>
      </c>
      <c r="F336" s="4" t="s">
        <v>22</v>
      </c>
      <c r="G336" s="4" t="s">
        <v>23</v>
      </c>
      <c r="H336" s="4" t="s">
        <v>24</v>
      </c>
      <c r="I336" s="4" t="s">
        <v>25</v>
      </c>
      <c r="J336" s="5" t="s">
        <v>25</v>
      </c>
      <c r="K336" s="5" t="s">
        <v>2204</v>
      </c>
      <c r="L336" s="5" t="s">
        <v>2205</v>
      </c>
      <c r="M336" s="5" t="s">
        <v>2206</v>
      </c>
      <c r="N336" s="5" t="s">
        <v>2207</v>
      </c>
      <c r="O336" s="5" t="s">
        <v>2208</v>
      </c>
      <c r="P336" s="4" t="str">
        <f t="shared" si="1"/>
        <v>Outstanding</v>
      </c>
      <c r="Q336" s="13" t="s">
        <v>25</v>
      </c>
    </row>
    <row r="337" spans="1:17" ht="60" customHeight="1" x14ac:dyDescent="0.35">
      <c r="A337" s="11" t="s">
        <v>2180</v>
      </c>
      <c r="B337" s="2" t="s">
        <v>2209</v>
      </c>
      <c r="C337" s="1" t="s">
        <v>2210</v>
      </c>
      <c r="D337" s="3" t="s">
        <v>20</v>
      </c>
      <c r="E337" s="3" t="s">
        <v>104</v>
      </c>
      <c r="F337" s="4" t="s">
        <v>22</v>
      </c>
      <c r="G337" s="4" t="s">
        <v>23</v>
      </c>
      <c r="H337" s="4" t="s">
        <v>24</v>
      </c>
      <c r="I337" s="4" t="s">
        <v>25</v>
      </c>
      <c r="J337" s="5" t="s">
        <v>25</v>
      </c>
      <c r="K337" s="5" t="s">
        <v>2211</v>
      </c>
      <c r="L337" s="5" t="s">
        <v>2212</v>
      </c>
      <c r="M337" s="5" t="s">
        <v>2213</v>
      </c>
      <c r="N337" s="5" t="s">
        <v>2214</v>
      </c>
      <c r="O337" s="5" t="s">
        <v>2215</v>
      </c>
      <c r="P337" s="4" t="str">
        <f t="shared" si="1"/>
        <v>Outstanding</v>
      </c>
      <c r="Q337" s="13" t="s">
        <v>25</v>
      </c>
    </row>
    <row r="338" spans="1:17" ht="60" customHeight="1" x14ac:dyDescent="0.35">
      <c r="A338" s="11" t="s">
        <v>2216</v>
      </c>
      <c r="B338" s="2" t="s">
        <v>2217</v>
      </c>
      <c r="C338" s="1" t="s">
        <v>2218</v>
      </c>
      <c r="D338" s="3" t="s">
        <v>20</v>
      </c>
      <c r="E338" s="3" t="s">
        <v>104</v>
      </c>
      <c r="F338" s="4" t="s">
        <v>22</v>
      </c>
      <c r="G338" s="4" t="s">
        <v>23</v>
      </c>
      <c r="H338" s="4" t="s">
        <v>24</v>
      </c>
      <c r="I338" s="4" t="s">
        <v>25</v>
      </c>
      <c r="J338" s="5" t="s">
        <v>25</v>
      </c>
      <c r="K338" s="5" t="s">
        <v>2219</v>
      </c>
      <c r="L338" s="5" t="s">
        <v>2220</v>
      </c>
      <c r="M338" s="5" t="s">
        <v>2221</v>
      </c>
      <c r="N338" s="5" t="s">
        <v>2222</v>
      </c>
      <c r="O338" s="5" t="s">
        <v>2223</v>
      </c>
      <c r="P338" s="4" t="str">
        <f t="shared" si="1"/>
        <v>Outstanding</v>
      </c>
      <c r="Q338" s="13" t="s">
        <v>25</v>
      </c>
    </row>
    <row r="339" spans="1:17" ht="60" customHeight="1" x14ac:dyDescent="0.35">
      <c r="A339" s="11" t="s">
        <v>2216</v>
      </c>
      <c r="B339" s="2" t="s">
        <v>2224</v>
      </c>
      <c r="C339" s="1" t="s">
        <v>2225</v>
      </c>
      <c r="D339" s="3" t="s">
        <v>20</v>
      </c>
      <c r="E339" s="3" t="s">
        <v>21</v>
      </c>
      <c r="F339" s="4" t="s">
        <v>22</v>
      </c>
      <c r="G339" s="4" t="s">
        <v>23</v>
      </c>
      <c r="H339" s="4" t="s">
        <v>24</v>
      </c>
      <c r="I339" s="4" t="s">
        <v>25</v>
      </c>
      <c r="J339" s="5" t="s">
        <v>25</v>
      </c>
      <c r="K339" s="5" t="s">
        <v>2226</v>
      </c>
      <c r="L339" s="5" t="s">
        <v>2227</v>
      </c>
      <c r="M339" s="5" t="s">
        <v>51</v>
      </c>
      <c r="N339" s="5" t="s">
        <v>2228</v>
      </c>
      <c r="O339" s="5" t="s">
        <v>2229</v>
      </c>
      <c r="P339" s="4" t="str">
        <f t="shared" si="1"/>
        <v>Outstanding</v>
      </c>
      <c r="Q339" s="13" t="s">
        <v>25</v>
      </c>
    </row>
    <row r="340" spans="1:17" ht="60" customHeight="1" x14ac:dyDescent="0.35">
      <c r="A340" s="11" t="s">
        <v>2216</v>
      </c>
      <c r="B340" s="2" t="s">
        <v>2230</v>
      </c>
      <c r="C340" s="1" t="s">
        <v>2231</v>
      </c>
      <c r="D340" s="3" t="s">
        <v>20</v>
      </c>
      <c r="E340" s="3" t="s">
        <v>21</v>
      </c>
      <c r="F340" s="4" t="s">
        <v>22</v>
      </c>
      <c r="G340" s="4" t="s">
        <v>23</v>
      </c>
      <c r="H340" s="4" t="s">
        <v>24</v>
      </c>
      <c r="I340" s="4" t="s">
        <v>25</v>
      </c>
      <c r="J340" s="5" t="s">
        <v>25</v>
      </c>
      <c r="K340" s="5" t="s">
        <v>2232</v>
      </c>
      <c r="L340" s="5" t="s">
        <v>2233</v>
      </c>
      <c r="M340" s="5" t="s">
        <v>2234</v>
      </c>
      <c r="N340" s="5" t="s">
        <v>2235</v>
      </c>
      <c r="O340" s="5" t="s">
        <v>2236</v>
      </c>
      <c r="P340" s="4" t="str">
        <f t="shared" si="1"/>
        <v>Outstanding</v>
      </c>
      <c r="Q340" s="13" t="s">
        <v>25</v>
      </c>
    </row>
    <row r="341" spans="1:17" ht="60" customHeight="1" x14ac:dyDescent="0.35">
      <c r="A341" s="11" t="s">
        <v>2216</v>
      </c>
      <c r="B341" s="2" t="s">
        <v>2237</v>
      </c>
      <c r="C341" s="1" t="s">
        <v>2238</v>
      </c>
      <c r="D341" s="3" t="s">
        <v>20</v>
      </c>
      <c r="E341" s="3" t="s">
        <v>104</v>
      </c>
      <c r="F341" s="4" t="s">
        <v>22</v>
      </c>
      <c r="G341" s="4" t="s">
        <v>23</v>
      </c>
      <c r="H341" s="4" t="s">
        <v>24</v>
      </c>
      <c r="I341" s="4" t="s">
        <v>25</v>
      </c>
      <c r="J341" s="5" t="s">
        <v>25</v>
      </c>
      <c r="K341" s="5" t="s">
        <v>2239</v>
      </c>
      <c r="L341" s="5" t="s">
        <v>2240</v>
      </c>
      <c r="M341" s="5" t="s">
        <v>2241</v>
      </c>
      <c r="N341" s="5" t="s">
        <v>2242</v>
      </c>
      <c r="O341" s="5" t="s">
        <v>2243</v>
      </c>
      <c r="P341" s="4" t="str">
        <f t="shared" si="1"/>
        <v>Outstanding</v>
      </c>
      <c r="Q341" s="13" t="s">
        <v>25</v>
      </c>
    </row>
    <row r="342" spans="1:17" ht="60" customHeight="1" x14ac:dyDescent="0.35">
      <c r="A342" s="11" t="s">
        <v>2244</v>
      </c>
      <c r="B342" s="2" t="s">
        <v>2245</v>
      </c>
      <c r="C342" s="1" t="s">
        <v>2246</v>
      </c>
      <c r="D342" s="3" t="s">
        <v>20</v>
      </c>
      <c r="E342" s="3" t="s">
        <v>104</v>
      </c>
      <c r="F342" s="4" t="s">
        <v>22</v>
      </c>
      <c r="G342" s="4" t="s">
        <v>23</v>
      </c>
      <c r="H342" s="4" t="s">
        <v>24</v>
      </c>
      <c r="I342" s="4" t="s">
        <v>25</v>
      </c>
      <c r="J342" s="5" t="s">
        <v>25</v>
      </c>
      <c r="K342" s="5" t="s">
        <v>2247</v>
      </c>
      <c r="L342" s="5" t="s">
        <v>2248</v>
      </c>
      <c r="M342" s="5" t="s">
        <v>2249</v>
      </c>
      <c r="N342" s="5" t="s">
        <v>2250</v>
      </c>
      <c r="O342" s="5" t="s">
        <v>2251</v>
      </c>
      <c r="P342" s="4" t="str">
        <f t="shared" si="1"/>
        <v>Outstanding</v>
      </c>
      <c r="Q342" s="13" t="s">
        <v>25</v>
      </c>
    </row>
    <row r="343" spans="1:17" ht="60" customHeight="1" x14ac:dyDescent="0.35">
      <c r="A343" s="11" t="s">
        <v>2252</v>
      </c>
      <c r="B343" s="2" t="s">
        <v>2253</v>
      </c>
      <c r="C343" s="1" t="s">
        <v>2254</v>
      </c>
      <c r="D343" s="3" t="s">
        <v>20</v>
      </c>
      <c r="E343" s="3" t="s">
        <v>21</v>
      </c>
      <c r="F343" s="4" t="s">
        <v>22</v>
      </c>
      <c r="G343" s="4" t="s">
        <v>23</v>
      </c>
      <c r="H343" s="4" t="s">
        <v>24</v>
      </c>
      <c r="I343" s="4" t="s">
        <v>25</v>
      </c>
      <c r="J343" s="5" t="s">
        <v>25</v>
      </c>
      <c r="K343" s="5" t="s">
        <v>2255</v>
      </c>
      <c r="L343" s="5" t="s">
        <v>2256</v>
      </c>
      <c r="M343" s="5" t="s">
        <v>2257</v>
      </c>
      <c r="N343" s="5" t="s">
        <v>2258</v>
      </c>
      <c r="O343" s="5" t="s">
        <v>2259</v>
      </c>
      <c r="P343" s="4" t="str">
        <f t="shared" si="1"/>
        <v>Outstanding</v>
      </c>
      <c r="Q343" s="13" t="s">
        <v>25</v>
      </c>
    </row>
    <row r="344" spans="1:17" ht="60" customHeight="1" x14ac:dyDescent="0.35">
      <c r="A344" s="11" t="s">
        <v>2252</v>
      </c>
      <c r="B344" s="2" t="s">
        <v>2260</v>
      </c>
      <c r="C344" s="1" t="s">
        <v>2261</v>
      </c>
      <c r="D344" s="3" t="s">
        <v>20</v>
      </c>
      <c r="E344" s="3" t="s">
        <v>21</v>
      </c>
      <c r="F344" s="4" t="s">
        <v>22</v>
      </c>
      <c r="G344" s="4" t="s">
        <v>23</v>
      </c>
      <c r="H344" s="4" t="s">
        <v>24</v>
      </c>
      <c r="I344" s="4" t="s">
        <v>25</v>
      </c>
      <c r="J344" s="5" t="s">
        <v>25</v>
      </c>
      <c r="K344" s="5" t="s">
        <v>2262</v>
      </c>
      <c r="L344" s="5" t="s">
        <v>2263</v>
      </c>
      <c r="M344" s="5" t="s">
        <v>2264</v>
      </c>
      <c r="N344" s="5" t="s">
        <v>2265</v>
      </c>
      <c r="O344" s="5" t="s">
        <v>2266</v>
      </c>
      <c r="P344" s="4" t="str">
        <f t="shared" si="1"/>
        <v>Outstanding</v>
      </c>
      <c r="Q344" s="13" t="s">
        <v>25</v>
      </c>
    </row>
    <row r="345" spans="1:17" ht="60" customHeight="1" x14ac:dyDescent="0.35">
      <c r="A345" s="11" t="s">
        <v>2252</v>
      </c>
      <c r="B345" s="2" t="s">
        <v>2267</v>
      </c>
      <c r="C345" s="1" t="s">
        <v>2268</v>
      </c>
      <c r="D345" s="3" t="s">
        <v>20</v>
      </c>
      <c r="E345" s="3" t="s">
        <v>21</v>
      </c>
      <c r="F345" s="4" t="s">
        <v>22</v>
      </c>
      <c r="G345" s="4" t="s">
        <v>23</v>
      </c>
      <c r="H345" s="4" t="s">
        <v>24</v>
      </c>
      <c r="I345" s="4" t="s">
        <v>25</v>
      </c>
      <c r="J345" s="5" t="s">
        <v>25</v>
      </c>
      <c r="K345" s="5" t="s">
        <v>2269</v>
      </c>
      <c r="L345" s="5" t="s">
        <v>2270</v>
      </c>
      <c r="M345" s="5" t="s">
        <v>2271</v>
      </c>
      <c r="N345" s="5" t="s">
        <v>2272</v>
      </c>
      <c r="O345" s="5" t="s">
        <v>2273</v>
      </c>
      <c r="P345" s="4" t="str">
        <f t="shared" si="1"/>
        <v>Outstanding</v>
      </c>
      <c r="Q345" s="13" t="s">
        <v>25</v>
      </c>
    </row>
    <row r="346" spans="1:17" ht="60" customHeight="1" x14ac:dyDescent="0.35">
      <c r="A346" s="11" t="s">
        <v>2252</v>
      </c>
      <c r="B346" s="2" t="s">
        <v>2274</v>
      </c>
      <c r="C346" s="1" t="s">
        <v>2275</v>
      </c>
      <c r="D346" s="3" t="s">
        <v>20</v>
      </c>
      <c r="E346" s="3" t="s">
        <v>21</v>
      </c>
      <c r="F346" s="4" t="s">
        <v>22</v>
      </c>
      <c r="G346" s="4" t="s">
        <v>23</v>
      </c>
      <c r="H346" s="4" t="s">
        <v>24</v>
      </c>
      <c r="I346" s="4" t="s">
        <v>25</v>
      </c>
      <c r="J346" s="5" t="s">
        <v>25</v>
      </c>
      <c r="K346" s="5" t="s">
        <v>2276</v>
      </c>
      <c r="L346" s="5" t="s">
        <v>2277</v>
      </c>
      <c r="M346" s="5" t="s">
        <v>260</v>
      </c>
      <c r="N346" s="5" t="s">
        <v>2278</v>
      </c>
      <c r="O346" s="5" t="s">
        <v>88</v>
      </c>
      <c r="P346" s="4" t="str">
        <f t="shared" si="1"/>
        <v>Outstanding</v>
      </c>
      <c r="Q346" s="13" t="s">
        <v>25</v>
      </c>
    </row>
    <row r="347" spans="1:17" ht="60" customHeight="1" x14ac:dyDescent="0.35">
      <c r="A347" s="11" t="s">
        <v>2279</v>
      </c>
      <c r="B347" s="2" t="s">
        <v>2280</v>
      </c>
      <c r="C347" s="1" t="s">
        <v>2281</v>
      </c>
      <c r="D347" s="3" t="s">
        <v>20</v>
      </c>
      <c r="E347" s="3" t="s">
        <v>21</v>
      </c>
      <c r="F347" s="4" t="s">
        <v>22</v>
      </c>
      <c r="G347" s="4" t="s">
        <v>23</v>
      </c>
      <c r="H347" s="4" t="s">
        <v>24</v>
      </c>
      <c r="I347" s="4" t="s">
        <v>25</v>
      </c>
      <c r="J347" s="5" t="s">
        <v>25</v>
      </c>
      <c r="K347" s="5" t="s">
        <v>2282</v>
      </c>
      <c r="L347" s="5" t="s">
        <v>2283</v>
      </c>
      <c r="M347" s="5" t="s">
        <v>2284</v>
      </c>
      <c r="N347" s="5" t="s">
        <v>2285</v>
      </c>
      <c r="O347" s="5" t="s">
        <v>2286</v>
      </c>
      <c r="P347" s="4" t="str">
        <f t="shared" si="1"/>
        <v>Outstanding</v>
      </c>
      <c r="Q347" s="13" t="s">
        <v>25</v>
      </c>
    </row>
    <row r="348" spans="1:17" ht="60" customHeight="1" x14ac:dyDescent="0.35">
      <c r="A348" s="11" t="s">
        <v>918</v>
      </c>
      <c r="B348" s="2" t="s">
        <v>2287</v>
      </c>
      <c r="C348" s="1" t="s">
        <v>2288</v>
      </c>
      <c r="D348" s="3" t="s">
        <v>20</v>
      </c>
      <c r="E348" s="3" t="s">
        <v>104</v>
      </c>
      <c r="F348" s="4" t="s">
        <v>22</v>
      </c>
      <c r="G348" s="4" t="s">
        <v>23</v>
      </c>
      <c r="H348" s="4" t="s">
        <v>24</v>
      </c>
      <c r="I348" s="4" t="s">
        <v>25</v>
      </c>
      <c r="J348" s="5" t="s">
        <v>25</v>
      </c>
      <c r="K348" s="5" t="s">
        <v>2289</v>
      </c>
      <c r="L348" s="5" t="s">
        <v>2290</v>
      </c>
      <c r="M348" s="5" t="s">
        <v>2291</v>
      </c>
      <c r="N348" s="5" t="s">
        <v>2292</v>
      </c>
      <c r="O348" s="5" t="s">
        <v>2293</v>
      </c>
      <c r="P348" s="4" t="str">
        <f t="shared" si="1"/>
        <v>Outstanding</v>
      </c>
      <c r="Q348" s="13" t="s">
        <v>25</v>
      </c>
    </row>
    <row r="349" spans="1:17" ht="60" customHeight="1" x14ac:dyDescent="0.35">
      <c r="A349" s="11" t="s">
        <v>918</v>
      </c>
      <c r="B349" s="2" t="s">
        <v>2294</v>
      </c>
      <c r="C349" s="1" t="s">
        <v>2295</v>
      </c>
      <c r="D349" s="3" t="s">
        <v>20</v>
      </c>
      <c r="E349" s="3" t="s">
        <v>104</v>
      </c>
      <c r="F349" s="4" t="s">
        <v>22</v>
      </c>
      <c r="G349" s="4" t="s">
        <v>23</v>
      </c>
      <c r="H349" s="4" t="s">
        <v>24</v>
      </c>
      <c r="I349" s="4" t="s">
        <v>25</v>
      </c>
      <c r="J349" s="5" t="s">
        <v>25</v>
      </c>
      <c r="K349" s="5" t="s">
        <v>2296</v>
      </c>
      <c r="L349" s="5" t="s">
        <v>2297</v>
      </c>
      <c r="M349" s="5" t="s">
        <v>2298</v>
      </c>
      <c r="N349" s="5" t="s">
        <v>2299</v>
      </c>
      <c r="O349" s="5" t="s">
        <v>2300</v>
      </c>
      <c r="P349" s="4" t="str">
        <f t="shared" si="1"/>
        <v>Outstanding</v>
      </c>
      <c r="Q349" s="13" t="s">
        <v>25</v>
      </c>
    </row>
    <row r="350" spans="1:17" ht="60" customHeight="1" x14ac:dyDescent="0.35">
      <c r="A350" s="11" t="s">
        <v>918</v>
      </c>
      <c r="B350" s="2" t="s">
        <v>2301</v>
      </c>
      <c r="C350" s="1" t="s">
        <v>2302</v>
      </c>
      <c r="D350" s="3" t="s">
        <v>20</v>
      </c>
      <c r="E350" s="3" t="s">
        <v>21</v>
      </c>
      <c r="F350" s="4" t="s">
        <v>22</v>
      </c>
      <c r="G350" s="4" t="s">
        <v>23</v>
      </c>
      <c r="H350" s="4" t="s">
        <v>24</v>
      </c>
      <c r="I350" s="4" t="s">
        <v>25</v>
      </c>
      <c r="J350" s="5" t="s">
        <v>25</v>
      </c>
      <c r="K350" s="5" t="s">
        <v>2303</v>
      </c>
      <c r="L350" s="5" t="s">
        <v>2304</v>
      </c>
      <c r="M350" s="5" t="s">
        <v>2305</v>
      </c>
      <c r="N350" s="5" t="s">
        <v>2306</v>
      </c>
      <c r="O350" s="5" t="s">
        <v>2307</v>
      </c>
      <c r="P350" s="4" t="str">
        <f t="shared" si="1"/>
        <v>Outstanding</v>
      </c>
      <c r="Q350" s="13" t="s">
        <v>25</v>
      </c>
    </row>
    <row r="351" spans="1:17" ht="60" customHeight="1" x14ac:dyDescent="0.35">
      <c r="A351" s="11" t="s">
        <v>918</v>
      </c>
      <c r="B351" s="2" t="s">
        <v>2308</v>
      </c>
      <c r="C351" s="1" t="s">
        <v>2309</v>
      </c>
      <c r="D351" s="3" t="s">
        <v>20</v>
      </c>
      <c r="E351" s="3" t="s">
        <v>104</v>
      </c>
      <c r="F351" s="4" t="s">
        <v>22</v>
      </c>
      <c r="G351" s="4" t="s">
        <v>23</v>
      </c>
      <c r="H351" s="4" t="s">
        <v>24</v>
      </c>
      <c r="I351" s="4" t="s">
        <v>25</v>
      </c>
      <c r="J351" s="5" t="s">
        <v>25</v>
      </c>
      <c r="K351" s="5" t="s">
        <v>2310</v>
      </c>
      <c r="L351" s="5" t="s">
        <v>2311</v>
      </c>
      <c r="M351" s="5" t="s">
        <v>2312</v>
      </c>
      <c r="N351" s="5" t="s">
        <v>2313</v>
      </c>
      <c r="O351" s="5" t="s">
        <v>2314</v>
      </c>
      <c r="P351" s="4" t="str">
        <f t="shared" si="1"/>
        <v>Outstanding</v>
      </c>
      <c r="Q351" s="13" t="s">
        <v>25</v>
      </c>
    </row>
    <row r="352" spans="1:17" ht="60" customHeight="1" x14ac:dyDescent="0.35">
      <c r="A352" s="11" t="s">
        <v>918</v>
      </c>
      <c r="B352" s="2" t="s">
        <v>2315</v>
      </c>
      <c r="C352" s="1" t="s">
        <v>2316</v>
      </c>
      <c r="D352" s="3" t="s">
        <v>20</v>
      </c>
      <c r="E352" s="3" t="s">
        <v>104</v>
      </c>
      <c r="F352" s="4" t="s">
        <v>22</v>
      </c>
      <c r="G352" s="4" t="s">
        <v>23</v>
      </c>
      <c r="H352" s="4" t="s">
        <v>24</v>
      </c>
      <c r="I352" s="4" t="s">
        <v>25</v>
      </c>
      <c r="J352" s="5" t="s">
        <v>25</v>
      </c>
      <c r="K352" s="5" t="s">
        <v>2317</v>
      </c>
      <c r="L352" s="5" t="s">
        <v>2318</v>
      </c>
      <c r="M352" s="5" t="s">
        <v>2319</v>
      </c>
      <c r="N352" s="5" t="s">
        <v>2320</v>
      </c>
      <c r="O352" s="5" t="s">
        <v>2321</v>
      </c>
      <c r="P352" s="4" t="str">
        <f t="shared" si="1"/>
        <v>Outstanding</v>
      </c>
      <c r="Q352" s="13" t="s">
        <v>25</v>
      </c>
    </row>
    <row r="353" spans="1:17" ht="60" customHeight="1" x14ac:dyDescent="0.35">
      <c r="A353" s="11" t="s">
        <v>918</v>
      </c>
      <c r="B353" s="2" t="s">
        <v>2322</v>
      </c>
      <c r="C353" s="1" t="s">
        <v>2323</v>
      </c>
      <c r="D353" s="3" t="s">
        <v>20</v>
      </c>
      <c r="E353" s="3" t="s">
        <v>21</v>
      </c>
      <c r="F353" s="4" t="s">
        <v>22</v>
      </c>
      <c r="G353" s="4" t="s">
        <v>23</v>
      </c>
      <c r="H353" s="4" t="s">
        <v>24</v>
      </c>
      <c r="I353" s="4" t="s">
        <v>25</v>
      </c>
      <c r="J353" s="5" t="s">
        <v>25</v>
      </c>
      <c r="K353" s="5" t="s">
        <v>2324</v>
      </c>
      <c r="L353" s="5" t="s">
        <v>2325</v>
      </c>
      <c r="M353" s="5" t="s">
        <v>2326</v>
      </c>
      <c r="N353" s="5" t="s">
        <v>2327</v>
      </c>
      <c r="O353" s="5" t="s">
        <v>2328</v>
      </c>
      <c r="P353" s="4" t="str">
        <f t="shared" si="1"/>
        <v>Outstanding</v>
      </c>
      <c r="Q353" s="13" t="s">
        <v>25</v>
      </c>
    </row>
    <row r="354" spans="1:17" ht="60" customHeight="1" x14ac:dyDescent="0.35">
      <c r="A354" s="11" t="s">
        <v>918</v>
      </c>
      <c r="B354" s="2" t="s">
        <v>2329</v>
      </c>
      <c r="C354" s="1" t="s">
        <v>2330</v>
      </c>
      <c r="D354" s="3" t="s">
        <v>20</v>
      </c>
      <c r="E354" s="3" t="s">
        <v>21</v>
      </c>
      <c r="F354" s="4" t="s">
        <v>22</v>
      </c>
      <c r="G354" s="4" t="s">
        <v>23</v>
      </c>
      <c r="H354" s="4" t="s">
        <v>24</v>
      </c>
      <c r="I354" s="4" t="s">
        <v>25</v>
      </c>
      <c r="J354" s="5" t="s">
        <v>25</v>
      </c>
      <c r="K354" s="5" t="s">
        <v>2331</v>
      </c>
      <c r="L354" s="5" t="s">
        <v>2332</v>
      </c>
      <c r="M354" s="5" t="s">
        <v>2333</v>
      </c>
      <c r="N354" s="5" t="s">
        <v>2334</v>
      </c>
      <c r="O354" s="5" t="s">
        <v>2335</v>
      </c>
      <c r="P354" s="4" t="str">
        <f t="shared" si="1"/>
        <v>Outstanding</v>
      </c>
      <c r="Q354" s="13" t="s">
        <v>25</v>
      </c>
    </row>
    <row r="355" spans="1:17" ht="60" customHeight="1" x14ac:dyDescent="0.35">
      <c r="A355" s="11" t="s">
        <v>918</v>
      </c>
      <c r="B355" s="2" t="s">
        <v>2336</v>
      </c>
      <c r="C355" s="1" t="s">
        <v>2337</v>
      </c>
      <c r="D355" s="3" t="s">
        <v>20</v>
      </c>
      <c r="E355" s="3" t="s">
        <v>21</v>
      </c>
      <c r="F355" s="4" t="s">
        <v>22</v>
      </c>
      <c r="G355" s="4" t="s">
        <v>23</v>
      </c>
      <c r="H355" s="4" t="s">
        <v>24</v>
      </c>
      <c r="I355" s="4" t="s">
        <v>25</v>
      </c>
      <c r="J355" s="5" t="s">
        <v>25</v>
      </c>
      <c r="K355" s="5" t="s">
        <v>2338</v>
      </c>
      <c r="L355" s="5" t="s">
        <v>2339</v>
      </c>
      <c r="M355" s="5" t="s">
        <v>2340</v>
      </c>
      <c r="N355" s="5" t="s">
        <v>2341</v>
      </c>
      <c r="O355" s="5" t="s">
        <v>2342</v>
      </c>
      <c r="P355" s="4" t="str">
        <f t="shared" si="1"/>
        <v>Outstanding</v>
      </c>
      <c r="Q355" s="13" t="s">
        <v>25</v>
      </c>
    </row>
    <row r="356" spans="1:17" ht="60" customHeight="1" x14ac:dyDescent="0.35">
      <c r="A356" s="11" t="s">
        <v>2343</v>
      </c>
      <c r="B356" s="2" t="s">
        <v>2344</v>
      </c>
      <c r="C356" s="1" t="s">
        <v>2345</v>
      </c>
      <c r="D356" s="3" t="s">
        <v>20</v>
      </c>
      <c r="E356" s="3" t="s">
        <v>104</v>
      </c>
      <c r="F356" s="4" t="s">
        <v>22</v>
      </c>
      <c r="G356" s="4" t="s">
        <v>23</v>
      </c>
      <c r="H356" s="4" t="s">
        <v>24</v>
      </c>
      <c r="I356" s="4" t="s">
        <v>25</v>
      </c>
      <c r="J356" s="5" t="s">
        <v>25</v>
      </c>
      <c r="K356" s="5" t="s">
        <v>2346</v>
      </c>
      <c r="L356" s="5" t="s">
        <v>2347</v>
      </c>
      <c r="M356" s="5" t="s">
        <v>2348</v>
      </c>
      <c r="N356" s="5" t="s">
        <v>2349</v>
      </c>
      <c r="O356" s="5" t="s">
        <v>2350</v>
      </c>
      <c r="P356" s="4" t="str">
        <f t="shared" si="1"/>
        <v>Outstanding</v>
      </c>
      <c r="Q356" s="13" t="s">
        <v>25</v>
      </c>
    </row>
    <row r="357" spans="1:17" ht="60" customHeight="1" x14ac:dyDescent="0.35">
      <c r="A357" s="11" t="s">
        <v>2343</v>
      </c>
      <c r="B357" s="2" t="s">
        <v>2351</v>
      </c>
      <c r="C357" s="1" t="s">
        <v>2352</v>
      </c>
      <c r="D357" s="3" t="s">
        <v>20</v>
      </c>
      <c r="E357" s="3" t="s">
        <v>104</v>
      </c>
      <c r="F357" s="4" t="s">
        <v>22</v>
      </c>
      <c r="G357" s="4" t="s">
        <v>23</v>
      </c>
      <c r="H357" s="4" t="s">
        <v>24</v>
      </c>
      <c r="I357" s="4" t="s">
        <v>25</v>
      </c>
      <c r="J357" s="5" t="s">
        <v>25</v>
      </c>
      <c r="K357" s="5" t="s">
        <v>2353</v>
      </c>
      <c r="L357" s="5" t="s">
        <v>2354</v>
      </c>
      <c r="M357" s="5" t="s">
        <v>2355</v>
      </c>
      <c r="N357" s="5" t="s">
        <v>2356</v>
      </c>
      <c r="O357" s="5" t="s">
        <v>2357</v>
      </c>
      <c r="P357" s="4" t="str">
        <f t="shared" si="1"/>
        <v>Outstanding</v>
      </c>
      <c r="Q357" s="13" t="s">
        <v>25</v>
      </c>
    </row>
    <row r="358" spans="1:17" ht="60" customHeight="1" x14ac:dyDescent="0.35">
      <c r="A358" s="11" t="s">
        <v>2343</v>
      </c>
      <c r="B358" s="2" t="s">
        <v>2358</v>
      </c>
      <c r="C358" s="1" t="s">
        <v>2359</v>
      </c>
      <c r="D358" s="3" t="s">
        <v>20</v>
      </c>
      <c r="E358" s="3" t="s">
        <v>21</v>
      </c>
      <c r="F358" s="4" t="s">
        <v>22</v>
      </c>
      <c r="G358" s="4" t="s">
        <v>23</v>
      </c>
      <c r="H358" s="4" t="s">
        <v>24</v>
      </c>
      <c r="I358" s="4" t="s">
        <v>25</v>
      </c>
      <c r="J358" s="5" t="s">
        <v>25</v>
      </c>
      <c r="K358" s="5" t="s">
        <v>2360</v>
      </c>
      <c r="L358" s="5" t="s">
        <v>2361</v>
      </c>
      <c r="M358" s="5" t="s">
        <v>2362</v>
      </c>
      <c r="N358" s="5" t="s">
        <v>2363</v>
      </c>
      <c r="O358" s="5" t="s">
        <v>2364</v>
      </c>
      <c r="P358" s="4" t="str">
        <f t="shared" si="1"/>
        <v>Outstanding</v>
      </c>
      <c r="Q358" s="13" t="s">
        <v>25</v>
      </c>
    </row>
    <row r="359" spans="1:17" ht="60" customHeight="1" x14ac:dyDescent="0.35">
      <c r="A359" s="11" t="s">
        <v>2343</v>
      </c>
      <c r="B359" s="2" t="s">
        <v>2365</v>
      </c>
      <c r="C359" s="1" t="s">
        <v>2366</v>
      </c>
      <c r="D359" s="3" t="s">
        <v>20</v>
      </c>
      <c r="E359" s="3" t="s">
        <v>104</v>
      </c>
      <c r="F359" s="4" t="s">
        <v>22</v>
      </c>
      <c r="G359" s="4" t="s">
        <v>23</v>
      </c>
      <c r="H359" s="4" t="s">
        <v>24</v>
      </c>
      <c r="I359" s="4" t="s">
        <v>25</v>
      </c>
      <c r="J359" s="5" t="s">
        <v>25</v>
      </c>
      <c r="K359" s="5" t="s">
        <v>2367</v>
      </c>
      <c r="L359" s="5" t="s">
        <v>2368</v>
      </c>
      <c r="M359" s="5" t="s">
        <v>2369</v>
      </c>
      <c r="N359" s="5" t="s">
        <v>2370</v>
      </c>
      <c r="O359" s="5" t="s">
        <v>2371</v>
      </c>
      <c r="P359" s="4" t="str">
        <f t="shared" si="1"/>
        <v>Outstanding</v>
      </c>
      <c r="Q359" s="13" t="s">
        <v>25</v>
      </c>
    </row>
    <row r="360" spans="1:17" ht="60" customHeight="1" x14ac:dyDescent="0.35">
      <c r="A360" s="11" t="s">
        <v>2343</v>
      </c>
      <c r="B360" s="2" t="s">
        <v>2372</v>
      </c>
      <c r="C360" s="1" t="s">
        <v>2373</v>
      </c>
      <c r="D360" s="3" t="s">
        <v>20</v>
      </c>
      <c r="E360" s="3" t="s">
        <v>104</v>
      </c>
      <c r="F360" s="4" t="s">
        <v>22</v>
      </c>
      <c r="G360" s="4" t="s">
        <v>23</v>
      </c>
      <c r="H360" s="4" t="s">
        <v>24</v>
      </c>
      <c r="I360" s="4" t="s">
        <v>25</v>
      </c>
      <c r="J360" s="5" t="s">
        <v>25</v>
      </c>
      <c r="K360" s="5" t="s">
        <v>2374</v>
      </c>
      <c r="L360" s="5" t="s">
        <v>2375</v>
      </c>
      <c r="M360" s="5" t="s">
        <v>2376</v>
      </c>
      <c r="N360" s="5" t="s">
        <v>2377</v>
      </c>
      <c r="O360" s="5" t="s">
        <v>2378</v>
      </c>
      <c r="P360" s="4" t="str">
        <f t="shared" si="1"/>
        <v>Outstanding</v>
      </c>
      <c r="Q360" s="13" t="s">
        <v>25</v>
      </c>
    </row>
    <row r="361" spans="1:17" ht="60" customHeight="1" x14ac:dyDescent="0.35">
      <c r="A361" s="11" t="s">
        <v>2343</v>
      </c>
      <c r="B361" s="2" t="s">
        <v>2379</v>
      </c>
      <c r="C361" s="1" t="s">
        <v>2380</v>
      </c>
      <c r="D361" s="3" t="s">
        <v>20</v>
      </c>
      <c r="E361" s="3" t="s">
        <v>104</v>
      </c>
      <c r="F361" s="4" t="s">
        <v>22</v>
      </c>
      <c r="G361" s="4" t="s">
        <v>23</v>
      </c>
      <c r="H361" s="4" t="s">
        <v>24</v>
      </c>
      <c r="I361" s="4" t="s">
        <v>25</v>
      </c>
      <c r="J361" s="5" t="s">
        <v>25</v>
      </c>
      <c r="K361" s="5" t="s">
        <v>2381</v>
      </c>
      <c r="L361" s="5" t="s">
        <v>2382</v>
      </c>
      <c r="M361" s="5" t="s">
        <v>2383</v>
      </c>
      <c r="N361" s="5" t="s">
        <v>2384</v>
      </c>
      <c r="O361" s="5" t="s">
        <v>2350</v>
      </c>
      <c r="P361" s="4" t="str">
        <f t="shared" si="1"/>
        <v>Outstanding</v>
      </c>
      <c r="Q361" s="13" t="s">
        <v>25</v>
      </c>
    </row>
    <row r="362" spans="1:17" ht="60" customHeight="1" x14ac:dyDescent="0.35">
      <c r="A362" s="11" t="s">
        <v>2343</v>
      </c>
      <c r="B362" s="2" t="s">
        <v>2385</v>
      </c>
      <c r="C362" s="1" t="s">
        <v>2386</v>
      </c>
      <c r="D362" s="3" t="s">
        <v>20</v>
      </c>
      <c r="E362" s="3" t="s">
        <v>21</v>
      </c>
      <c r="F362" s="4" t="s">
        <v>22</v>
      </c>
      <c r="G362" s="4" t="s">
        <v>23</v>
      </c>
      <c r="H362" s="4" t="s">
        <v>24</v>
      </c>
      <c r="I362" s="4" t="s">
        <v>25</v>
      </c>
      <c r="J362" s="5" t="s">
        <v>25</v>
      </c>
      <c r="K362" s="5" t="s">
        <v>2387</v>
      </c>
      <c r="L362" s="5" t="s">
        <v>2388</v>
      </c>
      <c r="M362" s="5" t="s">
        <v>2389</v>
      </c>
      <c r="N362" s="5" t="s">
        <v>2390</v>
      </c>
      <c r="O362" s="5" t="s">
        <v>2391</v>
      </c>
      <c r="P362" s="4" t="str">
        <f t="shared" si="1"/>
        <v>Outstanding</v>
      </c>
      <c r="Q362" s="13" t="s">
        <v>25</v>
      </c>
    </row>
    <row r="363" spans="1:17" ht="60" customHeight="1" x14ac:dyDescent="0.35">
      <c r="A363" s="11" t="s">
        <v>2343</v>
      </c>
      <c r="B363" s="2" t="s">
        <v>2392</v>
      </c>
      <c r="C363" s="1" t="s">
        <v>2393</v>
      </c>
      <c r="D363" s="3" t="s">
        <v>20</v>
      </c>
      <c r="E363" s="3" t="s">
        <v>21</v>
      </c>
      <c r="F363" s="4" t="s">
        <v>22</v>
      </c>
      <c r="G363" s="4" t="s">
        <v>23</v>
      </c>
      <c r="H363" s="4" t="s">
        <v>24</v>
      </c>
      <c r="I363" s="4" t="s">
        <v>25</v>
      </c>
      <c r="J363" s="5" t="s">
        <v>25</v>
      </c>
      <c r="K363" s="5" t="s">
        <v>2394</v>
      </c>
      <c r="L363" s="5" t="s">
        <v>2395</v>
      </c>
      <c r="M363" s="5" t="s">
        <v>2396</v>
      </c>
      <c r="N363" s="5" t="s">
        <v>2397</v>
      </c>
      <c r="O363" s="5" t="s">
        <v>2398</v>
      </c>
      <c r="P363" s="4" t="str">
        <f t="shared" si="1"/>
        <v>Outstanding</v>
      </c>
      <c r="Q363" s="13" t="s">
        <v>25</v>
      </c>
    </row>
    <row r="364" spans="1:17" ht="60" customHeight="1" x14ac:dyDescent="0.35">
      <c r="A364" s="11" t="s">
        <v>2343</v>
      </c>
      <c r="B364" s="2" t="s">
        <v>2399</v>
      </c>
      <c r="C364" s="1" t="s">
        <v>2400</v>
      </c>
      <c r="D364" s="3" t="s">
        <v>20</v>
      </c>
      <c r="E364" s="3" t="s">
        <v>104</v>
      </c>
      <c r="F364" s="4" t="s">
        <v>22</v>
      </c>
      <c r="G364" s="4" t="s">
        <v>23</v>
      </c>
      <c r="H364" s="4" t="s">
        <v>24</v>
      </c>
      <c r="I364" s="4" t="s">
        <v>25</v>
      </c>
      <c r="J364" s="5" t="s">
        <v>25</v>
      </c>
      <c r="K364" s="5" t="s">
        <v>2401</v>
      </c>
      <c r="L364" s="5" t="s">
        <v>2402</v>
      </c>
      <c r="M364" s="5" t="s">
        <v>2403</v>
      </c>
      <c r="N364" s="5" t="s">
        <v>2404</v>
      </c>
      <c r="O364" s="5" t="s">
        <v>2405</v>
      </c>
      <c r="P364" s="4" t="str">
        <f t="shared" si="1"/>
        <v>Outstanding</v>
      </c>
      <c r="Q364" s="13" t="s">
        <v>25</v>
      </c>
    </row>
    <row r="365" spans="1:17" ht="60" customHeight="1" x14ac:dyDescent="0.35">
      <c r="A365" s="11" t="s">
        <v>2343</v>
      </c>
      <c r="B365" s="2" t="s">
        <v>2406</v>
      </c>
      <c r="C365" s="1" t="s">
        <v>2407</v>
      </c>
      <c r="D365" s="3" t="s">
        <v>20</v>
      </c>
      <c r="E365" s="3" t="s">
        <v>21</v>
      </c>
      <c r="F365" s="4" t="s">
        <v>22</v>
      </c>
      <c r="G365" s="4" t="s">
        <v>23</v>
      </c>
      <c r="H365" s="4" t="s">
        <v>24</v>
      </c>
      <c r="I365" s="4" t="s">
        <v>25</v>
      </c>
      <c r="J365" s="5" t="s">
        <v>25</v>
      </c>
      <c r="K365" s="5" t="s">
        <v>2408</v>
      </c>
      <c r="L365" s="5" t="s">
        <v>2409</v>
      </c>
      <c r="M365" s="5" t="s">
        <v>2410</v>
      </c>
      <c r="N365" s="5" t="s">
        <v>2411</v>
      </c>
      <c r="O365" s="5" t="s">
        <v>2412</v>
      </c>
      <c r="P365" s="4" t="str">
        <f t="shared" si="1"/>
        <v>Outstanding</v>
      </c>
      <c r="Q365" s="13" t="s">
        <v>25</v>
      </c>
    </row>
    <row r="366" spans="1:17" ht="60" customHeight="1" x14ac:dyDescent="0.35">
      <c r="A366" s="11" t="s">
        <v>2343</v>
      </c>
      <c r="B366" s="2" t="s">
        <v>2413</v>
      </c>
      <c r="C366" s="1" t="s">
        <v>2414</v>
      </c>
      <c r="D366" s="3" t="s">
        <v>20</v>
      </c>
      <c r="E366" s="3" t="s">
        <v>21</v>
      </c>
      <c r="F366" s="4" t="s">
        <v>22</v>
      </c>
      <c r="G366" s="4" t="s">
        <v>23</v>
      </c>
      <c r="H366" s="4" t="s">
        <v>24</v>
      </c>
      <c r="I366" s="4" t="s">
        <v>25</v>
      </c>
      <c r="J366" s="5" t="s">
        <v>25</v>
      </c>
      <c r="K366" s="5" t="s">
        <v>2415</v>
      </c>
      <c r="L366" s="5" t="s">
        <v>2416</v>
      </c>
      <c r="M366" s="5" t="s">
        <v>2417</v>
      </c>
      <c r="N366" s="5" t="s">
        <v>2418</v>
      </c>
      <c r="O366" s="5" t="s">
        <v>2391</v>
      </c>
      <c r="P366" s="4" t="str">
        <f t="shared" si="1"/>
        <v>Outstanding</v>
      </c>
      <c r="Q366" s="13" t="s">
        <v>25</v>
      </c>
    </row>
    <row r="367" spans="1:17" ht="60" customHeight="1" x14ac:dyDescent="0.35">
      <c r="A367" s="11" t="s">
        <v>2343</v>
      </c>
      <c r="B367" s="2" t="s">
        <v>2419</v>
      </c>
      <c r="C367" s="1" t="s">
        <v>2420</v>
      </c>
      <c r="D367" s="3" t="s">
        <v>20</v>
      </c>
      <c r="E367" s="3" t="s">
        <v>104</v>
      </c>
      <c r="F367" s="4" t="s">
        <v>22</v>
      </c>
      <c r="G367" s="4" t="s">
        <v>23</v>
      </c>
      <c r="H367" s="4" t="s">
        <v>24</v>
      </c>
      <c r="I367" s="4" t="s">
        <v>25</v>
      </c>
      <c r="J367" s="5" t="s">
        <v>25</v>
      </c>
      <c r="K367" s="5" t="s">
        <v>2421</v>
      </c>
      <c r="L367" s="5" t="s">
        <v>2422</v>
      </c>
      <c r="M367" s="5" t="s">
        <v>2423</v>
      </c>
      <c r="N367" s="5" t="s">
        <v>2424</v>
      </c>
      <c r="O367" s="5" t="s">
        <v>2405</v>
      </c>
      <c r="P367" s="4" t="str">
        <f t="shared" si="1"/>
        <v>Outstanding</v>
      </c>
      <c r="Q367" s="13" t="s">
        <v>25</v>
      </c>
    </row>
    <row r="368" spans="1:17" ht="60" customHeight="1" x14ac:dyDescent="0.35">
      <c r="A368" s="11" t="s">
        <v>2343</v>
      </c>
      <c r="B368" s="2" t="s">
        <v>2425</v>
      </c>
      <c r="C368" s="1" t="s">
        <v>2426</v>
      </c>
      <c r="D368" s="3" t="s">
        <v>20</v>
      </c>
      <c r="E368" s="3" t="s">
        <v>21</v>
      </c>
      <c r="F368" s="4" t="s">
        <v>22</v>
      </c>
      <c r="G368" s="4" t="s">
        <v>23</v>
      </c>
      <c r="H368" s="4" t="s">
        <v>24</v>
      </c>
      <c r="I368" s="4" t="s">
        <v>25</v>
      </c>
      <c r="J368" s="5" t="s">
        <v>25</v>
      </c>
      <c r="K368" s="5" t="s">
        <v>2427</v>
      </c>
      <c r="L368" s="5" t="s">
        <v>2428</v>
      </c>
      <c r="M368" s="5" t="s">
        <v>2429</v>
      </c>
      <c r="N368" s="5" t="s">
        <v>2430</v>
      </c>
      <c r="O368" s="5" t="s">
        <v>2412</v>
      </c>
      <c r="P368" s="4" t="str">
        <f t="shared" si="1"/>
        <v>Outstanding</v>
      </c>
      <c r="Q368" s="13" t="s">
        <v>25</v>
      </c>
    </row>
    <row r="369" spans="1:17" ht="60" customHeight="1" x14ac:dyDescent="0.35">
      <c r="A369" s="11" t="s">
        <v>2343</v>
      </c>
      <c r="B369" s="2" t="s">
        <v>2431</v>
      </c>
      <c r="C369" s="1" t="s">
        <v>2432</v>
      </c>
      <c r="D369" s="3" t="s">
        <v>20</v>
      </c>
      <c r="E369" s="3" t="s">
        <v>104</v>
      </c>
      <c r="F369" s="4" t="s">
        <v>22</v>
      </c>
      <c r="G369" s="4" t="s">
        <v>23</v>
      </c>
      <c r="H369" s="4" t="s">
        <v>24</v>
      </c>
      <c r="I369" s="4" t="s">
        <v>25</v>
      </c>
      <c r="J369" s="5" t="s">
        <v>25</v>
      </c>
      <c r="K369" s="5" t="s">
        <v>2433</v>
      </c>
      <c r="L369" s="5" t="s">
        <v>2434</v>
      </c>
      <c r="M369" s="5" t="s">
        <v>2435</v>
      </c>
      <c r="N369" s="5" t="s">
        <v>2436</v>
      </c>
      <c r="O369" s="5" t="s">
        <v>2437</v>
      </c>
      <c r="P369" s="4" t="str">
        <f t="shared" si="1"/>
        <v>Outstanding</v>
      </c>
      <c r="Q369" s="13" t="s">
        <v>25</v>
      </c>
    </row>
    <row r="370" spans="1:17" ht="60" customHeight="1" x14ac:dyDescent="0.35">
      <c r="A370" s="11" t="s">
        <v>2343</v>
      </c>
      <c r="B370" s="2" t="s">
        <v>2438</v>
      </c>
      <c r="C370" s="1" t="s">
        <v>2439</v>
      </c>
      <c r="D370" s="3" t="s">
        <v>20</v>
      </c>
      <c r="E370" s="3" t="s">
        <v>104</v>
      </c>
      <c r="F370" s="4" t="s">
        <v>22</v>
      </c>
      <c r="G370" s="4" t="s">
        <v>23</v>
      </c>
      <c r="H370" s="4" t="s">
        <v>24</v>
      </c>
      <c r="I370" s="4" t="s">
        <v>25</v>
      </c>
      <c r="J370" s="5" t="s">
        <v>25</v>
      </c>
      <c r="K370" s="5" t="s">
        <v>2440</v>
      </c>
      <c r="L370" s="5" t="s">
        <v>2441</v>
      </c>
      <c r="M370" s="5" t="s">
        <v>2442</v>
      </c>
      <c r="N370" s="5" t="s">
        <v>2443</v>
      </c>
      <c r="O370" s="5" t="s">
        <v>2405</v>
      </c>
      <c r="P370" s="4" t="str">
        <f t="shared" si="1"/>
        <v>Outstanding</v>
      </c>
      <c r="Q370" s="13" t="s">
        <v>25</v>
      </c>
    </row>
    <row r="371" spans="1:17" ht="60" customHeight="1" x14ac:dyDescent="0.35">
      <c r="A371" s="11" t="s">
        <v>2343</v>
      </c>
      <c r="B371" s="2" t="s">
        <v>2444</v>
      </c>
      <c r="C371" s="1" t="s">
        <v>2445</v>
      </c>
      <c r="D371" s="3" t="s">
        <v>20</v>
      </c>
      <c r="E371" s="3" t="s">
        <v>104</v>
      </c>
      <c r="F371" s="4" t="s">
        <v>22</v>
      </c>
      <c r="G371" s="4" t="s">
        <v>23</v>
      </c>
      <c r="H371" s="4" t="s">
        <v>24</v>
      </c>
      <c r="I371" s="4" t="s">
        <v>25</v>
      </c>
      <c r="J371" s="5" t="s">
        <v>25</v>
      </c>
      <c r="K371" s="5" t="s">
        <v>2446</v>
      </c>
      <c r="L371" s="5" t="s">
        <v>2447</v>
      </c>
      <c r="M371" s="5" t="s">
        <v>2448</v>
      </c>
      <c r="N371" s="5" t="s">
        <v>2449</v>
      </c>
      <c r="O371" s="5" t="s">
        <v>2405</v>
      </c>
      <c r="P371" s="4" t="str">
        <f t="shared" si="1"/>
        <v>Outstanding</v>
      </c>
      <c r="Q371" s="13" t="s">
        <v>25</v>
      </c>
    </row>
    <row r="372" spans="1:17" ht="60" customHeight="1" x14ac:dyDescent="0.35">
      <c r="A372" s="11" t="s">
        <v>2343</v>
      </c>
      <c r="B372" s="2" t="s">
        <v>2450</v>
      </c>
      <c r="C372" s="1" t="s">
        <v>2451</v>
      </c>
      <c r="D372" s="3" t="s">
        <v>20</v>
      </c>
      <c r="E372" s="3" t="s">
        <v>104</v>
      </c>
      <c r="F372" s="4" t="s">
        <v>22</v>
      </c>
      <c r="G372" s="4" t="s">
        <v>23</v>
      </c>
      <c r="H372" s="4" t="s">
        <v>24</v>
      </c>
      <c r="I372" s="4" t="s">
        <v>25</v>
      </c>
      <c r="J372" s="5" t="s">
        <v>25</v>
      </c>
      <c r="K372" s="5" t="s">
        <v>2452</v>
      </c>
      <c r="L372" s="5" t="s">
        <v>2453</v>
      </c>
      <c r="M372" s="5" t="s">
        <v>2454</v>
      </c>
      <c r="N372" s="5" t="s">
        <v>2455</v>
      </c>
      <c r="O372" s="5" t="s">
        <v>2405</v>
      </c>
      <c r="P372" s="4" t="str">
        <f t="shared" si="1"/>
        <v>Outstanding</v>
      </c>
      <c r="Q372" s="13" t="s">
        <v>25</v>
      </c>
    </row>
    <row r="373" spans="1:17" ht="60" customHeight="1" x14ac:dyDescent="0.35">
      <c r="A373" s="11" t="s">
        <v>2343</v>
      </c>
      <c r="B373" s="2" t="s">
        <v>2456</v>
      </c>
      <c r="C373" s="1" t="s">
        <v>2457</v>
      </c>
      <c r="D373" s="3" t="s">
        <v>20</v>
      </c>
      <c r="E373" s="3" t="s">
        <v>104</v>
      </c>
      <c r="F373" s="4" t="s">
        <v>22</v>
      </c>
      <c r="G373" s="4" t="s">
        <v>23</v>
      </c>
      <c r="H373" s="4" t="s">
        <v>24</v>
      </c>
      <c r="I373" s="4" t="s">
        <v>25</v>
      </c>
      <c r="J373" s="5" t="s">
        <v>25</v>
      </c>
      <c r="K373" s="5" t="s">
        <v>2458</v>
      </c>
      <c r="L373" s="5" t="s">
        <v>2459</v>
      </c>
      <c r="M373" s="5" t="s">
        <v>2460</v>
      </c>
      <c r="N373" s="5" t="s">
        <v>2461</v>
      </c>
      <c r="O373" s="5" t="s">
        <v>2405</v>
      </c>
      <c r="P373" s="4" t="str">
        <f t="shared" si="1"/>
        <v>Outstanding</v>
      </c>
      <c r="Q373" s="13" t="s">
        <v>25</v>
      </c>
    </row>
    <row r="374" spans="1:17" ht="60" customHeight="1" x14ac:dyDescent="0.35">
      <c r="A374" s="11" t="s">
        <v>2343</v>
      </c>
      <c r="B374" s="2" t="s">
        <v>2462</v>
      </c>
      <c r="C374" s="1" t="s">
        <v>2463</v>
      </c>
      <c r="D374" s="3" t="s">
        <v>20</v>
      </c>
      <c r="E374" s="3" t="s">
        <v>104</v>
      </c>
      <c r="F374" s="4" t="s">
        <v>22</v>
      </c>
      <c r="G374" s="4" t="s">
        <v>23</v>
      </c>
      <c r="H374" s="4" t="s">
        <v>24</v>
      </c>
      <c r="I374" s="4" t="s">
        <v>25</v>
      </c>
      <c r="J374" s="5" t="s">
        <v>25</v>
      </c>
      <c r="K374" s="5" t="s">
        <v>2464</v>
      </c>
      <c r="L374" s="5" t="s">
        <v>2465</v>
      </c>
      <c r="M374" s="5" t="s">
        <v>2466</v>
      </c>
      <c r="N374" s="5" t="s">
        <v>2467</v>
      </c>
      <c r="O374" s="5" t="s">
        <v>2405</v>
      </c>
      <c r="P374" s="4" t="str">
        <f t="shared" si="1"/>
        <v>Outstanding</v>
      </c>
      <c r="Q374" s="13" t="s">
        <v>25</v>
      </c>
    </row>
    <row r="375" spans="1:17" ht="60" customHeight="1" x14ac:dyDescent="0.35">
      <c r="A375" s="11" t="s">
        <v>2343</v>
      </c>
      <c r="B375" s="2" t="s">
        <v>2468</v>
      </c>
      <c r="C375" s="1" t="s">
        <v>2469</v>
      </c>
      <c r="D375" s="3" t="s">
        <v>20</v>
      </c>
      <c r="E375" s="3" t="s">
        <v>21</v>
      </c>
      <c r="F375" s="4" t="s">
        <v>22</v>
      </c>
      <c r="G375" s="4" t="s">
        <v>23</v>
      </c>
      <c r="H375" s="4" t="s">
        <v>24</v>
      </c>
      <c r="I375" s="4" t="s">
        <v>25</v>
      </c>
      <c r="J375" s="5" t="s">
        <v>25</v>
      </c>
      <c r="K375" s="5" t="s">
        <v>2470</v>
      </c>
      <c r="L375" s="5" t="s">
        <v>2471</v>
      </c>
      <c r="M375" s="5" t="s">
        <v>2472</v>
      </c>
      <c r="N375" s="5" t="s">
        <v>2473</v>
      </c>
      <c r="O375" s="5" t="s">
        <v>2405</v>
      </c>
      <c r="P375" s="4" t="str">
        <f t="shared" si="1"/>
        <v>Outstanding</v>
      </c>
      <c r="Q375" s="13" t="s">
        <v>25</v>
      </c>
    </row>
    <row r="376" spans="1:17" ht="60" customHeight="1" x14ac:dyDescent="0.35">
      <c r="A376" s="11" t="s">
        <v>2343</v>
      </c>
      <c r="B376" s="2" t="s">
        <v>2474</v>
      </c>
      <c r="C376" s="1" t="s">
        <v>2475</v>
      </c>
      <c r="D376" s="3" t="s">
        <v>20</v>
      </c>
      <c r="E376" s="3" t="s">
        <v>104</v>
      </c>
      <c r="F376" s="4" t="s">
        <v>22</v>
      </c>
      <c r="G376" s="4" t="s">
        <v>23</v>
      </c>
      <c r="H376" s="4" t="s">
        <v>24</v>
      </c>
      <c r="I376" s="4" t="s">
        <v>25</v>
      </c>
      <c r="J376" s="5" t="s">
        <v>25</v>
      </c>
      <c r="K376" s="5" t="s">
        <v>2476</v>
      </c>
      <c r="L376" s="5" t="s">
        <v>2477</v>
      </c>
      <c r="M376" s="5" t="s">
        <v>2478</v>
      </c>
      <c r="N376" s="5" t="s">
        <v>2479</v>
      </c>
      <c r="O376" s="5" t="s">
        <v>2480</v>
      </c>
      <c r="P376" s="4" t="str">
        <f t="shared" si="1"/>
        <v>Outstanding</v>
      </c>
      <c r="Q376" s="13" t="s">
        <v>25</v>
      </c>
    </row>
    <row r="377" spans="1:17" ht="60" customHeight="1" x14ac:dyDescent="0.35">
      <c r="A377" s="11" t="s">
        <v>2343</v>
      </c>
      <c r="B377" s="2" t="s">
        <v>2481</v>
      </c>
      <c r="C377" s="1" t="s">
        <v>2482</v>
      </c>
      <c r="D377" s="3" t="s">
        <v>20</v>
      </c>
      <c r="E377" s="3" t="s">
        <v>21</v>
      </c>
      <c r="F377" s="4" t="s">
        <v>22</v>
      </c>
      <c r="G377" s="4" t="s">
        <v>23</v>
      </c>
      <c r="H377" s="4" t="s">
        <v>24</v>
      </c>
      <c r="I377" s="4" t="s">
        <v>25</v>
      </c>
      <c r="J377" s="5" t="s">
        <v>25</v>
      </c>
      <c r="K377" s="5" t="s">
        <v>2483</v>
      </c>
      <c r="L377" s="5" t="s">
        <v>2484</v>
      </c>
      <c r="M377" s="5" t="s">
        <v>2485</v>
      </c>
      <c r="N377" s="5" t="s">
        <v>2486</v>
      </c>
      <c r="O377" s="5" t="s">
        <v>2487</v>
      </c>
      <c r="P377" s="4" t="str">
        <f t="shared" si="1"/>
        <v>Outstanding</v>
      </c>
      <c r="Q377" s="13" t="s">
        <v>25</v>
      </c>
    </row>
    <row r="378" spans="1:17" ht="60" customHeight="1" x14ac:dyDescent="0.35">
      <c r="A378" s="11" t="s">
        <v>2343</v>
      </c>
      <c r="B378" s="2" t="s">
        <v>2488</v>
      </c>
      <c r="C378" s="1" t="s">
        <v>2489</v>
      </c>
      <c r="D378" s="3" t="s">
        <v>20</v>
      </c>
      <c r="E378" s="3" t="s">
        <v>104</v>
      </c>
      <c r="F378" s="4" t="s">
        <v>22</v>
      </c>
      <c r="G378" s="4" t="s">
        <v>23</v>
      </c>
      <c r="H378" s="4" t="s">
        <v>24</v>
      </c>
      <c r="I378" s="4" t="s">
        <v>25</v>
      </c>
      <c r="J378" s="5" t="s">
        <v>25</v>
      </c>
      <c r="K378" s="5" t="s">
        <v>2490</v>
      </c>
      <c r="L378" s="5" t="s">
        <v>2491</v>
      </c>
      <c r="M378" s="5" t="s">
        <v>2492</v>
      </c>
      <c r="N378" s="5" t="s">
        <v>2493</v>
      </c>
      <c r="O378" s="5" t="s">
        <v>2494</v>
      </c>
      <c r="P378" s="4" t="str">
        <f t="shared" si="1"/>
        <v>Outstanding</v>
      </c>
      <c r="Q378" s="13" t="s">
        <v>25</v>
      </c>
    </row>
    <row r="379" spans="1:17" ht="60" customHeight="1" x14ac:dyDescent="0.35">
      <c r="A379" s="11" t="s">
        <v>2343</v>
      </c>
      <c r="B379" s="2" t="s">
        <v>2495</v>
      </c>
      <c r="C379" s="1" t="s">
        <v>2496</v>
      </c>
      <c r="D379" s="3" t="s">
        <v>20</v>
      </c>
      <c r="E379" s="3" t="s">
        <v>21</v>
      </c>
      <c r="F379" s="4" t="s">
        <v>22</v>
      </c>
      <c r="G379" s="4" t="s">
        <v>23</v>
      </c>
      <c r="H379" s="4" t="s">
        <v>24</v>
      </c>
      <c r="I379" s="4" t="s">
        <v>25</v>
      </c>
      <c r="J379" s="5" t="s">
        <v>25</v>
      </c>
      <c r="K379" s="5" t="s">
        <v>2497</v>
      </c>
      <c r="L379" s="5" t="s">
        <v>2498</v>
      </c>
      <c r="M379" s="5" t="s">
        <v>2499</v>
      </c>
      <c r="N379" s="5" t="s">
        <v>2500</v>
      </c>
      <c r="O379" s="5" t="s">
        <v>2391</v>
      </c>
      <c r="P379" s="4" t="str">
        <f t="shared" si="1"/>
        <v>Outstanding</v>
      </c>
      <c r="Q379" s="13" t="s">
        <v>25</v>
      </c>
    </row>
    <row r="380" spans="1:17" ht="60" customHeight="1" x14ac:dyDescent="0.35">
      <c r="A380" s="11" t="s">
        <v>2343</v>
      </c>
      <c r="B380" s="2" t="s">
        <v>2501</v>
      </c>
      <c r="C380" s="1" t="s">
        <v>2502</v>
      </c>
      <c r="D380" s="3" t="s">
        <v>20</v>
      </c>
      <c r="E380" s="3" t="s">
        <v>104</v>
      </c>
      <c r="F380" s="4" t="s">
        <v>22</v>
      </c>
      <c r="G380" s="4" t="s">
        <v>23</v>
      </c>
      <c r="H380" s="4" t="s">
        <v>24</v>
      </c>
      <c r="I380" s="4" t="s">
        <v>25</v>
      </c>
      <c r="J380" s="5" t="s">
        <v>25</v>
      </c>
      <c r="K380" s="5" t="s">
        <v>2503</v>
      </c>
      <c r="L380" s="5" t="s">
        <v>2504</v>
      </c>
      <c r="M380" s="5" t="s">
        <v>2505</v>
      </c>
      <c r="N380" s="5" t="s">
        <v>2506</v>
      </c>
      <c r="O380" s="5" t="s">
        <v>2391</v>
      </c>
      <c r="P380" s="4" t="str">
        <f t="shared" si="1"/>
        <v>Outstanding</v>
      </c>
      <c r="Q380" s="13" t="s">
        <v>25</v>
      </c>
    </row>
    <row r="381" spans="1:17" ht="60" customHeight="1" x14ac:dyDescent="0.35">
      <c r="A381" s="11" t="s">
        <v>2343</v>
      </c>
      <c r="B381" s="2" t="s">
        <v>2507</v>
      </c>
      <c r="C381" s="1" t="s">
        <v>2508</v>
      </c>
      <c r="D381" s="3" t="s">
        <v>20</v>
      </c>
      <c r="E381" s="3" t="s">
        <v>21</v>
      </c>
      <c r="F381" s="4" t="s">
        <v>22</v>
      </c>
      <c r="G381" s="4" t="s">
        <v>23</v>
      </c>
      <c r="H381" s="4" t="s">
        <v>24</v>
      </c>
      <c r="I381" s="4" t="s">
        <v>25</v>
      </c>
      <c r="J381" s="5" t="s">
        <v>25</v>
      </c>
      <c r="K381" s="5" t="s">
        <v>2509</v>
      </c>
      <c r="L381" s="5" t="s">
        <v>2510</v>
      </c>
      <c r="M381" s="5" t="s">
        <v>2511</v>
      </c>
      <c r="N381" s="5" t="s">
        <v>2512</v>
      </c>
      <c r="O381" s="5" t="s">
        <v>2412</v>
      </c>
      <c r="P381" s="4" t="str">
        <f t="shared" si="1"/>
        <v>Outstanding</v>
      </c>
      <c r="Q381" s="13" t="s">
        <v>25</v>
      </c>
    </row>
    <row r="382" spans="1:17" ht="60" customHeight="1" x14ac:dyDescent="0.35">
      <c r="A382" s="11" t="s">
        <v>2343</v>
      </c>
      <c r="B382" s="2" t="s">
        <v>2513</v>
      </c>
      <c r="C382" s="1" t="s">
        <v>2514</v>
      </c>
      <c r="D382" s="3" t="s">
        <v>20</v>
      </c>
      <c r="E382" s="3" t="s">
        <v>21</v>
      </c>
      <c r="F382" s="4" t="s">
        <v>22</v>
      </c>
      <c r="G382" s="4" t="s">
        <v>23</v>
      </c>
      <c r="H382" s="4" t="s">
        <v>24</v>
      </c>
      <c r="I382" s="4" t="s">
        <v>25</v>
      </c>
      <c r="J382" s="5" t="s">
        <v>25</v>
      </c>
      <c r="K382" s="5" t="s">
        <v>2515</v>
      </c>
      <c r="L382" s="5" t="s">
        <v>2516</v>
      </c>
      <c r="M382" s="5" t="s">
        <v>2517</v>
      </c>
      <c r="N382" s="5" t="s">
        <v>2518</v>
      </c>
      <c r="O382" s="5" t="s">
        <v>2405</v>
      </c>
      <c r="P382" s="4" t="str">
        <f t="shared" si="1"/>
        <v>Outstanding</v>
      </c>
      <c r="Q382" s="13" t="s">
        <v>25</v>
      </c>
    </row>
    <row r="383" spans="1:17" ht="60" customHeight="1" x14ac:dyDescent="0.35">
      <c r="A383" s="11" t="s">
        <v>2343</v>
      </c>
      <c r="B383" s="2" t="s">
        <v>2519</v>
      </c>
      <c r="C383" s="1" t="s">
        <v>2520</v>
      </c>
      <c r="D383" s="3" t="s">
        <v>20</v>
      </c>
      <c r="E383" s="3" t="s">
        <v>21</v>
      </c>
      <c r="F383" s="4" t="s">
        <v>22</v>
      </c>
      <c r="G383" s="4" t="s">
        <v>23</v>
      </c>
      <c r="H383" s="4" t="s">
        <v>24</v>
      </c>
      <c r="I383" s="4" t="s">
        <v>25</v>
      </c>
      <c r="J383" s="5" t="s">
        <v>25</v>
      </c>
      <c r="K383" s="5" t="s">
        <v>2521</v>
      </c>
      <c r="L383" s="5" t="s">
        <v>2522</v>
      </c>
      <c r="M383" s="5" t="s">
        <v>2523</v>
      </c>
      <c r="N383" s="5" t="s">
        <v>2524</v>
      </c>
      <c r="O383" s="5" t="s">
        <v>2405</v>
      </c>
      <c r="P383" s="4" t="str">
        <f t="shared" si="1"/>
        <v>Outstanding</v>
      </c>
      <c r="Q383" s="13" t="s">
        <v>25</v>
      </c>
    </row>
    <row r="384" spans="1:17" ht="60" customHeight="1" x14ac:dyDescent="0.35">
      <c r="A384" s="11" t="s">
        <v>2343</v>
      </c>
      <c r="B384" s="2" t="s">
        <v>2525</v>
      </c>
      <c r="C384" s="1" t="s">
        <v>2526</v>
      </c>
      <c r="D384" s="3" t="s">
        <v>20</v>
      </c>
      <c r="E384" s="3" t="s">
        <v>21</v>
      </c>
      <c r="F384" s="4" t="s">
        <v>22</v>
      </c>
      <c r="G384" s="4" t="s">
        <v>23</v>
      </c>
      <c r="H384" s="4" t="s">
        <v>24</v>
      </c>
      <c r="I384" s="4" t="s">
        <v>25</v>
      </c>
      <c r="J384" s="5" t="s">
        <v>25</v>
      </c>
      <c r="K384" s="5" t="s">
        <v>2527</v>
      </c>
      <c r="L384" s="5" t="s">
        <v>2528</v>
      </c>
      <c r="M384" s="5" t="s">
        <v>2529</v>
      </c>
      <c r="N384" s="5" t="s">
        <v>2530</v>
      </c>
      <c r="O384" s="5" t="s">
        <v>2412</v>
      </c>
      <c r="P384" s="4" t="str">
        <f t="shared" si="1"/>
        <v>Outstanding</v>
      </c>
      <c r="Q384" s="13" t="s">
        <v>25</v>
      </c>
    </row>
    <row r="385" spans="1:17" ht="60" customHeight="1" x14ac:dyDescent="0.35">
      <c r="A385" s="11" t="s">
        <v>2343</v>
      </c>
      <c r="B385" s="2" t="s">
        <v>2531</v>
      </c>
      <c r="C385" s="1" t="s">
        <v>2532</v>
      </c>
      <c r="D385" s="3" t="s">
        <v>20</v>
      </c>
      <c r="E385" s="3" t="s">
        <v>104</v>
      </c>
      <c r="F385" s="4" t="s">
        <v>22</v>
      </c>
      <c r="G385" s="4" t="s">
        <v>23</v>
      </c>
      <c r="H385" s="4" t="s">
        <v>24</v>
      </c>
      <c r="I385" s="4" t="s">
        <v>25</v>
      </c>
      <c r="J385" s="5" t="s">
        <v>25</v>
      </c>
      <c r="K385" s="5" t="s">
        <v>2533</v>
      </c>
      <c r="L385" s="5" t="s">
        <v>2534</v>
      </c>
      <c r="M385" s="5" t="s">
        <v>2535</v>
      </c>
      <c r="N385" s="5" t="s">
        <v>2536</v>
      </c>
      <c r="O385" s="5" t="s">
        <v>2357</v>
      </c>
      <c r="P385" s="4" t="str">
        <f t="shared" si="1"/>
        <v>Outstanding</v>
      </c>
      <c r="Q385" s="13" t="s">
        <v>25</v>
      </c>
    </row>
    <row r="386" spans="1:17" ht="60" customHeight="1" x14ac:dyDescent="0.35">
      <c r="A386" s="11" t="s">
        <v>2343</v>
      </c>
      <c r="B386" s="2" t="s">
        <v>2537</v>
      </c>
      <c r="C386" s="1" t="s">
        <v>2538</v>
      </c>
      <c r="D386" s="3" t="s">
        <v>20</v>
      </c>
      <c r="E386" s="3" t="s">
        <v>104</v>
      </c>
      <c r="F386" s="4" t="s">
        <v>22</v>
      </c>
      <c r="G386" s="4" t="s">
        <v>23</v>
      </c>
      <c r="H386" s="4" t="s">
        <v>24</v>
      </c>
      <c r="I386" s="4" t="s">
        <v>25</v>
      </c>
      <c r="J386" s="5" t="s">
        <v>25</v>
      </c>
      <c r="K386" s="5" t="s">
        <v>2539</v>
      </c>
      <c r="L386" s="5" t="s">
        <v>2540</v>
      </c>
      <c r="M386" s="5" t="s">
        <v>2541</v>
      </c>
      <c r="N386" s="5" t="s">
        <v>2542</v>
      </c>
      <c r="O386" s="5" t="s">
        <v>2405</v>
      </c>
      <c r="P386" s="4" t="str">
        <f t="shared" si="1"/>
        <v>Outstanding</v>
      </c>
      <c r="Q386" s="13" t="s">
        <v>25</v>
      </c>
    </row>
    <row r="387" spans="1:17" ht="60" customHeight="1" x14ac:dyDescent="0.35">
      <c r="A387" s="11" t="s">
        <v>2343</v>
      </c>
      <c r="B387" s="2" t="s">
        <v>2543</v>
      </c>
      <c r="C387" s="1" t="s">
        <v>2544</v>
      </c>
      <c r="D387" s="3" t="s">
        <v>20</v>
      </c>
      <c r="E387" s="3" t="s">
        <v>21</v>
      </c>
      <c r="F387" s="4" t="s">
        <v>22</v>
      </c>
      <c r="G387" s="4" t="s">
        <v>23</v>
      </c>
      <c r="H387" s="4" t="s">
        <v>24</v>
      </c>
      <c r="I387" s="4" t="s">
        <v>25</v>
      </c>
      <c r="J387" s="5" t="s">
        <v>25</v>
      </c>
      <c r="K387" s="5" t="s">
        <v>2545</v>
      </c>
      <c r="L387" s="5" t="s">
        <v>2546</v>
      </c>
      <c r="M387" s="5" t="s">
        <v>2547</v>
      </c>
      <c r="N387" s="5" t="s">
        <v>2548</v>
      </c>
      <c r="O387" s="5" t="s">
        <v>2405</v>
      </c>
      <c r="P387" s="4" t="str">
        <f t="shared" si="1"/>
        <v>Outstanding</v>
      </c>
      <c r="Q387" s="13" t="s">
        <v>25</v>
      </c>
    </row>
    <row r="388" spans="1:17" ht="60" customHeight="1" x14ac:dyDescent="0.35">
      <c r="A388" s="11" t="s">
        <v>2343</v>
      </c>
      <c r="B388" s="2" t="s">
        <v>2549</v>
      </c>
      <c r="C388" s="1" t="s">
        <v>2550</v>
      </c>
      <c r="D388" s="3" t="s">
        <v>20</v>
      </c>
      <c r="E388" s="3" t="s">
        <v>21</v>
      </c>
      <c r="F388" s="4" t="s">
        <v>22</v>
      </c>
      <c r="G388" s="4" t="s">
        <v>23</v>
      </c>
      <c r="H388" s="4" t="s">
        <v>24</v>
      </c>
      <c r="I388" s="4" t="s">
        <v>25</v>
      </c>
      <c r="J388" s="5" t="s">
        <v>25</v>
      </c>
      <c r="K388" s="5" t="s">
        <v>2551</v>
      </c>
      <c r="L388" s="5" t="s">
        <v>2552</v>
      </c>
      <c r="M388" s="5" t="s">
        <v>2553</v>
      </c>
      <c r="N388" s="5" t="s">
        <v>2554</v>
      </c>
      <c r="O388" s="5" t="s">
        <v>2350</v>
      </c>
      <c r="P388" s="4" t="str">
        <f t="shared" si="1"/>
        <v>Outstanding</v>
      </c>
      <c r="Q388" s="13" t="s">
        <v>25</v>
      </c>
    </row>
    <row r="389" spans="1:17" ht="60" customHeight="1" x14ac:dyDescent="0.35">
      <c r="A389" s="11" t="s">
        <v>2343</v>
      </c>
      <c r="B389" s="2" t="s">
        <v>2555</v>
      </c>
      <c r="C389" s="1" t="s">
        <v>2556</v>
      </c>
      <c r="D389" s="3" t="s">
        <v>20</v>
      </c>
      <c r="E389" s="3" t="s">
        <v>104</v>
      </c>
      <c r="F389" s="4" t="s">
        <v>22</v>
      </c>
      <c r="G389" s="4" t="s">
        <v>23</v>
      </c>
      <c r="H389" s="4" t="s">
        <v>24</v>
      </c>
      <c r="I389" s="4" t="s">
        <v>25</v>
      </c>
      <c r="J389" s="5" t="s">
        <v>25</v>
      </c>
      <c r="K389" s="5" t="s">
        <v>2557</v>
      </c>
      <c r="L389" s="5" t="s">
        <v>2558</v>
      </c>
      <c r="M389" s="5" t="s">
        <v>2559</v>
      </c>
      <c r="N389" s="5" t="s">
        <v>2560</v>
      </c>
      <c r="O389" s="5" t="s">
        <v>2437</v>
      </c>
      <c r="P389" s="4" t="str">
        <f t="shared" si="1"/>
        <v>Outstanding</v>
      </c>
      <c r="Q389" s="13" t="s">
        <v>25</v>
      </c>
    </row>
    <row r="390" spans="1:17" ht="60" customHeight="1" x14ac:dyDescent="0.35">
      <c r="A390" s="11" t="s">
        <v>2343</v>
      </c>
      <c r="B390" s="2" t="s">
        <v>2561</v>
      </c>
      <c r="C390" s="1" t="s">
        <v>2562</v>
      </c>
      <c r="D390" s="3" t="s">
        <v>20</v>
      </c>
      <c r="E390" s="3" t="s">
        <v>104</v>
      </c>
      <c r="F390" s="4" t="s">
        <v>22</v>
      </c>
      <c r="G390" s="4" t="s">
        <v>23</v>
      </c>
      <c r="H390" s="4" t="s">
        <v>24</v>
      </c>
      <c r="I390" s="4" t="s">
        <v>25</v>
      </c>
      <c r="J390" s="5" t="s">
        <v>25</v>
      </c>
      <c r="K390" s="5" t="s">
        <v>2563</v>
      </c>
      <c r="L390" s="5" t="s">
        <v>2564</v>
      </c>
      <c r="M390" s="5" t="s">
        <v>993</v>
      </c>
      <c r="N390" s="5" t="s">
        <v>2565</v>
      </c>
      <c r="O390" s="5" t="s">
        <v>2350</v>
      </c>
      <c r="P390" s="4" t="str">
        <f t="shared" si="1"/>
        <v>Outstanding</v>
      </c>
      <c r="Q390" s="13" t="s">
        <v>25</v>
      </c>
    </row>
    <row r="391" spans="1:17" ht="60" customHeight="1" x14ac:dyDescent="0.35">
      <c r="A391" s="11" t="s">
        <v>2343</v>
      </c>
      <c r="B391" s="2" t="s">
        <v>2566</v>
      </c>
      <c r="C391" s="1" t="s">
        <v>2567</v>
      </c>
      <c r="D391" s="3" t="s">
        <v>20</v>
      </c>
      <c r="E391" s="3" t="s">
        <v>104</v>
      </c>
      <c r="F391" s="4" t="s">
        <v>22</v>
      </c>
      <c r="G391" s="4" t="s">
        <v>23</v>
      </c>
      <c r="H391" s="4" t="s">
        <v>24</v>
      </c>
      <c r="I391" s="4" t="s">
        <v>25</v>
      </c>
      <c r="J391" s="5" t="s">
        <v>25</v>
      </c>
      <c r="K391" s="5" t="s">
        <v>2568</v>
      </c>
      <c r="L391" s="5" t="s">
        <v>2569</v>
      </c>
      <c r="M391" s="5" t="s">
        <v>2570</v>
      </c>
      <c r="N391" s="5" t="s">
        <v>2571</v>
      </c>
      <c r="O391" s="5" t="s">
        <v>2405</v>
      </c>
      <c r="P391" s="4" t="str">
        <f t="shared" si="1"/>
        <v>Outstanding</v>
      </c>
      <c r="Q391" s="13" t="s">
        <v>25</v>
      </c>
    </row>
    <row r="392" spans="1:17" ht="60" customHeight="1" x14ac:dyDescent="0.35">
      <c r="A392" s="11" t="s">
        <v>2343</v>
      </c>
      <c r="B392" s="2" t="s">
        <v>2572</v>
      </c>
      <c r="C392" s="1" t="s">
        <v>2573</v>
      </c>
      <c r="D392" s="3" t="s">
        <v>20</v>
      </c>
      <c r="E392" s="3" t="s">
        <v>104</v>
      </c>
      <c r="F392" s="4" t="s">
        <v>22</v>
      </c>
      <c r="G392" s="4" t="s">
        <v>23</v>
      </c>
      <c r="H392" s="4" t="s">
        <v>24</v>
      </c>
      <c r="I392" s="4" t="s">
        <v>25</v>
      </c>
      <c r="J392" s="5" t="s">
        <v>25</v>
      </c>
      <c r="K392" s="5" t="s">
        <v>2574</v>
      </c>
      <c r="L392" s="5" t="s">
        <v>2575</v>
      </c>
      <c r="M392" s="5" t="s">
        <v>2576</v>
      </c>
      <c r="N392" s="5" t="s">
        <v>2577</v>
      </c>
      <c r="O392" s="5" t="s">
        <v>2405</v>
      </c>
      <c r="P392" s="4" t="str">
        <f t="shared" si="1"/>
        <v>Outstanding</v>
      </c>
      <c r="Q392" s="13" t="s">
        <v>25</v>
      </c>
    </row>
    <row r="393" spans="1:17" ht="60" customHeight="1" x14ac:dyDescent="0.35">
      <c r="A393" s="11" t="s">
        <v>2343</v>
      </c>
      <c r="B393" s="2" t="s">
        <v>2578</v>
      </c>
      <c r="C393" s="1" t="s">
        <v>2579</v>
      </c>
      <c r="D393" s="3" t="s">
        <v>20</v>
      </c>
      <c r="E393" s="3" t="s">
        <v>21</v>
      </c>
      <c r="F393" s="4" t="s">
        <v>22</v>
      </c>
      <c r="G393" s="4" t="s">
        <v>23</v>
      </c>
      <c r="H393" s="4" t="s">
        <v>24</v>
      </c>
      <c r="I393" s="4" t="s">
        <v>25</v>
      </c>
      <c r="J393" s="5" t="s">
        <v>25</v>
      </c>
      <c r="K393" s="5" t="s">
        <v>2580</v>
      </c>
      <c r="L393" s="5" t="s">
        <v>2581</v>
      </c>
      <c r="M393" s="5" t="s">
        <v>2582</v>
      </c>
      <c r="N393" s="5" t="s">
        <v>2583</v>
      </c>
      <c r="O393" s="5" t="s">
        <v>2391</v>
      </c>
      <c r="P393" s="4" t="str">
        <f t="shared" si="1"/>
        <v>Outstanding</v>
      </c>
      <c r="Q393" s="13" t="s">
        <v>25</v>
      </c>
    </row>
    <row r="394" spans="1:17" ht="60" customHeight="1" x14ac:dyDescent="0.35">
      <c r="A394" s="11" t="s">
        <v>2343</v>
      </c>
      <c r="B394" s="2" t="s">
        <v>2584</v>
      </c>
      <c r="C394" s="1" t="s">
        <v>2585</v>
      </c>
      <c r="D394" s="3" t="s">
        <v>20</v>
      </c>
      <c r="E394" s="3" t="s">
        <v>21</v>
      </c>
      <c r="F394" s="4" t="s">
        <v>22</v>
      </c>
      <c r="G394" s="4" t="s">
        <v>23</v>
      </c>
      <c r="H394" s="4" t="s">
        <v>24</v>
      </c>
      <c r="I394" s="4" t="s">
        <v>25</v>
      </c>
      <c r="J394" s="5" t="s">
        <v>25</v>
      </c>
      <c r="K394" s="5" t="s">
        <v>2586</v>
      </c>
      <c r="L394" s="5" t="s">
        <v>2587</v>
      </c>
      <c r="M394" s="5" t="s">
        <v>2588</v>
      </c>
      <c r="N394" s="5" t="s">
        <v>2589</v>
      </c>
      <c r="O394" s="5" t="s">
        <v>2590</v>
      </c>
      <c r="P394" s="4" t="str">
        <f t="shared" si="1"/>
        <v>Outstanding</v>
      </c>
      <c r="Q394" s="13" t="s">
        <v>25</v>
      </c>
    </row>
    <row r="395" spans="1:17" ht="60" customHeight="1" x14ac:dyDescent="0.35">
      <c r="A395" s="11" t="s">
        <v>2343</v>
      </c>
      <c r="B395" s="2" t="s">
        <v>2591</v>
      </c>
      <c r="C395" s="1" t="s">
        <v>2592</v>
      </c>
      <c r="D395" s="3" t="s">
        <v>20</v>
      </c>
      <c r="E395" s="3" t="s">
        <v>21</v>
      </c>
      <c r="F395" s="4" t="s">
        <v>22</v>
      </c>
      <c r="G395" s="4" t="s">
        <v>23</v>
      </c>
      <c r="H395" s="4" t="s">
        <v>24</v>
      </c>
      <c r="I395" s="4" t="s">
        <v>25</v>
      </c>
      <c r="J395" s="5" t="s">
        <v>25</v>
      </c>
      <c r="K395" s="5" t="s">
        <v>2593</v>
      </c>
      <c r="L395" s="5" t="s">
        <v>2594</v>
      </c>
      <c r="M395" s="5" t="s">
        <v>2595</v>
      </c>
      <c r="N395" s="5" t="s">
        <v>2596</v>
      </c>
      <c r="O395" s="5" t="s">
        <v>2405</v>
      </c>
      <c r="P395" s="4" t="str">
        <f t="shared" si="1"/>
        <v>Outstanding</v>
      </c>
      <c r="Q395" s="13" t="s">
        <v>25</v>
      </c>
    </row>
    <row r="396" spans="1:17" ht="60" customHeight="1" x14ac:dyDescent="0.35">
      <c r="A396" s="11" t="s">
        <v>2343</v>
      </c>
      <c r="B396" s="2" t="s">
        <v>2597</v>
      </c>
      <c r="C396" s="1" t="s">
        <v>2598</v>
      </c>
      <c r="D396" s="3" t="s">
        <v>20</v>
      </c>
      <c r="E396" s="3" t="s">
        <v>21</v>
      </c>
      <c r="F396" s="4" t="s">
        <v>22</v>
      </c>
      <c r="G396" s="4" t="s">
        <v>23</v>
      </c>
      <c r="H396" s="4" t="s">
        <v>24</v>
      </c>
      <c r="I396" s="4" t="s">
        <v>25</v>
      </c>
      <c r="J396" s="5" t="s">
        <v>25</v>
      </c>
      <c r="K396" s="5" t="s">
        <v>2599</v>
      </c>
      <c r="L396" s="5" t="s">
        <v>2600</v>
      </c>
      <c r="M396" s="5" t="s">
        <v>2601</v>
      </c>
      <c r="N396" s="5" t="s">
        <v>2602</v>
      </c>
      <c r="O396" s="5" t="s">
        <v>2603</v>
      </c>
      <c r="P396" s="4" t="str">
        <f t="shared" si="1"/>
        <v>Outstanding</v>
      </c>
      <c r="Q396" s="13" t="s">
        <v>25</v>
      </c>
    </row>
    <row r="397" spans="1:17" ht="60" customHeight="1" x14ac:dyDescent="0.35">
      <c r="A397" s="11" t="s">
        <v>2343</v>
      </c>
      <c r="B397" s="2" t="s">
        <v>2604</v>
      </c>
      <c r="C397" s="1" t="s">
        <v>2605</v>
      </c>
      <c r="D397" s="3" t="s">
        <v>20</v>
      </c>
      <c r="E397" s="3" t="s">
        <v>21</v>
      </c>
      <c r="F397" s="4" t="s">
        <v>22</v>
      </c>
      <c r="G397" s="4" t="s">
        <v>23</v>
      </c>
      <c r="H397" s="4" t="s">
        <v>24</v>
      </c>
      <c r="I397" s="4" t="s">
        <v>25</v>
      </c>
      <c r="J397" s="5" t="s">
        <v>25</v>
      </c>
      <c r="K397" s="5" t="s">
        <v>2606</v>
      </c>
      <c r="L397" s="5" t="s">
        <v>2607</v>
      </c>
      <c r="M397" s="5" t="s">
        <v>2595</v>
      </c>
      <c r="N397" s="5" t="s">
        <v>2608</v>
      </c>
      <c r="O397" s="5" t="s">
        <v>2405</v>
      </c>
      <c r="P397" s="4" t="str">
        <f t="shared" si="1"/>
        <v>Outstanding</v>
      </c>
      <c r="Q397" s="13" t="s">
        <v>25</v>
      </c>
    </row>
    <row r="398" spans="1:17" ht="60" customHeight="1" x14ac:dyDescent="0.35">
      <c r="A398" s="11" t="s">
        <v>2609</v>
      </c>
      <c r="B398" s="2" t="s">
        <v>2610</v>
      </c>
      <c r="C398" s="1" t="s">
        <v>2611</v>
      </c>
      <c r="D398" s="3" t="s">
        <v>20</v>
      </c>
      <c r="E398" s="3" t="s">
        <v>21</v>
      </c>
      <c r="F398" s="4" t="s">
        <v>22</v>
      </c>
      <c r="G398" s="4" t="s">
        <v>23</v>
      </c>
      <c r="H398" s="4" t="s">
        <v>24</v>
      </c>
      <c r="I398" s="4" t="s">
        <v>25</v>
      </c>
      <c r="J398" s="5" t="s">
        <v>25</v>
      </c>
      <c r="K398" s="5" t="s">
        <v>2612</v>
      </c>
      <c r="L398" s="5" t="s">
        <v>2613</v>
      </c>
      <c r="M398" s="5" t="s">
        <v>51</v>
      </c>
      <c r="N398" s="5" t="s">
        <v>2614</v>
      </c>
      <c r="O398" s="5" t="s">
        <v>2615</v>
      </c>
      <c r="P398" s="4" t="str">
        <f t="shared" si="1"/>
        <v>Outstanding</v>
      </c>
      <c r="Q398" s="13" t="s">
        <v>25</v>
      </c>
    </row>
    <row r="399" spans="1:17" ht="60" customHeight="1" x14ac:dyDescent="0.35">
      <c r="A399" s="11" t="s">
        <v>2609</v>
      </c>
      <c r="B399" s="2" t="s">
        <v>2616</v>
      </c>
      <c r="C399" s="1" t="s">
        <v>2617</v>
      </c>
      <c r="D399" s="3" t="s">
        <v>20</v>
      </c>
      <c r="E399" s="3" t="s">
        <v>21</v>
      </c>
      <c r="F399" s="4" t="s">
        <v>22</v>
      </c>
      <c r="G399" s="4" t="s">
        <v>23</v>
      </c>
      <c r="H399" s="4" t="s">
        <v>24</v>
      </c>
      <c r="I399" s="4" t="s">
        <v>25</v>
      </c>
      <c r="J399" s="5" t="s">
        <v>25</v>
      </c>
      <c r="K399" s="5" t="s">
        <v>2618</v>
      </c>
      <c r="L399" s="5" t="s">
        <v>2619</v>
      </c>
      <c r="M399" s="5" t="s">
        <v>2620</v>
      </c>
      <c r="N399" s="5" t="s">
        <v>2621</v>
      </c>
      <c r="O399" s="5" t="s">
        <v>2622</v>
      </c>
      <c r="P399" s="4" t="str">
        <f t="shared" si="1"/>
        <v>Outstanding</v>
      </c>
      <c r="Q399" s="13" t="s">
        <v>25</v>
      </c>
    </row>
    <row r="400" spans="1:17" ht="60" customHeight="1" x14ac:dyDescent="0.35">
      <c r="A400" s="11" t="s">
        <v>2609</v>
      </c>
      <c r="B400" s="2" t="s">
        <v>2623</v>
      </c>
      <c r="C400" s="1" t="s">
        <v>2624</v>
      </c>
      <c r="D400" s="3" t="s">
        <v>20</v>
      </c>
      <c r="E400" s="3" t="s">
        <v>21</v>
      </c>
      <c r="F400" s="4" t="s">
        <v>22</v>
      </c>
      <c r="G400" s="4" t="s">
        <v>23</v>
      </c>
      <c r="H400" s="4" t="s">
        <v>24</v>
      </c>
      <c r="I400" s="4" t="s">
        <v>25</v>
      </c>
      <c r="J400" s="5" t="s">
        <v>25</v>
      </c>
      <c r="K400" s="5" t="s">
        <v>2625</v>
      </c>
      <c r="L400" s="5" t="s">
        <v>2626</v>
      </c>
      <c r="M400" s="5" t="s">
        <v>2627</v>
      </c>
      <c r="N400" s="5" t="s">
        <v>2628</v>
      </c>
      <c r="O400" s="5" t="s">
        <v>2615</v>
      </c>
      <c r="P400" s="4" t="str">
        <f t="shared" si="1"/>
        <v>Outstanding</v>
      </c>
      <c r="Q400" s="13" t="s">
        <v>25</v>
      </c>
    </row>
    <row r="401" spans="1:17" ht="60" customHeight="1" x14ac:dyDescent="0.35">
      <c r="A401" s="11" t="s">
        <v>2609</v>
      </c>
      <c r="B401" s="2" t="s">
        <v>2629</v>
      </c>
      <c r="C401" s="1" t="s">
        <v>2630</v>
      </c>
      <c r="D401" s="3" t="s">
        <v>20</v>
      </c>
      <c r="E401" s="3" t="s">
        <v>21</v>
      </c>
      <c r="F401" s="4" t="s">
        <v>22</v>
      </c>
      <c r="G401" s="4" t="s">
        <v>23</v>
      </c>
      <c r="H401" s="4" t="s">
        <v>24</v>
      </c>
      <c r="I401" s="4" t="s">
        <v>25</v>
      </c>
      <c r="J401" s="5" t="s">
        <v>25</v>
      </c>
      <c r="K401" s="5" t="s">
        <v>2631</v>
      </c>
      <c r="L401" s="5" t="s">
        <v>2632</v>
      </c>
      <c r="M401" s="5" t="s">
        <v>2633</v>
      </c>
      <c r="N401" s="5" t="s">
        <v>2634</v>
      </c>
      <c r="O401" s="5" t="s">
        <v>2635</v>
      </c>
      <c r="P401" s="4" t="str">
        <f t="shared" si="1"/>
        <v>Outstanding</v>
      </c>
      <c r="Q401" s="13" t="s">
        <v>25</v>
      </c>
    </row>
    <row r="402" spans="1:17" ht="60" customHeight="1" x14ac:dyDescent="0.35">
      <c r="A402" s="11" t="s">
        <v>2609</v>
      </c>
      <c r="B402" s="2" t="s">
        <v>2636</v>
      </c>
      <c r="C402" s="1" t="s">
        <v>2637</v>
      </c>
      <c r="D402" s="3" t="s">
        <v>20</v>
      </c>
      <c r="E402" s="3" t="s">
        <v>21</v>
      </c>
      <c r="F402" s="4" t="s">
        <v>22</v>
      </c>
      <c r="G402" s="4" t="s">
        <v>23</v>
      </c>
      <c r="H402" s="4" t="s">
        <v>24</v>
      </c>
      <c r="I402" s="4" t="s">
        <v>25</v>
      </c>
      <c r="J402" s="5" t="s">
        <v>25</v>
      </c>
      <c r="K402" s="5" t="s">
        <v>2638</v>
      </c>
      <c r="L402" s="5" t="s">
        <v>2639</v>
      </c>
      <c r="M402" s="5" t="s">
        <v>2640</v>
      </c>
      <c r="N402" s="5" t="s">
        <v>2641</v>
      </c>
      <c r="O402" s="5" t="s">
        <v>2642</v>
      </c>
      <c r="P402" s="4" t="str">
        <f t="shared" si="1"/>
        <v>Outstanding</v>
      </c>
      <c r="Q402" s="13" t="s">
        <v>25</v>
      </c>
    </row>
    <row r="403" spans="1:17" ht="60" customHeight="1" x14ac:dyDescent="0.35">
      <c r="A403" s="11" t="s">
        <v>2609</v>
      </c>
      <c r="B403" s="2" t="s">
        <v>2643</v>
      </c>
      <c r="C403" s="1" t="s">
        <v>2644</v>
      </c>
      <c r="D403" s="3" t="s">
        <v>20</v>
      </c>
      <c r="E403" s="3" t="s">
        <v>21</v>
      </c>
      <c r="F403" s="4" t="s">
        <v>22</v>
      </c>
      <c r="G403" s="4" t="s">
        <v>23</v>
      </c>
      <c r="H403" s="4" t="s">
        <v>24</v>
      </c>
      <c r="I403" s="4" t="s">
        <v>25</v>
      </c>
      <c r="J403" s="5" t="s">
        <v>25</v>
      </c>
      <c r="K403" s="5" t="s">
        <v>2645</v>
      </c>
      <c r="L403" s="5" t="s">
        <v>2646</v>
      </c>
      <c r="M403" s="5" t="s">
        <v>2647</v>
      </c>
      <c r="N403" s="5" t="s">
        <v>2648</v>
      </c>
      <c r="O403" s="5" t="s">
        <v>2649</v>
      </c>
      <c r="P403" s="4" t="str">
        <f t="shared" si="1"/>
        <v>Outstanding</v>
      </c>
      <c r="Q403" s="13" t="s">
        <v>25</v>
      </c>
    </row>
    <row r="404" spans="1:17" ht="60" customHeight="1" x14ac:dyDescent="0.35">
      <c r="A404" s="11" t="s">
        <v>2609</v>
      </c>
      <c r="B404" s="2" t="s">
        <v>2650</v>
      </c>
      <c r="C404" s="1" t="s">
        <v>2651</v>
      </c>
      <c r="D404" s="3" t="s">
        <v>20</v>
      </c>
      <c r="E404" s="3" t="s">
        <v>21</v>
      </c>
      <c r="F404" s="4" t="s">
        <v>22</v>
      </c>
      <c r="G404" s="4" t="s">
        <v>23</v>
      </c>
      <c r="H404" s="4" t="s">
        <v>24</v>
      </c>
      <c r="I404" s="4" t="s">
        <v>25</v>
      </c>
      <c r="J404" s="5" t="s">
        <v>25</v>
      </c>
      <c r="K404" s="5" t="s">
        <v>2652</v>
      </c>
      <c r="L404" s="5" t="s">
        <v>2653</v>
      </c>
      <c r="M404" s="5" t="s">
        <v>51</v>
      </c>
      <c r="N404" s="5" t="s">
        <v>2654</v>
      </c>
      <c r="O404" s="5" t="s">
        <v>2655</v>
      </c>
      <c r="P404" s="4" t="str">
        <f t="shared" si="1"/>
        <v>Outstanding</v>
      </c>
      <c r="Q404" s="13" t="s">
        <v>25</v>
      </c>
    </row>
    <row r="405" spans="1:17" ht="60" customHeight="1" x14ac:dyDescent="0.35">
      <c r="A405" s="11" t="s">
        <v>2609</v>
      </c>
      <c r="B405" s="2" t="s">
        <v>2656</v>
      </c>
      <c r="C405" s="1" t="s">
        <v>2657</v>
      </c>
      <c r="D405" s="3" t="s">
        <v>20</v>
      </c>
      <c r="E405" s="3" t="s">
        <v>21</v>
      </c>
      <c r="F405" s="4" t="s">
        <v>22</v>
      </c>
      <c r="G405" s="4" t="s">
        <v>23</v>
      </c>
      <c r="H405" s="4" t="s">
        <v>24</v>
      </c>
      <c r="I405" s="4" t="s">
        <v>25</v>
      </c>
      <c r="J405" s="5" t="s">
        <v>25</v>
      </c>
      <c r="K405" s="5" t="s">
        <v>2658</v>
      </c>
      <c r="L405" s="5" t="s">
        <v>2659</v>
      </c>
      <c r="M405" s="5" t="s">
        <v>51</v>
      </c>
      <c r="N405" s="5" t="s">
        <v>2660</v>
      </c>
      <c r="O405" s="5" t="s">
        <v>2661</v>
      </c>
      <c r="P405" s="4" t="str">
        <f t="shared" si="1"/>
        <v>Outstanding</v>
      </c>
      <c r="Q405" s="13" t="s">
        <v>25</v>
      </c>
    </row>
    <row r="406" spans="1:17" ht="60" customHeight="1" x14ac:dyDescent="0.35">
      <c r="A406" s="11" t="s">
        <v>2609</v>
      </c>
      <c r="B406" s="2" t="s">
        <v>2662</v>
      </c>
      <c r="C406" s="1" t="s">
        <v>2663</v>
      </c>
      <c r="D406" s="3" t="s">
        <v>20</v>
      </c>
      <c r="E406" s="3" t="s">
        <v>21</v>
      </c>
      <c r="F406" s="4" t="s">
        <v>22</v>
      </c>
      <c r="G406" s="4" t="s">
        <v>23</v>
      </c>
      <c r="H406" s="4" t="s">
        <v>24</v>
      </c>
      <c r="I406" s="4" t="s">
        <v>25</v>
      </c>
      <c r="J406" s="5" t="s">
        <v>25</v>
      </c>
      <c r="K406" s="5" t="s">
        <v>2664</v>
      </c>
      <c r="L406" s="5" t="s">
        <v>2665</v>
      </c>
      <c r="M406" s="5" t="s">
        <v>51</v>
      </c>
      <c r="N406" s="5" t="s">
        <v>2666</v>
      </c>
      <c r="O406" s="5" t="s">
        <v>2615</v>
      </c>
      <c r="P406" s="4" t="str">
        <f t="shared" si="1"/>
        <v>Outstanding</v>
      </c>
      <c r="Q406" s="13" t="s">
        <v>25</v>
      </c>
    </row>
    <row r="407" spans="1:17" ht="60" customHeight="1" x14ac:dyDescent="0.35">
      <c r="A407" s="11" t="s">
        <v>2609</v>
      </c>
      <c r="B407" s="2" t="s">
        <v>2667</v>
      </c>
      <c r="C407" s="1" t="s">
        <v>2668</v>
      </c>
      <c r="D407" s="3" t="s">
        <v>20</v>
      </c>
      <c r="E407" s="3" t="s">
        <v>21</v>
      </c>
      <c r="F407" s="4" t="s">
        <v>22</v>
      </c>
      <c r="G407" s="4" t="s">
        <v>23</v>
      </c>
      <c r="H407" s="4" t="s">
        <v>24</v>
      </c>
      <c r="I407" s="4" t="s">
        <v>25</v>
      </c>
      <c r="J407" s="5" t="s">
        <v>25</v>
      </c>
      <c r="K407" s="5" t="s">
        <v>2669</v>
      </c>
      <c r="L407" s="5" t="s">
        <v>2670</v>
      </c>
      <c r="M407" s="5" t="s">
        <v>2671</v>
      </c>
      <c r="N407" s="5" t="s">
        <v>2672</v>
      </c>
      <c r="O407" s="5" t="s">
        <v>2661</v>
      </c>
      <c r="P407" s="4" t="str">
        <f t="shared" si="1"/>
        <v>Outstanding</v>
      </c>
      <c r="Q407" s="13" t="s">
        <v>25</v>
      </c>
    </row>
    <row r="408" spans="1:17" ht="60" customHeight="1" x14ac:dyDescent="0.35">
      <c r="A408" s="11" t="s">
        <v>2609</v>
      </c>
      <c r="B408" s="2" t="s">
        <v>2673</v>
      </c>
      <c r="C408" s="1" t="s">
        <v>2674</v>
      </c>
      <c r="D408" s="3" t="s">
        <v>20</v>
      </c>
      <c r="E408" s="3" t="s">
        <v>21</v>
      </c>
      <c r="F408" s="4" t="s">
        <v>22</v>
      </c>
      <c r="G408" s="4" t="s">
        <v>23</v>
      </c>
      <c r="H408" s="4" t="s">
        <v>24</v>
      </c>
      <c r="I408" s="4" t="s">
        <v>25</v>
      </c>
      <c r="J408" s="5" t="s">
        <v>25</v>
      </c>
      <c r="K408" s="5" t="s">
        <v>2675</v>
      </c>
      <c r="L408" s="5" t="s">
        <v>2676</v>
      </c>
      <c r="M408" s="5" t="s">
        <v>51</v>
      </c>
      <c r="N408" s="5" t="s">
        <v>2677</v>
      </c>
      <c r="O408" s="5" t="s">
        <v>2615</v>
      </c>
      <c r="P408" s="4" t="str">
        <f t="shared" si="1"/>
        <v>Outstanding</v>
      </c>
      <c r="Q408" s="13" t="s">
        <v>25</v>
      </c>
    </row>
    <row r="409" spans="1:17" ht="60" customHeight="1" x14ac:dyDescent="0.35">
      <c r="A409" s="11" t="s">
        <v>2609</v>
      </c>
      <c r="B409" s="2" t="s">
        <v>2678</v>
      </c>
      <c r="C409" s="1" t="s">
        <v>2679</v>
      </c>
      <c r="D409" s="3" t="s">
        <v>20</v>
      </c>
      <c r="E409" s="3" t="s">
        <v>21</v>
      </c>
      <c r="F409" s="4" t="s">
        <v>22</v>
      </c>
      <c r="G409" s="4" t="s">
        <v>23</v>
      </c>
      <c r="H409" s="4" t="s">
        <v>24</v>
      </c>
      <c r="I409" s="4" t="s">
        <v>25</v>
      </c>
      <c r="J409" s="5" t="s">
        <v>25</v>
      </c>
      <c r="K409" s="5" t="s">
        <v>2680</v>
      </c>
      <c r="L409" s="5" t="s">
        <v>2681</v>
      </c>
      <c r="M409" s="5" t="s">
        <v>2682</v>
      </c>
      <c r="N409" s="5" t="s">
        <v>2683</v>
      </c>
      <c r="O409" s="5" t="s">
        <v>2661</v>
      </c>
      <c r="P409" s="4" t="str">
        <f t="shared" si="1"/>
        <v>Outstanding</v>
      </c>
      <c r="Q409" s="13" t="s">
        <v>25</v>
      </c>
    </row>
    <row r="410" spans="1:17" ht="60" customHeight="1" x14ac:dyDescent="0.35">
      <c r="A410" s="11" t="s">
        <v>2609</v>
      </c>
      <c r="B410" s="2" t="s">
        <v>2684</v>
      </c>
      <c r="C410" s="1" t="s">
        <v>2685</v>
      </c>
      <c r="D410" s="3" t="s">
        <v>20</v>
      </c>
      <c r="E410" s="3" t="s">
        <v>21</v>
      </c>
      <c r="F410" s="4" t="s">
        <v>22</v>
      </c>
      <c r="G410" s="4" t="s">
        <v>23</v>
      </c>
      <c r="H410" s="4" t="s">
        <v>24</v>
      </c>
      <c r="I410" s="4" t="s">
        <v>25</v>
      </c>
      <c r="J410" s="5" t="s">
        <v>25</v>
      </c>
      <c r="K410" s="5" t="s">
        <v>2686</v>
      </c>
      <c r="L410" s="5" t="s">
        <v>2687</v>
      </c>
      <c r="M410" s="5" t="s">
        <v>2688</v>
      </c>
      <c r="N410" s="5" t="s">
        <v>2689</v>
      </c>
      <c r="O410" s="5" t="s">
        <v>1898</v>
      </c>
      <c r="P410" s="4" t="str">
        <f t="shared" si="1"/>
        <v>Outstanding</v>
      </c>
      <c r="Q410" s="13" t="s">
        <v>25</v>
      </c>
    </row>
    <row r="411" spans="1:17" ht="60" customHeight="1" x14ac:dyDescent="0.35">
      <c r="A411" s="11" t="s">
        <v>2609</v>
      </c>
      <c r="B411" s="2" t="s">
        <v>2690</v>
      </c>
      <c r="C411" s="1" t="s">
        <v>2691</v>
      </c>
      <c r="D411" s="3" t="s">
        <v>20</v>
      </c>
      <c r="E411" s="3" t="s">
        <v>21</v>
      </c>
      <c r="F411" s="4" t="s">
        <v>22</v>
      </c>
      <c r="G411" s="4" t="s">
        <v>23</v>
      </c>
      <c r="H411" s="4" t="s">
        <v>24</v>
      </c>
      <c r="I411" s="4" t="s">
        <v>25</v>
      </c>
      <c r="J411" s="5" t="s">
        <v>25</v>
      </c>
      <c r="K411" s="5" t="s">
        <v>2692</v>
      </c>
      <c r="L411" s="5" t="s">
        <v>2693</v>
      </c>
      <c r="M411" s="5" t="s">
        <v>2694</v>
      </c>
      <c r="N411" s="5" t="s">
        <v>1881</v>
      </c>
      <c r="O411" s="5" t="s">
        <v>1898</v>
      </c>
      <c r="P411" s="4" t="str">
        <f t="shared" si="1"/>
        <v>Outstanding</v>
      </c>
      <c r="Q411" s="13" t="s">
        <v>25</v>
      </c>
    </row>
    <row r="412" spans="1:17" ht="60" customHeight="1" x14ac:dyDescent="0.35">
      <c r="A412" s="11" t="s">
        <v>2609</v>
      </c>
      <c r="B412" s="2" t="s">
        <v>2695</v>
      </c>
      <c r="C412" s="1" t="s">
        <v>2696</v>
      </c>
      <c r="D412" s="3" t="s">
        <v>20</v>
      </c>
      <c r="E412" s="3" t="s">
        <v>21</v>
      </c>
      <c r="F412" s="4" t="s">
        <v>22</v>
      </c>
      <c r="G412" s="4" t="s">
        <v>23</v>
      </c>
      <c r="H412" s="4" t="s">
        <v>24</v>
      </c>
      <c r="I412" s="4" t="s">
        <v>25</v>
      </c>
      <c r="J412" s="5" t="s">
        <v>25</v>
      </c>
      <c r="K412" s="5" t="s">
        <v>2697</v>
      </c>
      <c r="L412" s="5" t="s">
        <v>2698</v>
      </c>
      <c r="M412" s="5" t="s">
        <v>2699</v>
      </c>
      <c r="N412" s="5" t="s">
        <v>2700</v>
      </c>
      <c r="O412" s="5" t="s">
        <v>2615</v>
      </c>
      <c r="P412" s="4" t="str">
        <f t="shared" si="1"/>
        <v>Outstanding</v>
      </c>
      <c r="Q412" s="13" t="s">
        <v>25</v>
      </c>
    </row>
    <row r="413" spans="1:17" ht="60" customHeight="1" x14ac:dyDescent="0.35">
      <c r="A413" s="11" t="s">
        <v>2609</v>
      </c>
      <c r="B413" s="2" t="s">
        <v>2701</v>
      </c>
      <c r="C413" s="1" t="s">
        <v>2702</v>
      </c>
      <c r="D413" s="3" t="s">
        <v>20</v>
      </c>
      <c r="E413" s="3" t="s">
        <v>21</v>
      </c>
      <c r="F413" s="4" t="s">
        <v>22</v>
      </c>
      <c r="G413" s="4" t="s">
        <v>23</v>
      </c>
      <c r="H413" s="4" t="s">
        <v>24</v>
      </c>
      <c r="I413" s="4" t="s">
        <v>25</v>
      </c>
      <c r="J413" s="5" t="s">
        <v>25</v>
      </c>
      <c r="K413" s="5" t="s">
        <v>2703</v>
      </c>
      <c r="L413" s="5" t="s">
        <v>2704</v>
      </c>
      <c r="M413" s="5" t="s">
        <v>2705</v>
      </c>
      <c r="N413" s="5" t="s">
        <v>2706</v>
      </c>
      <c r="O413" s="5" t="s">
        <v>2615</v>
      </c>
      <c r="P413" s="4" t="str">
        <f t="shared" si="1"/>
        <v>Outstanding</v>
      </c>
      <c r="Q413" s="13" t="s">
        <v>25</v>
      </c>
    </row>
    <row r="414" spans="1:17" ht="60" customHeight="1" x14ac:dyDescent="0.35">
      <c r="A414" s="11" t="s">
        <v>2609</v>
      </c>
      <c r="B414" s="2" t="s">
        <v>2707</v>
      </c>
      <c r="C414" s="1" t="s">
        <v>2708</v>
      </c>
      <c r="D414" s="3" t="s">
        <v>20</v>
      </c>
      <c r="E414" s="3" t="s">
        <v>21</v>
      </c>
      <c r="F414" s="4" t="s">
        <v>22</v>
      </c>
      <c r="G414" s="4" t="s">
        <v>23</v>
      </c>
      <c r="H414" s="4" t="s">
        <v>24</v>
      </c>
      <c r="I414" s="4" t="s">
        <v>25</v>
      </c>
      <c r="J414" s="5" t="s">
        <v>25</v>
      </c>
      <c r="K414" s="5" t="s">
        <v>2709</v>
      </c>
      <c r="L414" s="5" t="s">
        <v>2710</v>
      </c>
      <c r="M414" s="5" t="s">
        <v>2711</v>
      </c>
      <c r="N414" s="5" t="s">
        <v>2712</v>
      </c>
      <c r="O414" s="5" t="s">
        <v>2615</v>
      </c>
      <c r="P414" s="4" t="str">
        <f t="shared" si="1"/>
        <v>Outstanding</v>
      </c>
      <c r="Q414" s="13" t="s">
        <v>25</v>
      </c>
    </row>
    <row r="415" spans="1:17" ht="60" customHeight="1" x14ac:dyDescent="0.35">
      <c r="A415" s="11" t="s">
        <v>2609</v>
      </c>
      <c r="B415" s="2" t="s">
        <v>2713</v>
      </c>
      <c r="C415" s="1" t="s">
        <v>2714</v>
      </c>
      <c r="D415" s="3" t="s">
        <v>20</v>
      </c>
      <c r="E415" s="3" t="s">
        <v>21</v>
      </c>
      <c r="F415" s="4" t="s">
        <v>22</v>
      </c>
      <c r="G415" s="4" t="s">
        <v>23</v>
      </c>
      <c r="H415" s="4" t="s">
        <v>24</v>
      </c>
      <c r="I415" s="4" t="s">
        <v>25</v>
      </c>
      <c r="J415" s="5" t="s">
        <v>25</v>
      </c>
      <c r="K415" s="5" t="s">
        <v>2715</v>
      </c>
      <c r="L415" s="5" t="s">
        <v>2716</v>
      </c>
      <c r="M415" s="5" t="s">
        <v>51</v>
      </c>
      <c r="N415" s="5" t="s">
        <v>2717</v>
      </c>
      <c r="O415" s="5" t="s">
        <v>2615</v>
      </c>
      <c r="P415" s="4" t="str">
        <f t="shared" si="1"/>
        <v>Outstanding</v>
      </c>
      <c r="Q415" s="13" t="s">
        <v>25</v>
      </c>
    </row>
    <row r="416" spans="1:17" ht="60" customHeight="1" x14ac:dyDescent="0.35">
      <c r="A416" s="11" t="s">
        <v>2609</v>
      </c>
      <c r="B416" s="2" t="s">
        <v>2718</v>
      </c>
      <c r="C416" s="1" t="s">
        <v>2719</v>
      </c>
      <c r="D416" s="3" t="s">
        <v>20</v>
      </c>
      <c r="E416" s="3" t="s">
        <v>21</v>
      </c>
      <c r="F416" s="4" t="s">
        <v>22</v>
      </c>
      <c r="G416" s="4" t="s">
        <v>23</v>
      </c>
      <c r="H416" s="4" t="s">
        <v>24</v>
      </c>
      <c r="I416" s="4" t="s">
        <v>25</v>
      </c>
      <c r="J416" s="5" t="s">
        <v>25</v>
      </c>
      <c r="K416" s="5" t="s">
        <v>2720</v>
      </c>
      <c r="L416" s="5" t="s">
        <v>2721</v>
      </c>
      <c r="M416" s="5" t="s">
        <v>2722</v>
      </c>
      <c r="N416" s="5" t="s">
        <v>2723</v>
      </c>
      <c r="O416" s="5" t="s">
        <v>2724</v>
      </c>
      <c r="P416" s="4" t="str">
        <f t="shared" si="1"/>
        <v>Outstanding</v>
      </c>
      <c r="Q416" s="13" t="s">
        <v>25</v>
      </c>
    </row>
    <row r="417" spans="1:17" ht="60" customHeight="1" x14ac:dyDescent="0.35">
      <c r="A417" s="11" t="s">
        <v>2609</v>
      </c>
      <c r="B417" s="2" t="s">
        <v>2725</v>
      </c>
      <c r="C417" s="1" t="s">
        <v>2726</v>
      </c>
      <c r="D417" s="3" t="s">
        <v>20</v>
      </c>
      <c r="E417" s="3" t="s">
        <v>21</v>
      </c>
      <c r="F417" s="4" t="s">
        <v>22</v>
      </c>
      <c r="G417" s="4" t="s">
        <v>23</v>
      </c>
      <c r="H417" s="4" t="s">
        <v>24</v>
      </c>
      <c r="I417" s="4" t="s">
        <v>25</v>
      </c>
      <c r="J417" s="5" t="s">
        <v>25</v>
      </c>
      <c r="K417" s="5" t="s">
        <v>2727</v>
      </c>
      <c r="L417" s="5" t="s">
        <v>2728</v>
      </c>
      <c r="M417" s="5" t="s">
        <v>2729</v>
      </c>
      <c r="N417" s="5" t="s">
        <v>2730</v>
      </c>
      <c r="O417" s="5" t="s">
        <v>2655</v>
      </c>
      <c r="P417" s="4" t="str">
        <f t="shared" si="1"/>
        <v>Outstanding</v>
      </c>
      <c r="Q417" s="13" t="s">
        <v>25</v>
      </c>
    </row>
    <row r="418" spans="1:17" ht="60" customHeight="1" x14ac:dyDescent="0.35">
      <c r="A418" s="11" t="s">
        <v>2609</v>
      </c>
      <c r="B418" s="2" t="s">
        <v>2731</v>
      </c>
      <c r="C418" s="1" t="s">
        <v>2732</v>
      </c>
      <c r="D418" s="3" t="s">
        <v>20</v>
      </c>
      <c r="E418" s="3" t="s">
        <v>21</v>
      </c>
      <c r="F418" s="4" t="s">
        <v>22</v>
      </c>
      <c r="G418" s="4" t="s">
        <v>23</v>
      </c>
      <c r="H418" s="4" t="s">
        <v>24</v>
      </c>
      <c r="I418" s="4" t="s">
        <v>25</v>
      </c>
      <c r="J418" s="5" t="s">
        <v>25</v>
      </c>
      <c r="K418" s="5" t="s">
        <v>2733</v>
      </c>
      <c r="L418" s="5" t="s">
        <v>2734</v>
      </c>
      <c r="M418" s="5" t="s">
        <v>51</v>
      </c>
      <c r="N418" s="5" t="s">
        <v>2735</v>
      </c>
      <c r="O418" s="5" t="s">
        <v>2736</v>
      </c>
      <c r="P418" s="4" t="str">
        <f t="shared" si="1"/>
        <v>Outstanding</v>
      </c>
      <c r="Q418" s="13" t="s">
        <v>25</v>
      </c>
    </row>
    <row r="419" spans="1:17" ht="60" customHeight="1" x14ac:dyDescent="0.35">
      <c r="A419" s="11" t="s">
        <v>2609</v>
      </c>
      <c r="B419" s="2" t="s">
        <v>2737</v>
      </c>
      <c r="C419" s="1" t="s">
        <v>2738</v>
      </c>
      <c r="D419" s="3" t="s">
        <v>20</v>
      </c>
      <c r="E419" s="3" t="s">
        <v>21</v>
      </c>
      <c r="F419" s="4" t="s">
        <v>22</v>
      </c>
      <c r="G419" s="4" t="s">
        <v>23</v>
      </c>
      <c r="H419" s="4" t="s">
        <v>24</v>
      </c>
      <c r="I419" s="4" t="s">
        <v>25</v>
      </c>
      <c r="J419" s="5" t="s">
        <v>25</v>
      </c>
      <c r="K419" s="5" t="s">
        <v>2739</v>
      </c>
      <c r="L419" s="5" t="s">
        <v>2740</v>
      </c>
      <c r="M419" s="5" t="s">
        <v>2741</v>
      </c>
      <c r="N419" s="5" t="s">
        <v>2742</v>
      </c>
      <c r="O419" s="5" t="s">
        <v>2661</v>
      </c>
      <c r="P419" s="4" t="str">
        <f t="shared" si="1"/>
        <v>Outstanding</v>
      </c>
      <c r="Q419" s="13" t="s">
        <v>25</v>
      </c>
    </row>
    <row r="420" spans="1:17" ht="60" customHeight="1" x14ac:dyDescent="0.35">
      <c r="A420" s="11" t="s">
        <v>2609</v>
      </c>
      <c r="B420" s="2" t="s">
        <v>2743</v>
      </c>
      <c r="C420" s="1" t="s">
        <v>2744</v>
      </c>
      <c r="D420" s="3" t="s">
        <v>20</v>
      </c>
      <c r="E420" s="3" t="s">
        <v>21</v>
      </c>
      <c r="F420" s="4" t="s">
        <v>22</v>
      </c>
      <c r="G420" s="4" t="s">
        <v>23</v>
      </c>
      <c r="H420" s="4" t="s">
        <v>24</v>
      </c>
      <c r="I420" s="4" t="s">
        <v>25</v>
      </c>
      <c r="J420" s="5" t="s">
        <v>25</v>
      </c>
      <c r="K420" s="5" t="s">
        <v>2745</v>
      </c>
      <c r="L420" s="5" t="s">
        <v>2746</v>
      </c>
      <c r="M420" s="5" t="s">
        <v>51</v>
      </c>
      <c r="N420" s="5" t="s">
        <v>2747</v>
      </c>
      <c r="O420" s="5" t="s">
        <v>2615</v>
      </c>
      <c r="P420" s="4" t="str">
        <f t="shared" si="1"/>
        <v>Outstanding</v>
      </c>
      <c r="Q420" s="13" t="s">
        <v>25</v>
      </c>
    </row>
    <row r="421" spans="1:17" ht="60" customHeight="1" x14ac:dyDescent="0.35">
      <c r="A421" s="11" t="s">
        <v>2609</v>
      </c>
      <c r="B421" s="2" t="s">
        <v>2748</v>
      </c>
      <c r="C421" s="1" t="s">
        <v>2749</v>
      </c>
      <c r="D421" s="3" t="s">
        <v>20</v>
      </c>
      <c r="E421" s="3" t="s">
        <v>104</v>
      </c>
      <c r="F421" s="4" t="s">
        <v>22</v>
      </c>
      <c r="G421" s="4" t="s">
        <v>23</v>
      </c>
      <c r="H421" s="4" t="s">
        <v>24</v>
      </c>
      <c r="I421" s="4" t="s">
        <v>25</v>
      </c>
      <c r="J421" s="5" t="s">
        <v>25</v>
      </c>
      <c r="K421" s="5" t="s">
        <v>2750</v>
      </c>
      <c r="L421" s="5" t="s">
        <v>2751</v>
      </c>
      <c r="M421" s="5" t="s">
        <v>2752</v>
      </c>
      <c r="N421" s="5" t="s">
        <v>2753</v>
      </c>
      <c r="O421" s="5" t="s">
        <v>2754</v>
      </c>
      <c r="P421" s="4" t="str">
        <f t="shared" si="1"/>
        <v>Outstanding</v>
      </c>
      <c r="Q421" s="13" t="s">
        <v>25</v>
      </c>
    </row>
    <row r="422" spans="1:17" ht="60" customHeight="1" x14ac:dyDescent="0.35">
      <c r="A422" s="11" t="s">
        <v>2609</v>
      </c>
      <c r="B422" s="2" t="s">
        <v>2755</v>
      </c>
      <c r="C422" s="1" t="s">
        <v>2756</v>
      </c>
      <c r="D422" s="3" t="s">
        <v>20</v>
      </c>
      <c r="E422" s="3" t="s">
        <v>21</v>
      </c>
      <c r="F422" s="4" t="s">
        <v>22</v>
      </c>
      <c r="G422" s="4" t="s">
        <v>23</v>
      </c>
      <c r="H422" s="4" t="s">
        <v>24</v>
      </c>
      <c r="I422" s="4" t="s">
        <v>25</v>
      </c>
      <c r="J422" s="5" t="s">
        <v>25</v>
      </c>
      <c r="K422" s="5" t="s">
        <v>2757</v>
      </c>
      <c r="L422" s="5" t="s">
        <v>2758</v>
      </c>
      <c r="M422" s="5" t="s">
        <v>51</v>
      </c>
      <c r="N422" s="5" t="s">
        <v>2759</v>
      </c>
      <c r="O422" s="5" t="s">
        <v>2661</v>
      </c>
      <c r="P422" s="4" t="str">
        <f t="shared" si="1"/>
        <v>Outstanding</v>
      </c>
      <c r="Q422" s="13" t="s">
        <v>25</v>
      </c>
    </row>
    <row r="423" spans="1:17" ht="60" customHeight="1" x14ac:dyDescent="0.35">
      <c r="A423" s="11" t="s">
        <v>2609</v>
      </c>
      <c r="B423" s="2" t="s">
        <v>2760</v>
      </c>
      <c r="C423" s="1" t="s">
        <v>2761</v>
      </c>
      <c r="D423" s="3" t="s">
        <v>20</v>
      </c>
      <c r="E423" s="3" t="s">
        <v>21</v>
      </c>
      <c r="F423" s="4" t="s">
        <v>22</v>
      </c>
      <c r="G423" s="4" t="s">
        <v>23</v>
      </c>
      <c r="H423" s="4" t="s">
        <v>24</v>
      </c>
      <c r="I423" s="4" t="s">
        <v>25</v>
      </c>
      <c r="J423" s="5" t="s">
        <v>25</v>
      </c>
      <c r="K423" s="5" t="s">
        <v>2762</v>
      </c>
      <c r="L423" s="5" t="s">
        <v>2763</v>
      </c>
      <c r="M423" s="5" t="s">
        <v>51</v>
      </c>
      <c r="N423" s="5" t="s">
        <v>2764</v>
      </c>
      <c r="O423" s="5" t="s">
        <v>2661</v>
      </c>
      <c r="P423" s="4" t="str">
        <f t="shared" si="1"/>
        <v>Outstanding</v>
      </c>
      <c r="Q423" s="13" t="s">
        <v>25</v>
      </c>
    </row>
    <row r="424" spans="1:17" ht="60" customHeight="1" x14ac:dyDescent="0.35">
      <c r="A424" s="11" t="s">
        <v>2609</v>
      </c>
      <c r="B424" s="2" t="s">
        <v>2765</v>
      </c>
      <c r="C424" s="1" t="s">
        <v>2766</v>
      </c>
      <c r="D424" s="3" t="s">
        <v>20</v>
      </c>
      <c r="E424" s="3" t="s">
        <v>21</v>
      </c>
      <c r="F424" s="4" t="s">
        <v>22</v>
      </c>
      <c r="G424" s="4" t="s">
        <v>23</v>
      </c>
      <c r="H424" s="4" t="s">
        <v>24</v>
      </c>
      <c r="I424" s="4" t="s">
        <v>25</v>
      </c>
      <c r="J424" s="5" t="s">
        <v>25</v>
      </c>
      <c r="K424" s="5" t="s">
        <v>2767</v>
      </c>
      <c r="L424" s="5" t="s">
        <v>2768</v>
      </c>
      <c r="M424" s="5" t="s">
        <v>51</v>
      </c>
      <c r="N424" s="5" t="s">
        <v>2769</v>
      </c>
      <c r="O424" s="5" t="s">
        <v>2661</v>
      </c>
      <c r="P424" s="4" t="str">
        <f t="shared" si="1"/>
        <v>Outstanding</v>
      </c>
      <c r="Q424" s="13" t="s">
        <v>25</v>
      </c>
    </row>
    <row r="425" spans="1:17" ht="60" customHeight="1" x14ac:dyDescent="0.35">
      <c r="A425" s="11" t="s">
        <v>2609</v>
      </c>
      <c r="B425" s="2" t="s">
        <v>2770</v>
      </c>
      <c r="C425" s="1" t="s">
        <v>2771</v>
      </c>
      <c r="D425" s="3" t="s">
        <v>20</v>
      </c>
      <c r="E425" s="3" t="s">
        <v>21</v>
      </c>
      <c r="F425" s="4" t="s">
        <v>22</v>
      </c>
      <c r="G425" s="4" t="s">
        <v>23</v>
      </c>
      <c r="H425" s="4" t="s">
        <v>24</v>
      </c>
      <c r="I425" s="4" t="s">
        <v>25</v>
      </c>
      <c r="J425" s="5" t="s">
        <v>25</v>
      </c>
      <c r="K425" s="5" t="s">
        <v>2772</v>
      </c>
      <c r="L425" s="5" t="s">
        <v>2773</v>
      </c>
      <c r="M425" s="5" t="s">
        <v>51</v>
      </c>
      <c r="N425" s="5" t="s">
        <v>2774</v>
      </c>
      <c r="O425" s="5" t="s">
        <v>2615</v>
      </c>
      <c r="P425" s="4" t="str">
        <f t="shared" si="1"/>
        <v>Outstanding</v>
      </c>
      <c r="Q425" s="13" t="s">
        <v>25</v>
      </c>
    </row>
    <row r="426" spans="1:17" ht="60" customHeight="1" x14ac:dyDescent="0.35">
      <c r="A426" s="11" t="s">
        <v>2609</v>
      </c>
      <c r="B426" s="2" t="s">
        <v>2775</v>
      </c>
      <c r="C426" s="1" t="s">
        <v>2776</v>
      </c>
      <c r="D426" s="3" t="s">
        <v>20</v>
      </c>
      <c r="E426" s="3" t="s">
        <v>21</v>
      </c>
      <c r="F426" s="4" t="s">
        <v>22</v>
      </c>
      <c r="G426" s="4" t="s">
        <v>23</v>
      </c>
      <c r="H426" s="4" t="s">
        <v>24</v>
      </c>
      <c r="I426" s="4" t="s">
        <v>25</v>
      </c>
      <c r="J426" s="5" t="s">
        <v>25</v>
      </c>
      <c r="K426" s="5" t="s">
        <v>2777</v>
      </c>
      <c r="L426" s="5" t="s">
        <v>2778</v>
      </c>
      <c r="M426" s="5" t="s">
        <v>51</v>
      </c>
      <c r="N426" s="5" t="s">
        <v>2779</v>
      </c>
      <c r="O426" s="5" t="s">
        <v>2661</v>
      </c>
      <c r="P426" s="4" t="str">
        <f t="shared" si="1"/>
        <v>Outstanding</v>
      </c>
      <c r="Q426" s="13" t="s">
        <v>25</v>
      </c>
    </row>
    <row r="427" spans="1:17" ht="60" customHeight="1" x14ac:dyDescent="0.35">
      <c r="A427" s="11" t="s">
        <v>2609</v>
      </c>
      <c r="B427" s="2" t="s">
        <v>2780</v>
      </c>
      <c r="C427" s="1" t="s">
        <v>2781</v>
      </c>
      <c r="D427" s="3" t="s">
        <v>20</v>
      </c>
      <c r="E427" s="3" t="s">
        <v>21</v>
      </c>
      <c r="F427" s="4" t="s">
        <v>22</v>
      </c>
      <c r="G427" s="4" t="s">
        <v>23</v>
      </c>
      <c r="H427" s="4" t="s">
        <v>24</v>
      </c>
      <c r="I427" s="4" t="s">
        <v>25</v>
      </c>
      <c r="J427" s="5" t="s">
        <v>25</v>
      </c>
      <c r="K427" s="5" t="s">
        <v>2782</v>
      </c>
      <c r="L427" s="5" t="s">
        <v>2783</v>
      </c>
      <c r="M427" s="5" t="s">
        <v>51</v>
      </c>
      <c r="N427" s="5" t="s">
        <v>2784</v>
      </c>
      <c r="O427" s="5" t="s">
        <v>2785</v>
      </c>
      <c r="P427" s="4" t="str">
        <f t="shared" si="1"/>
        <v>Outstanding</v>
      </c>
      <c r="Q427" s="13" t="s">
        <v>25</v>
      </c>
    </row>
    <row r="428" spans="1:17" ht="60" customHeight="1" x14ac:dyDescent="0.35">
      <c r="A428" s="11" t="s">
        <v>2609</v>
      </c>
      <c r="B428" s="2" t="s">
        <v>2786</v>
      </c>
      <c r="C428" s="1" t="s">
        <v>2787</v>
      </c>
      <c r="D428" s="3" t="s">
        <v>20</v>
      </c>
      <c r="E428" s="3" t="s">
        <v>21</v>
      </c>
      <c r="F428" s="4" t="s">
        <v>22</v>
      </c>
      <c r="G428" s="4" t="s">
        <v>23</v>
      </c>
      <c r="H428" s="4" t="s">
        <v>24</v>
      </c>
      <c r="I428" s="4" t="s">
        <v>25</v>
      </c>
      <c r="J428" s="5" t="s">
        <v>25</v>
      </c>
      <c r="K428" s="5" t="s">
        <v>2788</v>
      </c>
      <c r="L428" s="5" t="s">
        <v>2789</v>
      </c>
      <c r="M428" s="5" t="s">
        <v>2790</v>
      </c>
      <c r="N428" s="5" t="s">
        <v>2791</v>
      </c>
      <c r="O428" s="5" t="s">
        <v>2661</v>
      </c>
      <c r="P428" s="4" t="str">
        <f t="shared" si="1"/>
        <v>Outstanding</v>
      </c>
      <c r="Q428" s="13" t="s">
        <v>25</v>
      </c>
    </row>
    <row r="429" spans="1:17" ht="60" customHeight="1" x14ac:dyDescent="0.35">
      <c r="A429" s="11" t="s">
        <v>2609</v>
      </c>
      <c r="B429" s="2" t="s">
        <v>2792</v>
      </c>
      <c r="C429" s="1" t="s">
        <v>2793</v>
      </c>
      <c r="D429" s="3" t="s">
        <v>20</v>
      </c>
      <c r="E429" s="3" t="s">
        <v>21</v>
      </c>
      <c r="F429" s="4" t="s">
        <v>22</v>
      </c>
      <c r="G429" s="4" t="s">
        <v>23</v>
      </c>
      <c r="H429" s="4" t="s">
        <v>24</v>
      </c>
      <c r="I429" s="4" t="s">
        <v>25</v>
      </c>
      <c r="J429" s="5" t="s">
        <v>25</v>
      </c>
      <c r="K429" s="5" t="s">
        <v>2794</v>
      </c>
      <c r="L429" s="5" t="s">
        <v>2795</v>
      </c>
      <c r="M429" s="5" t="s">
        <v>2796</v>
      </c>
      <c r="N429" s="5" t="s">
        <v>2797</v>
      </c>
      <c r="O429" s="5" t="s">
        <v>2724</v>
      </c>
      <c r="P429" s="4" t="str">
        <f t="shared" si="1"/>
        <v>Outstanding</v>
      </c>
      <c r="Q429" s="13" t="s">
        <v>25</v>
      </c>
    </row>
    <row r="430" spans="1:17" ht="60" customHeight="1" x14ac:dyDescent="0.35">
      <c r="A430" s="11" t="s">
        <v>2609</v>
      </c>
      <c r="B430" s="2" t="s">
        <v>2798</v>
      </c>
      <c r="C430" s="1" t="s">
        <v>2799</v>
      </c>
      <c r="D430" s="3" t="s">
        <v>20</v>
      </c>
      <c r="E430" s="3" t="s">
        <v>21</v>
      </c>
      <c r="F430" s="4" t="s">
        <v>22</v>
      </c>
      <c r="G430" s="4" t="s">
        <v>23</v>
      </c>
      <c r="H430" s="4" t="s">
        <v>24</v>
      </c>
      <c r="I430" s="4" t="s">
        <v>25</v>
      </c>
      <c r="J430" s="5" t="s">
        <v>25</v>
      </c>
      <c r="K430" s="5" t="s">
        <v>2800</v>
      </c>
      <c r="L430" s="5" t="s">
        <v>2801</v>
      </c>
      <c r="M430" s="5" t="s">
        <v>2802</v>
      </c>
      <c r="N430" s="5" t="s">
        <v>2803</v>
      </c>
      <c r="O430" s="5" t="s">
        <v>2642</v>
      </c>
      <c r="P430" s="4" t="str">
        <f t="shared" si="1"/>
        <v>Outstanding</v>
      </c>
      <c r="Q430" s="13" t="s">
        <v>25</v>
      </c>
    </row>
    <row r="431" spans="1:17" ht="60" customHeight="1" x14ac:dyDescent="0.35">
      <c r="A431" s="11" t="s">
        <v>2609</v>
      </c>
      <c r="B431" s="2" t="s">
        <v>2804</v>
      </c>
      <c r="C431" s="1" t="s">
        <v>2805</v>
      </c>
      <c r="D431" s="3" t="s">
        <v>20</v>
      </c>
      <c r="E431" s="3" t="s">
        <v>21</v>
      </c>
      <c r="F431" s="4" t="s">
        <v>22</v>
      </c>
      <c r="G431" s="4" t="s">
        <v>23</v>
      </c>
      <c r="H431" s="4" t="s">
        <v>24</v>
      </c>
      <c r="I431" s="4" t="s">
        <v>25</v>
      </c>
      <c r="J431" s="5" t="s">
        <v>25</v>
      </c>
      <c r="K431" s="5" t="s">
        <v>2806</v>
      </c>
      <c r="L431" s="5" t="s">
        <v>2807</v>
      </c>
      <c r="M431" s="5" t="s">
        <v>2808</v>
      </c>
      <c r="N431" s="5" t="s">
        <v>2809</v>
      </c>
      <c r="O431" s="5" t="s">
        <v>2810</v>
      </c>
      <c r="P431" s="4" t="str">
        <f t="shared" si="1"/>
        <v>Outstanding</v>
      </c>
      <c r="Q431" s="13" t="s">
        <v>25</v>
      </c>
    </row>
    <row r="432" spans="1:17" ht="60" customHeight="1" x14ac:dyDescent="0.35">
      <c r="A432" s="11" t="s">
        <v>2609</v>
      </c>
      <c r="B432" s="2" t="s">
        <v>2811</v>
      </c>
      <c r="C432" s="1" t="s">
        <v>2812</v>
      </c>
      <c r="D432" s="3" t="s">
        <v>20</v>
      </c>
      <c r="E432" s="3" t="s">
        <v>21</v>
      </c>
      <c r="F432" s="4" t="s">
        <v>22</v>
      </c>
      <c r="G432" s="4" t="s">
        <v>23</v>
      </c>
      <c r="H432" s="4" t="s">
        <v>24</v>
      </c>
      <c r="I432" s="4" t="s">
        <v>25</v>
      </c>
      <c r="J432" s="5" t="s">
        <v>25</v>
      </c>
      <c r="K432" s="5" t="s">
        <v>2813</v>
      </c>
      <c r="L432" s="5" t="s">
        <v>2814</v>
      </c>
      <c r="M432" s="5" t="s">
        <v>51</v>
      </c>
      <c r="N432" s="5" t="s">
        <v>2815</v>
      </c>
      <c r="O432" s="5" t="s">
        <v>2661</v>
      </c>
      <c r="P432" s="4" t="str">
        <f t="shared" si="1"/>
        <v>Outstanding</v>
      </c>
      <c r="Q432" s="13" t="s">
        <v>25</v>
      </c>
    </row>
    <row r="433" spans="1:17" ht="60" customHeight="1" x14ac:dyDescent="0.35">
      <c r="A433" s="11" t="s">
        <v>2816</v>
      </c>
      <c r="B433" s="2" t="s">
        <v>2817</v>
      </c>
      <c r="C433" s="1" t="s">
        <v>2818</v>
      </c>
      <c r="D433" s="3" t="s">
        <v>20</v>
      </c>
      <c r="E433" s="3" t="s">
        <v>21</v>
      </c>
      <c r="F433" s="4" t="s">
        <v>22</v>
      </c>
      <c r="G433" s="4" t="s">
        <v>23</v>
      </c>
      <c r="H433" s="4" t="s">
        <v>24</v>
      </c>
      <c r="I433" s="4" t="s">
        <v>25</v>
      </c>
      <c r="J433" s="5" t="s">
        <v>25</v>
      </c>
      <c r="K433" s="5" t="s">
        <v>2819</v>
      </c>
      <c r="L433" s="5" t="s">
        <v>2820</v>
      </c>
      <c r="M433" s="5" t="s">
        <v>2821</v>
      </c>
      <c r="N433" s="5" t="s">
        <v>2822</v>
      </c>
      <c r="O433" s="5" t="s">
        <v>88</v>
      </c>
      <c r="P433" s="4" t="str">
        <f t="shared" si="1"/>
        <v>Outstanding</v>
      </c>
      <c r="Q433" s="13" t="s">
        <v>25</v>
      </c>
    </row>
    <row r="434" spans="1:17" ht="60" customHeight="1" x14ac:dyDescent="0.35">
      <c r="A434" s="11" t="s">
        <v>2816</v>
      </c>
      <c r="B434" s="2" t="s">
        <v>2823</v>
      </c>
      <c r="C434" s="1" t="s">
        <v>2824</v>
      </c>
      <c r="D434" s="3" t="s">
        <v>20</v>
      </c>
      <c r="E434" s="3" t="s">
        <v>21</v>
      </c>
      <c r="F434" s="4" t="s">
        <v>22</v>
      </c>
      <c r="G434" s="4" t="s">
        <v>23</v>
      </c>
      <c r="H434" s="4" t="s">
        <v>24</v>
      </c>
      <c r="I434" s="4" t="s">
        <v>25</v>
      </c>
      <c r="J434" s="5" t="s">
        <v>25</v>
      </c>
      <c r="K434" s="5" t="s">
        <v>2825</v>
      </c>
      <c r="L434" s="5" t="s">
        <v>2826</v>
      </c>
      <c r="M434" s="5" t="s">
        <v>2827</v>
      </c>
      <c r="N434" s="5" t="s">
        <v>2828</v>
      </c>
      <c r="O434" s="5" t="s">
        <v>88</v>
      </c>
      <c r="P434" s="4" t="str">
        <f t="shared" si="1"/>
        <v>Outstanding</v>
      </c>
      <c r="Q434" s="13" t="s">
        <v>25</v>
      </c>
    </row>
    <row r="435" spans="1:17" ht="60" customHeight="1" x14ac:dyDescent="0.35">
      <c r="A435" s="11" t="s">
        <v>2829</v>
      </c>
      <c r="B435" s="2" t="s">
        <v>2830</v>
      </c>
      <c r="C435" s="1" t="s">
        <v>2831</v>
      </c>
      <c r="D435" s="3" t="s">
        <v>20</v>
      </c>
      <c r="E435" s="3" t="s">
        <v>21</v>
      </c>
      <c r="F435" s="4" t="s">
        <v>22</v>
      </c>
      <c r="G435" s="4" t="s">
        <v>23</v>
      </c>
      <c r="H435" s="4" t="s">
        <v>24</v>
      </c>
      <c r="I435" s="4" t="s">
        <v>25</v>
      </c>
      <c r="J435" s="5" t="s">
        <v>25</v>
      </c>
      <c r="K435" s="5" t="s">
        <v>2832</v>
      </c>
      <c r="L435" s="5" t="s">
        <v>2833</v>
      </c>
      <c r="M435" s="5" t="s">
        <v>2834</v>
      </c>
      <c r="N435" s="5" t="s">
        <v>2835</v>
      </c>
      <c r="O435" s="5" t="s">
        <v>2836</v>
      </c>
      <c r="P435" s="4" t="str">
        <f t="shared" si="1"/>
        <v>Outstanding</v>
      </c>
      <c r="Q435" s="13" t="s">
        <v>25</v>
      </c>
    </row>
    <row r="436" spans="1:17" ht="60" customHeight="1" x14ac:dyDescent="0.35">
      <c r="A436" s="11" t="s">
        <v>2837</v>
      </c>
      <c r="B436" s="2" t="s">
        <v>2838</v>
      </c>
      <c r="C436" s="1" t="s">
        <v>2839</v>
      </c>
      <c r="D436" s="3" t="s">
        <v>20</v>
      </c>
      <c r="E436" s="3" t="s">
        <v>21</v>
      </c>
      <c r="F436" s="4" t="s">
        <v>22</v>
      </c>
      <c r="G436" s="4" t="s">
        <v>23</v>
      </c>
      <c r="H436" s="4" t="s">
        <v>24</v>
      </c>
      <c r="I436" s="4" t="s">
        <v>25</v>
      </c>
      <c r="J436" s="5" t="s">
        <v>25</v>
      </c>
      <c r="K436" s="5" t="s">
        <v>2840</v>
      </c>
      <c r="L436" s="5" t="s">
        <v>2841</v>
      </c>
      <c r="M436" s="5" t="s">
        <v>2842</v>
      </c>
      <c r="N436" s="5" t="s">
        <v>2843</v>
      </c>
      <c r="O436" s="5" t="s">
        <v>2844</v>
      </c>
      <c r="P436" s="4" t="str">
        <f t="shared" si="1"/>
        <v>Outstanding</v>
      </c>
      <c r="Q436" s="13" t="s">
        <v>25</v>
      </c>
    </row>
    <row r="437" spans="1:17" ht="60" customHeight="1" x14ac:dyDescent="0.35">
      <c r="A437" s="11" t="s">
        <v>2845</v>
      </c>
      <c r="B437" s="2" t="s">
        <v>2846</v>
      </c>
      <c r="C437" s="1" t="s">
        <v>2847</v>
      </c>
      <c r="D437" s="3" t="s">
        <v>20</v>
      </c>
      <c r="E437" s="3" t="s">
        <v>21</v>
      </c>
      <c r="F437" s="4" t="s">
        <v>22</v>
      </c>
      <c r="G437" s="4" t="s">
        <v>23</v>
      </c>
      <c r="H437" s="4" t="s">
        <v>24</v>
      </c>
      <c r="I437" s="4" t="s">
        <v>25</v>
      </c>
      <c r="J437" s="5" t="s">
        <v>25</v>
      </c>
      <c r="K437" s="5" t="s">
        <v>2848</v>
      </c>
      <c r="L437" s="5" t="s">
        <v>2849</v>
      </c>
      <c r="M437" s="5" t="s">
        <v>2850</v>
      </c>
      <c r="N437" s="5" t="s">
        <v>2851</v>
      </c>
      <c r="O437" s="5" t="s">
        <v>2852</v>
      </c>
      <c r="P437" s="4" t="str">
        <f t="shared" si="1"/>
        <v>Outstanding</v>
      </c>
      <c r="Q437" s="13" t="s">
        <v>25</v>
      </c>
    </row>
    <row r="438" spans="1:17" ht="60" customHeight="1" x14ac:dyDescent="0.35">
      <c r="A438" s="11" t="s">
        <v>2853</v>
      </c>
      <c r="B438" s="2" t="s">
        <v>2854</v>
      </c>
      <c r="C438" s="1" t="s">
        <v>2855</v>
      </c>
      <c r="D438" s="3" t="s">
        <v>20</v>
      </c>
      <c r="E438" s="3" t="s">
        <v>21</v>
      </c>
      <c r="F438" s="4" t="s">
        <v>22</v>
      </c>
      <c r="G438" s="4" t="s">
        <v>23</v>
      </c>
      <c r="H438" s="4" t="s">
        <v>24</v>
      </c>
      <c r="I438" s="4" t="s">
        <v>25</v>
      </c>
      <c r="J438" s="5" t="s">
        <v>25</v>
      </c>
      <c r="K438" s="5" t="s">
        <v>2856</v>
      </c>
      <c r="L438" s="5" t="s">
        <v>2857</v>
      </c>
      <c r="M438" s="5" t="s">
        <v>51</v>
      </c>
      <c r="N438" s="5" t="s">
        <v>2858</v>
      </c>
      <c r="O438" s="5" t="s">
        <v>2859</v>
      </c>
      <c r="P438" s="4" t="str">
        <f t="shared" si="1"/>
        <v>Outstanding</v>
      </c>
      <c r="Q438" s="13" t="s">
        <v>25</v>
      </c>
    </row>
    <row r="439" spans="1:17" ht="60" customHeight="1" x14ac:dyDescent="0.35">
      <c r="A439" s="11" t="s">
        <v>2853</v>
      </c>
      <c r="B439" s="2" t="s">
        <v>2860</v>
      </c>
      <c r="C439" s="1" t="s">
        <v>2861</v>
      </c>
      <c r="D439" s="3" t="s">
        <v>20</v>
      </c>
      <c r="E439" s="3" t="s">
        <v>21</v>
      </c>
      <c r="F439" s="4" t="s">
        <v>22</v>
      </c>
      <c r="G439" s="4" t="s">
        <v>23</v>
      </c>
      <c r="H439" s="4" t="s">
        <v>24</v>
      </c>
      <c r="I439" s="4" t="s">
        <v>25</v>
      </c>
      <c r="J439" s="5" t="s">
        <v>25</v>
      </c>
      <c r="K439" s="5" t="s">
        <v>2862</v>
      </c>
      <c r="L439" s="5" t="s">
        <v>2863</v>
      </c>
      <c r="M439" s="5" t="s">
        <v>2864</v>
      </c>
      <c r="N439" s="5" t="s">
        <v>2865</v>
      </c>
      <c r="O439" s="5" t="s">
        <v>2866</v>
      </c>
      <c r="P439" s="4" t="str">
        <f t="shared" si="1"/>
        <v>Outstanding</v>
      </c>
      <c r="Q439" s="13" t="s">
        <v>25</v>
      </c>
    </row>
    <row r="440" spans="1:17" ht="60" customHeight="1" x14ac:dyDescent="0.35">
      <c r="A440" s="11" t="s">
        <v>2853</v>
      </c>
      <c r="B440" s="2" t="s">
        <v>2867</v>
      </c>
      <c r="C440" s="1" t="s">
        <v>2868</v>
      </c>
      <c r="D440" s="3" t="s">
        <v>20</v>
      </c>
      <c r="E440" s="3" t="s">
        <v>21</v>
      </c>
      <c r="F440" s="4" t="s">
        <v>22</v>
      </c>
      <c r="G440" s="4" t="s">
        <v>23</v>
      </c>
      <c r="H440" s="4" t="s">
        <v>24</v>
      </c>
      <c r="I440" s="4" t="s">
        <v>25</v>
      </c>
      <c r="J440" s="5" t="s">
        <v>25</v>
      </c>
      <c r="K440" s="5" t="s">
        <v>2869</v>
      </c>
      <c r="L440" s="5" t="s">
        <v>2870</v>
      </c>
      <c r="M440" s="5" t="s">
        <v>2871</v>
      </c>
      <c r="N440" s="5" t="s">
        <v>2872</v>
      </c>
      <c r="O440" s="5" t="s">
        <v>1684</v>
      </c>
      <c r="P440" s="4" t="str">
        <f t="shared" si="1"/>
        <v>Outstanding</v>
      </c>
      <c r="Q440" s="13" t="s">
        <v>25</v>
      </c>
    </row>
    <row r="441" spans="1:17" ht="60" customHeight="1" x14ac:dyDescent="0.35">
      <c r="A441" s="11" t="s">
        <v>2853</v>
      </c>
      <c r="B441" s="2" t="s">
        <v>2873</v>
      </c>
      <c r="C441" s="1" t="s">
        <v>2874</v>
      </c>
      <c r="D441" s="3" t="s">
        <v>20</v>
      </c>
      <c r="E441" s="3" t="s">
        <v>21</v>
      </c>
      <c r="F441" s="4" t="s">
        <v>22</v>
      </c>
      <c r="G441" s="4" t="s">
        <v>23</v>
      </c>
      <c r="H441" s="4" t="s">
        <v>24</v>
      </c>
      <c r="I441" s="4" t="s">
        <v>25</v>
      </c>
      <c r="J441" s="5" t="s">
        <v>25</v>
      </c>
      <c r="K441" s="5" t="s">
        <v>2875</v>
      </c>
      <c r="L441" s="5" t="s">
        <v>2876</v>
      </c>
      <c r="M441" s="5" t="s">
        <v>2877</v>
      </c>
      <c r="N441" s="5" t="s">
        <v>2878</v>
      </c>
      <c r="O441" s="5" t="s">
        <v>2879</v>
      </c>
      <c r="P441" s="4" t="str">
        <f t="shared" si="1"/>
        <v>Outstanding</v>
      </c>
      <c r="Q441" s="13" t="s">
        <v>25</v>
      </c>
    </row>
    <row r="442" spans="1:17" ht="60" customHeight="1" x14ac:dyDescent="0.35">
      <c r="A442" s="11" t="s">
        <v>2880</v>
      </c>
      <c r="B442" s="2" t="s">
        <v>2881</v>
      </c>
      <c r="C442" s="1" t="s">
        <v>2882</v>
      </c>
      <c r="D442" s="3" t="s">
        <v>20</v>
      </c>
      <c r="E442" s="3" t="s">
        <v>104</v>
      </c>
      <c r="F442" s="4" t="s">
        <v>22</v>
      </c>
      <c r="G442" s="4" t="s">
        <v>23</v>
      </c>
      <c r="H442" s="4" t="s">
        <v>24</v>
      </c>
      <c r="I442" s="4" t="s">
        <v>25</v>
      </c>
      <c r="J442" s="5" t="s">
        <v>25</v>
      </c>
      <c r="K442" s="5" t="s">
        <v>2883</v>
      </c>
      <c r="L442" s="5" t="s">
        <v>2884</v>
      </c>
      <c r="M442" s="5" t="s">
        <v>2885</v>
      </c>
      <c r="N442" s="5" t="s">
        <v>2886</v>
      </c>
      <c r="O442" s="5" t="s">
        <v>2887</v>
      </c>
      <c r="P442" s="4" t="str">
        <f t="shared" si="1"/>
        <v>Outstanding</v>
      </c>
      <c r="Q442" s="13" t="s">
        <v>25</v>
      </c>
    </row>
    <row r="443" spans="1:17" ht="60" customHeight="1" x14ac:dyDescent="0.35">
      <c r="A443" s="11" t="s">
        <v>2880</v>
      </c>
      <c r="B443" s="2" t="s">
        <v>2888</v>
      </c>
      <c r="C443" s="1" t="s">
        <v>2889</v>
      </c>
      <c r="D443" s="3" t="s">
        <v>20</v>
      </c>
      <c r="E443" s="3" t="s">
        <v>21</v>
      </c>
      <c r="F443" s="4" t="s">
        <v>22</v>
      </c>
      <c r="G443" s="4" t="s">
        <v>23</v>
      </c>
      <c r="H443" s="4" t="s">
        <v>24</v>
      </c>
      <c r="I443" s="4" t="s">
        <v>25</v>
      </c>
      <c r="J443" s="5" t="s">
        <v>25</v>
      </c>
      <c r="K443" s="5" t="s">
        <v>2890</v>
      </c>
      <c r="L443" s="5" t="s">
        <v>2891</v>
      </c>
      <c r="M443" s="5" t="s">
        <v>2892</v>
      </c>
      <c r="N443" s="5" t="s">
        <v>2893</v>
      </c>
      <c r="O443" s="5" t="s">
        <v>2894</v>
      </c>
      <c r="P443" s="4" t="str">
        <f t="shared" si="1"/>
        <v>Outstanding</v>
      </c>
      <c r="Q443" s="13" t="s">
        <v>25</v>
      </c>
    </row>
    <row r="444" spans="1:17" ht="60" customHeight="1" x14ac:dyDescent="0.35">
      <c r="A444" s="11" t="s">
        <v>2895</v>
      </c>
      <c r="B444" s="2" t="s">
        <v>2896</v>
      </c>
      <c r="C444" s="1" t="s">
        <v>2897</v>
      </c>
      <c r="D444" s="3" t="s">
        <v>20</v>
      </c>
      <c r="E444" s="3" t="s">
        <v>21</v>
      </c>
      <c r="F444" s="4" t="s">
        <v>22</v>
      </c>
      <c r="G444" s="4" t="s">
        <v>23</v>
      </c>
      <c r="H444" s="4" t="s">
        <v>24</v>
      </c>
      <c r="I444" s="4" t="s">
        <v>25</v>
      </c>
      <c r="J444" s="5" t="s">
        <v>25</v>
      </c>
      <c r="K444" s="5" t="s">
        <v>2898</v>
      </c>
      <c r="L444" s="5" t="s">
        <v>2899</v>
      </c>
      <c r="M444" s="5" t="s">
        <v>2900</v>
      </c>
      <c r="N444" s="5" t="s">
        <v>2901</v>
      </c>
      <c r="O444" s="5" t="s">
        <v>2902</v>
      </c>
      <c r="P444" s="4" t="str">
        <f t="shared" si="1"/>
        <v>Outstanding</v>
      </c>
      <c r="Q444" s="13" t="s">
        <v>25</v>
      </c>
    </row>
    <row r="445" spans="1:17" ht="60" customHeight="1" x14ac:dyDescent="0.35">
      <c r="A445" s="11" t="s">
        <v>2895</v>
      </c>
      <c r="B445" s="2" t="s">
        <v>2903</v>
      </c>
      <c r="C445" s="1" t="s">
        <v>2904</v>
      </c>
      <c r="D445" s="3" t="s">
        <v>20</v>
      </c>
      <c r="E445" s="3" t="s">
        <v>21</v>
      </c>
      <c r="F445" s="4" t="s">
        <v>22</v>
      </c>
      <c r="G445" s="4" t="s">
        <v>23</v>
      </c>
      <c r="H445" s="4" t="s">
        <v>24</v>
      </c>
      <c r="I445" s="4" t="s">
        <v>25</v>
      </c>
      <c r="J445" s="5" t="s">
        <v>25</v>
      </c>
      <c r="K445" s="5" t="s">
        <v>2905</v>
      </c>
      <c r="L445" s="5" t="s">
        <v>2906</v>
      </c>
      <c r="M445" s="5" t="s">
        <v>2907</v>
      </c>
      <c r="N445" s="5" t="s">
        <v>2908</v>
      </c>
      <c r="O445" s="5" t="s">
        <v>2909</v>
      </c>
      <c r="P445" s="4" t="str">
        <f t="shared" si="1"/>
        <v>Outstanding</v>
      </c>
      <c r="Q445" s="13" t="s">
        <v>25</v>
      </c>
    </row>
    <row r="446" spans="1:17" ht="60" customHeight="1" x14ac:dyDescent="0.35">
      <c r="A446" s="11" t="s">
        <v>2910</v>
      </c>
      <c r="B446" s="2" t="s">
        <v>2911</v>
      </c>
      <c r="C446" s="1" t="s">
        <v>2912</v>
      </c>
      <c r="D446" s="3" t="s">
        <v>20</v>
      </c>
      <c r="E446" s="3" t="s">
        <v>21</v>
      </c>
      <c r="F446" s="4" t="s">
        <v>22</v>
      </c>
      <c r="G446" s="4" t="s">
        <v>23</v>
      </c>
      <c r="H446" s="4" t="s">
        <v>24</v>
      </c>
      <c r="I446" s="4" t="s">
        <v>25</v>
      </c>
      <c r="J446" s="5" t="s">
        <v>25</v>
      </c>
      <c r="K446" s="5" t="s">
        <v>2913</v>
      </c>
      <c r="L446" s="5" t="s">
        <v>2914</v>
      </c>
      <c r="M446" s="5" t="s">
        <v>2915</v>
      </c>
      <c r="N446" s="5" t="s">
        <v>2916</v>
      </c>
      <c r="O446" s="5" t="s">
        <v>2917</v>
      </c>
      <c r="P446" s="4" t="str">
        <f t="shared" si="1"/>
        <v>Outstanding</v>
      </c>
      <c r="Q446" s="13" t="s">
        <v>25</v>
      </c>
    </row>
    <row r="447" spans="1:17" ht="60" customHeight="1" x14ac:dyDescent="0.35">
      <c r="A447" s="11" t="s">
        <v>2910</v>
      </c>
      <c r="B447" s="2" t="s">
        <v>2918</v>
      </c>
      <c r="C447" s="1" t="s">
        <v>2919</v>
      </c>
      <c r="D447" s="3" t="s">
        <v>20</v>
      </c>
      <c r="E447" s="3" t="s">
        <v>21</v>
      </c>
      <c r="F447" s="4" t="s">
        <v>22</v>
      </c>
      <c r="G447" s="4" t="s">
        <v>23</v>
      </c>
      <c r="H447" s="4" t="s">
        <v>24</v>
      </c>
      <c r="I447" s="4" t="s">
        <v>25</v>
      </c>
      <c r="J447" s="5" t="s">
        <v>25</v>
      </c>
      <c r="K447" s="5" t="s">
        <v>2920</v>
      </c>
      <c r="L447" s="5" t="s">
        <v>2921</v>
      </c>
      <c r="M447" s="5" t="s">
        <v>2922</v>
      </c>
      <c r="N447" s="5" t="s">
        <v>2923</v>
      </c>
      <c r="O447" s="5" t="s">
        <v>2924</v>
      </c>
      <c r="P447" s="4" t="str">
        <f t="shared" si="1"/>
        <v>Outstanding</v>
      </c>
      <c r="Q447" s="13" t="s">
        <v>25</v>
      </c>
    </row>
    <row r="448" spans="1:17" ht="60" customHeight="1" x14ac:dyDescent="0.35">
      <c r="A448" s="11" t="s">
        <v>2910</v>
      </c>
      <c r="B448" s="2" t="s">
        <v>2925</v>
      </c>
      <c r="C448" s="1" t="s">
        <v>2926</v>
      </c>
      <c r="D448" s="3" t="s">
        <v>20</v>
      </c>
      <c r="E448" s="3" t="s">
        <v>21</v>
      </c>
      <c r="F448" s="4" t="s">
        <v>22</v>
      </c>
      <c r="G448" s="4" t="s">
        <v>23</v>
      </c>
      <c r="H448" s="4" t="s">
        <v>24</v>
      </c>
      <c r="I448" s="4" t="s">
        <v>25</v>
      </c>
      <c r="J448" s="5" t="s">
        <v>25</v>
      </c>
      <c r="K448" s="5" t="s">
        <v>2927</v>
      </c>
      <c r="L448" s="5" t="s">
        <v>2928</v>
      </c>
      <c r="M448" s="5" t="s">
        <v>51</v>
      </c>
      <c r="N448" s="5" t="s">
        <v>2929</v>
      </c>
      <c r="O448" s="5" t="s">
        <v>2930</v>
      </c>
      <c r="P448" s="4" t="str">
        <f t="shared" si="1"/>
        <v>Outstanding</v>
      </c>
      <c r="Q448" s="13" t="s">
        <v>25</v>
      </c>
    </row>
    <row r="449" spans="1:17" ht="60" customHeight="1" x14ac:dyDescent="0.35">
      <c r="A449" s="11" t="s">
        <v>2910</v>
      </c>
      <c r="B449" s="2" t="s">
        <v>2931</v>
      </c>
      <c r="C449" s="1" t="s">
        <v>2932</v>
      </c>
      <c r="D449" s="3" t="s">
        <v>20</v>
      </c>
      <c r="E449" s="3" t="s">
        <v>21</v>
      </c>
      <c r="F449" s="4" t="s">
        <v>22</v>
      </c>
      <c r="G449" s="4" t="s">
        <v>23</v>
      </c>
      <c r="H449" s="4" t="s">
        <v>24</v>
      </c>
      <c r="I449" s="4" t="s">
        <v>25</v>
      </c>
      <c r="J449" s="5" t="s">
        <v>25</v>
      </c>
      <c r="K449" s="5" t="s">
        <v>2933</v>
      </c>
      <c r="L449" s="5" t="s">
        <v>2934</v>
      </c>
      <c r="M449" s="5" t="s">
        <v>2935</v>
      </c>
      <c r="N449" s="5" t="s">
        <v>2936</v>
      </c>
      <c r="O449" s="5" t="s">
        <v>2937</v>
      </c>
      <c r="P449" s="4" t="str">
        <f t="shared" si="1"/>
        <v>Outstanding</v>
      </c>
      <c r="Q449" s="13" t="s">
        <v>25</v>
      </c>
    </row>
    <row r="450" spans="1:17" ht="60" customHeight="1" x14ac:dyDescent="0.35">
      <c r="A450" s="11" t="s">
        <v>2910</v>
      </c>
      <c r="B450" s="2" t="s">
        <v>2938</v>
      </c>
      <c r="C450" s="1" t="s">
        <v>2939</v>
      </c>
      <c r="D450" s="3" t="s">
        <v>20</v>
      </c>
      <c r="E450" s="3" t="s">
        <v>21</v>
      </c>
      <c r="F450" s="4" t="s">
        <v>22</v>
      </c>
      <c r="G450" s="4" t="s">
        <v>23</v>
      </c>
      <c r="H450" s="4" t="s">
        <v>24</v>
      </c>
      <c r="I450" s="4" t="s">
        <v>25</v>
      </c>
      <c r="J450" s="5" t="s">
        <v>25</v>
      </c>
      <c r="K450" s="5" t="s">
        <v>2940</v>
      </c>
      <c r="L450" s="5" t="s">
        <v>2941</v>
      </c>
      <c r="M450" s="5" t="s">
        <v>2942</v>
      </c>
      <c r="N450" s="5" t="s">
        <v>2943</v>
      </c>
      <c r="O450" s="5" t="s">
        <v>2944</v>
      </c>
      <c r="P450" s="4" t="str">
        <f t="shared" si="1"/>
        <v>Outstanding</v>
      </c>
      <c r="Q450" s="13" t="s">
        <v>25</v>
      </c>
    </row>
    <row r="451" spans="1:17" ht="60" customHeight="1" x14ac:dyDescent="0.35">
      <c r="A451" s="11" t="s">
        <v>2910</v>
      </c>
      <c r="B451" s="2" t="s">
        <v>2945</v>
      </c>
      <c r="C451" s="1" t="s">
        <v>2946</v>
      </c>
      <c r="D451" s="3" t="s">
        <v>20</v>
      </c>
      <c r="E451" s="3" t="s">
        <v>21</v>
      </c>
      <c r="F451" s="4" t="s">
        <v>22</v>
      </c>
      <c r="G451" s="4" t="s">
        <v>23</v>
      </c>
      <c r="H451" s="4" t="s">
        <v>24</v>
      </c>
      <c r="I451" s="4" t="s">
        <v>25</v>
      </c>
      <c r="J451" s="5" t="s">
        <v>25</v>
      </c>
      <c r="K451" s="5" t="s">
        <v>2947</v>
      </c>
      <c r="L451" s="5" t="s">
        <v>2948</v>
      </c>
      <c r="M451" s="5" t="s">
        <v>2949</v>
      </c>
      <c r="N451" s="5" t="s">
        <v>2950</v>
      </c>
      <c r="O451" s="5" t="s">
        <v>2951</v>
      </c>
      <c r="P451" s="4" t="str">
        <f t="shared" si="1"/>
        <v>Outstanding</v>
      </c>
      <c r="Q451" s="13" t="s">
        <v>25</v>
      </c>
    </row>
    <row r="452" spans="1:17" ht="60" customHeight="1" x14ac:dyDescent="0.35">
      <c r="A452" s="11" t="s">
        <v>2952</v>
      </c>
      <c r="B452" s="2" t="s">
        <v>2953</v>
      </c>
      <c r="C452" s="1" t="s">
        <v>2954</v>
      </c>
      <c r="D452" s="3" t="s">
        <v>20</v>
      </c>
      <c r="E452" s="3" t="s">
        <v>21</v>
      </c>
      <c r="F452" s="4" t="s">
        <v>22</v>
      </c>
      <c r="G452" s="4" t="s">
        <v>23</v>
      </c>
      <c r="H452" s="4" t="s">
        <v>24</v>
      </c>
      <c r="I452" s="4" t="s">
        <v>25</v>
      </c>
      <c r="J452" s="5" t="s">
        <v>25</v>
      </c>
      <c r="K452" s="5" t="s">
        <v>2955</v>
      </c>
      <c r="L452" s="5" t="s">
        <v>2956</v>
      </c>
      <c r="M452" s="5" t="s">
        <v>2957</v>
      </c>
      <c r="N452" s="5" t="s">
        <v>2958</v>
      </c>
      <c r="O452" s="5" t="s">
        <v>2959</v>
      </c>
      <c r="P452" s="4" t="str">
        <f t="shared" si="1"/>
        <v>Outstanding</v>
      </c>
      <c r="Q452" s="13" t="s">
        <v>25</v>
      </c>
    </row>
    <row r="453" spans="1:17" ht="60" customHeight="1" x14ac:dyDescent="0.35">
      <c r="A453" s="11" t="s">
        <v>2960</v>
      </c>
      <c r="B453" s="2" t="s">
        <v>2961</v>
      </c>
      <c r="C453" s="1" t="s">
        <v>2962</v>
      </c>
      <c r="D453" s="3" t="s">
        <v>20</v>
      </c>
      <c r="E453" s="3" t="s">
        <v>21</v>
      </c>
      <c r="F453" s="4" t="s">
        <v>22</v>
      </c>
      <c r="G453" s="4" t="s">
        <v>23</v>
      </c>
      <c r="H453" s="4" t="s">
        <v>24</v>
      </c>
      <c r="I453" s="4" t="s">
        <v>25</v>
      </c>
      <c r="J453" s="5" t="s">
        <v>25</v>
      </c>
      <c r="K453" s="5" t="s">
        <v>2963</v>
      </c>
      <c r="L453" s="5" t="s">
        <v>2964</v>
      </c>
      <c r="M453" s="5" t="s">
        <v>2965</v>
      </c>
      <c r="N453" s="5" t="s">
        <v>2966</v>
      </c>
      <c r="O453" s="5" t="s">
        <v>2967</v>
      </c>
      <c r="P453" s="4" t="str">
        <f t="shared" si="1"/>
        <v>Outstanding</v>
      </c>
      <c r="Q453" s="13" t="s">
        <v>25</v>
      </c>
    </row>
    <row r="454" spans="1:17" ht="60" customHeight="1" x14ac:dyDescent="0.35">
      <c r="A454" s="11" t="s">
        <v>2960</v>
      </c>
      <c r="B454" s="2" t="s">
        <v>2968</v>
      </c>
      <c r="C454" s="1" t="s">
        <v>2969</v>
      </c>
      <c r="D454" s="3" t="s">
        <v>20</v>
      </c>
      <c r="E454" s="3" t="s">
        <v>21</v>
      </c>
      <c r="F454" s="4" t="s">
        <v>22</v>
      </c>
      <c r="G454" s="4" t="s">
        <v>23</v>
      </c>
      <c r="H454" s="4" t="s">
        <v>24</v>
      </c>
      <c r="I454" s="4" t="s">
        <v>25</v>
      </c>
      <c r="J454" s="5" t="s">
        <v>25</v>
      </c>
      <c r="K454" s="5" t="s">
        <v>2970</v>
      </c>
      <c r="L454" s="5" t="s">
        <v>2971</v>
      </c>
      <c r="M454" s="5" t="s">
        <v>2972</v>
      </c>
      <c r="N454" s="5" t="s">
        <v>2973</v>
      </c>
      <c r="O454" s="5" t="s">
        <v>2974</v>
      </c>
      <c r="P454" s="4" t="str">
        <f t="shared" si="1"/>
        <v>Outstanding</v>
      </c>
      <c r="Q454" s="13" t="s">
        <v>25</v>
      </c>
    </row>
    <row r="455" spans="1:17" ht="60" customHeight="1" x14ac:dyDescent="0.35">
      <c r="A455" s="11" t="s">
        <v>2960</v>
      </c>
      <c r="B455" s="2" t="s">
        <v>2975</v>
      </c>
      <c r="C455" s="1" t="s">
        <v>2976</v>
      </c>
      <c r="D455" s="3" t="s">
        <v>20</v>
      </c>
      <c r="E455" s="3" t="s">
        <v>21</v>
      </c>
      <c r="F455" s="4" t="s">
        <v>22</v>
      </c>
      <c r="G455" s="4" t="s">
        <v>23</v>
      </c>
      <c r="H455" s="4" t="s">
        <v>24</v>
      </c>
      <c r="I455" s="4" t="s">
        <v>25</v>
      </c>
      <c r="J455" s="5" t="s">
        <v>25</v>
      </c>
      <c r="K455" s="5" t="s">
        <v>2977</v>
      </c>
      <c r="L455" s="5" t="s">
        <v>2978</v>
      </c>
      <c r="M455" s="5" t="s">
        <v>51</v>
      </c>
      <c r="N455" s="5" t="s">
        <v>2979</v>
      </c>
      <c r="O455" s="5" t="s">
        <v>2980</v>
      </c>
      <c r="P455" s="4" t="str">
        <f t="shared" si="1"/>
        <v>Outstanding</v>
      </c>
      <c r="Q455" s="13" t="s">
        <v>25</v>
      </c>
    </row>
    <row r="456" spans="1:17" ht="60" customHeight="1" x14ac:dyDescent="0.35">
      <c r="A456" s="11" t="s">
        <v>2960</v>
      </c>
      <c r="B456" s="2" t="s">
        <v>2981</v>
      </c>
      <c r="C456" s="1" t="s">
        <v>2982</v>
      </c>
      <c r="D456" s="3" t="s">
        <v>20</v>
      </c>
      <c r="E456" s="3" t="s">
        <v>21</v>
      </c>
      <c r="F456" s="4" t="s">
        <v>22</v>
      </c>
      <c r="G456" s="4" t="s">
        <v>23</v>
      </c>
      <c r="H456" s="4" t="s">
        <v>24</v>
      </c>
      <c r="I456" s="4" t="s">
        <v>25</v>
      </c>
      <c r="J456" s="5" t="s">
        <v>25</v>
      </c>
      <c r="K456" s="5" t="s">
        <v>2983</v>
      </c>
      <c r="L456" s="5" t="s">
        <v>2984</v>
      </c>
      <c r="M456" s="5" t="s">
        <v>2985</v>
      </c>
      <c r="N456" s="5" t="s">
        <v>2986</v>
      </c>
      <c r="O456" s="5" t="s">
        <v>2987</v>
      </c>
      <c r="P456" s="4" t="str">
        <f t="shared" si="1"/>
        <v>Outstanding</v>
      </c>
      <c r="Q456" s="13" t="s">
        <v>25</v>
      </c>
    </row>
    <row r="457" spans="1:17" ht="60" customHeight="1" x14ac:dyDescent="0.35">
      <c r="A457" s="11" t="s">
        <v>2960</v>
      </c>
      <c r="B457" s="2" t="s">
        <v>2988</v>
      </c>
      <c r="C457" s="1" t="s">
        <v>2989</v>
      </c>
      <c r="D457" s="3" t="s">
        <v>20</v>
      </c>
      <c r="E457" s="3" t="s">
        <v>21</v>
      </c>
      <c r="F457" s="4" t="s">
        <v>22</v>
      </c>
      <c r="G457" s="4" t="s">
        <v>23</v>
      </c>
      <c r="H457" s="4" t="s">
        <v>24</v>
      </c>
      <c r="I457" s="4" t="s">
        <v>25</v>
      </c>
      <c r="J457" s="5" t="s">
        <v>25</v>
      </c>
      <c r="K457" s="5" t="s">
        <v>2990</v>
      </c>
      <c r="L457" s="5" t="s">
        <v>2991</v>
      </c>
      <c r="M457" s="5" t="s">
        <v>2992</v>
      </c>
      <c r="N457" s="5" t="s">
        <v>2993</v>
      </c>
      <c r="O457" s="5" t="s">
        <v>2994</v>
      </c>
      <c r="P457" s="4" t="str">
        <f t="shared" si="1"/>
        <v>Outstanding</v>
      </c>
      <c r="Q457" s="13" t="s">
        <v>25</v>
      </c>
    </row>
    <row r="458" spans="1:17" ht="60" customHeight="1" x14ac:dyDescent="0.35">
      <c r="A458" s="12" t="s">
        <v>2960</v>
      </c>
      <c r="B458" s="6" t="s">
        <v>2995</v>
      </c>
      <c r="C458" s="7" t="s">
        <v>2996</v>
      </c>
      <c r="D458" s="8" t="s">
        <v>20</v>
      </c>
      <c r="E458" s="8" t="s">
        <v>21</v>
      </c>
      <c r="F458" s="9" t="s">
        <v>22</v>
      </c>
      <c r="G458" s="9" t="s">
        <v>23</v>
      </c>
      <c r="H458" s="9" t="s">
        <v>24</v>
      </c>
      <c r="I458" s="9" t="s">
        <v>25</v>
      </c>
      <c r="J458" s="10" t="s">
        <v>25</v>
      </c>
      <c r="K458" s="10" t="s">
        <v>2997</v>
      </c>
      <c r="L458" s="10" t="s">
        <v>2998</v>
      </c>
      <c r="M458" s="10" t="s">
        <v>2999</v>
      </c>
      <c r="N458" s="10" t="s">
        <v>3000</v>
      </c>
      <c r="O458" s="10" t="s">
        <v>3001</v>
      </c>
      <c r="P458" s="9" t="str">
        <f t="shared" si="1"/>
        <v>Outstanding</v>
      </c>
      <c r="Q458" s="14" t="s">
        <v>25</v>
      </c>
    </row>
    <row r="462" spans="1:17" ht="32" customHeight="1" x14ac:dyDescent="0.35">
      <c r="A462" s="265" t="s">
        <v>3002</v>
      </c>
      <c r="B462" s="265"/>
      <c r="C462" s="265"/>
      <c r="D462" s="265"/>
    </row>
  </sheetData>
  <mergeCells count="1">
    <mergeCell ref="A462:D462"/>
  </mergeCells>
  <conditionalFormatting sqref="F2:F458">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G2:G458">
    <cfRule type="cellIs" dxfId="60" priority="5" operator="equal">
      <formula>"Low"</formula>
    </cfRule>
    <cfRule type="cellIs" dxfId="59" priority="6" operator="equal">
      <formula>"Medium"</formula>
    </cfRule>
    <cfRule type="cellIs" dxfId="58" priority="7" operator="equal">
      <formula>"High"</formula>
    </cfRule>
  </conditionalFormatting>
  <conditionalFormatting sqref="I2:I458">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F2:F458" xr:uid="{00000000-0002-0000-0200-000000000000}">
      <formula1>"Must,Should,Could,Won't,Unassigned"</formula1>
    </dataValidation>
    <dataValidation type="list" showErrorMessage="1" errorTitle="Invalid Value" error="Please select a value from the list: Low, Medium, High, Unassessed." sqref="G2:G458" xr:uid="{00000000-0002-0000-0200-000001000000}">
      <formula1>"Low,Medium,High,Unassessed"</formula1>
    </dataValidation>
    <dataValidation type="list" showErrorMessage="1" errorTitle="Invalid Value" error="Please select a value from the list: Phase1, Phase2, Phase3, Phase4, Phase5, Pending." sqref="H2:H45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58" xr:uid="{00000000-0002-0000-0200-000003000000}">
      <formula1>"Implemented,Testing,Failed,Compensated,Risk Accepted,N/A"</formula1>
    </dataValidation>
  </dataValidations>
  <hyperlinks>
    <hyperlink ref="A46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82" t="s">
        <v>3155</v>
      </c>
      <c r="C2" s="282" t="s">
        <v>3155</v>
      </c>
      <c r="D2" s="282" t="s">
        <v>3155</v>
      </c>
      <c r="E2" s="282" t="s">
        <v>3155</v>
      </c>
      <c r="F2" s="282" t="s">
        <v>3155</v>
      </c>
      <c r="G2" s="282" t="s">
        <v>3155</v>
      </c>
      <c r="H2" s="286" t="s">
        <v>3156</v>
      </c>
      <c r="I2" s="286" t="s">
        <v>3156</v>
      </c>
      <c r="J2" s="286" t="s">
        <v>3156</v>
      </c>
      <c r="K2" s="286" t="s">
        <v>3156</v>
      </c>
      <c r="L2" s="286" t="s">
        <v>3156</v>
      </c>
      <c r="M2" s="285" t="s">
        <v>3157</v>
      </c>
      <c r="N2" s="285" t="s">
        <v>3157</v>
      </c>
      <c r="O2" s="287" t="s">
        <v>3158</v>
      </c>
      <c r="P2" s="287" t="s">
        <v>3158</v>
      </c>
      <c r="Q2" s="283" t="s">
        <v>15</v>
      </c>
      <c r="R2" s="283" t="s">
        <v>15</v>
      </c>
      <c r="S2" s="283" t="s">
        <v>15</v>
      </c>
      <c r="T2" s="284" t="s">
        <v>3159</v>
      </c>
    </row>
    <row r="3" spans="2:20" ht="35" customHeight="1" x14ac:dyDescent="0.35">
      <c r="B3" s="70" t="s">
        <v>3160</v>
      </c>
      <c r="C3" s="70" t="s">
        <v>3161</v>
      </c>
      <c r="D3" s="70" t="s">
        <v>3162</v>
      </c>
      <c r="E3" s="70" t="s">
        <v>3163</v>
      </c>
      <c r="F3" s="70" t="s">
        <v>3164</v>
      </c>
      <c r="G3" s="70" t="s">
        <v>11</v>
      </c>
      <c r="H3" s="71" t="s">
        <v>3165</v>
      </c>
      <c r="I3" s="71" t="s">
        <v>3166</v>
      </c>
      <c r="J3" s="71" t="s">
        <v>3167</v>
      </c>
      <c r="K3" s="71" t="s">
        <v>3168</v>
      </c>
      <c r="L3" s="71" t="s">
        <v>3099</v>
      </c>
      <c r="M3" s="72" t="s">
        <v>3169</v>
      </c>
      <c r="N3" s="72" t="s">
        <v>3170</v>
      </c>
      <c r="O3" s="73" t="s">
        <v>3171</v>
      </c>
      <c r="P3" s="73" t="s">
        <v>3172</v>
      </c>
      <c r="Q3" s="74" t="s">
        <v>15</v>
      </c>
      <c r="R3" s="74" t="s">
        <v>3173</v>
      </c>
      <c r="S3" s="74" t="s">
        <v>3174</v>
      </c>
      <c r="T3" s="75" t="s">
        <v>3175</v>
      </c>
    </row>
    <row r="4" spans="2:20" ht="60" customHeight="1" x14ac:dyDescent="0.35">
      <c r="B4" s="76" t="s">
        <v>3176</v>
      </c>
      <c r="C4" s="76" t="s">
        <v>3177</v>
      </c>
      <c r="D4" s="76" t="s">
        <v>3178</v>
      </c>
      <c r="E4" s="76" t="s">
        <v>3179</v>
      </c>
      <c r="F4" s="76" t="s">
        <v>3180</v>
      </c>
      <c r="G4" s="76" t="s">
        <v>3181</v>
      </c>
      <c r="H4" s="76" t="s">
        <v>3182</v>
      </c>
      <c r="I4" s="76" t="s">
        <v>3183</v>
      </c>
      <c r="J4" s="76" t="s">
        <v>3184</v>
      </c>
      <c r="K4" s="76" t="s">
        <v>3185</v>
      </c>
      <c r="L4" s="76" t="s">
        <v>3186</v>
      </c>
      <c r="M4" s="76" t="s">
        <v>3187</v>
      </c>
      <c r="N4" s="76" t="s">
        <v>3188</v>
      </c>
      <c r="O4" s="76" t="s">
        <v>3189</v>
      </c>
      <c r="P4" s="76" t="s">
        <v>3190</v>
      </c>
      <c r="Q4" s="76" t="s">
        <v>3191</v>
      </c>
      <c r="R4" s="76" t="s">
        <v>3192</v>
      </c>
      <c r="S4" s="76" t="s">
        <v>3193</v>
      </c>
      <c r="T4" s="76" t="s">
        <v>3194</v>
      </c>
    </row>
    <row r="5" spans="2:20" ht="60" customHeight="1" x14ac:dyDescent="0.35">
      <c r="B5" s="38" t="s">
        <v>3195</v>
      </c>
      <c r="C5" s="77"/>
      <c r="D5" s="78"/>
      <c r="E5" s="78" t="s">
        <v>25</v>
      </c>
      <c r="F5" s="78" t="str">
        <f>IF(E5&lt;&gt;"", IFERROR(VLOOKUP(E5, Dashboard!$B46:$F51, 5, FALSE), ""), "")</f>
        <v/>
      </c>
      <c r="G5" s="79"/>
      <c r="H5" s="66"/>
      <c r="I5" s="66"/>
      <c r="J5" s="79"/>
      <c r="K5" s="79"/>
      <c r="L5" s="40"/>
      <c r="M5" s="40"/>
      <c r="N5" s="79"/>
      <c r="O5" s="79"/>
      <c r="P5" s="40"/>
      <c r="Q5" s="40" t="s">
        <v>25</v>
      </c>
      <c r="R5" s="79"/>
      <c r="S5" s="66"/>
      <c r="T5" s="79"/>
    </row>
    <row r="6" spans="2:20" ht="60" customHeight="1" x14ac:dyDescent="0.35">
      <c r="B6" s="38" t="s">
        <v>3196</v>
      </c>
      <c r="C6" s="77"/>
      <c r="D6" s="78"/>
      <c r="E6" s="78" t="s">
        <v>25</v>
      </c>
      <c r="F6" s="78" t="str">
        <f>IF(E6&lt;&gt;"", IFERROR(VLOOKUP(E6, Dashboard!$B46:$F51, 5, FALSE), ""), "")</f>
        <v/>
      </c>
      <c r="G6" s="79"/>
      <c r="H6" s="66"/>
      <c r="I6" s="66"/>
      <c r="J6" s="79"/>
      <c r="K6" s="79"/>
      <c r="L6" s="40"/>
      <c r="M6" s="40"/>
      <c r="N6" s="79"/>
      <c r="O6" s="79"/>
      <c r="P6" s="40"/>
      <c r="Q6" s="40" t="s">
        <v>25</v>
      </c>
      <c r="R6" s="79"/>
      <c r="S6" s="66"/>
      <c r="T6" s="79"/>
    </row>
    <row r="7" spans="2:20" ht="60" customHeight="1" x14ac:dyDescent="0.35">
      <c r="B7" s="38" t="s">
        <v>3197</v>
      </c>
      <c r="C7" s="77"/>
      <c r="D7" s="78"/>
      <c r="E7" s="78" t="s">
        <v>25</v>
      </c>
      <c r="F7" s="78" t="str">
        <f>IF(E7&lt;&gt;"", IFERROR(VLOOKUP(E7, Dashboard!$B46:$F51, 5, FALSE), ""), "")</f>
        <v/>
      </c>
      <c r="G7" s="79"/>
      <c r="H7" s="66"/>
      <c r="I7" s="66"/>
      <c r="J7" s="79"/>
      <c r="K7" s="79"/>
      <c r="L7" s="40"/>
      <c r="M7" s="40"/>
      <c r="N7" s="79"/>
      <c r="O7" s="79"/>
      <c r="P7" s="40"/>
      <c r="Q7" s="40" t="s">
        <v>25</v>
      </c>
      <c r="R7" s="79"/>
      <c r="S7" s="66"/>
      <c r="T7" s="79"/>
    </row>
    <row r="8" spans="2:20" ht="60" customHeight="1" x14ac:dyDescent="0.35">
      <c r="B8" s="38" t="s">
        <v>3198</v>
      </c>
      <c r="C8" s="77"/>
      <c r="D8" s="78"/>
      <c r="E8" s="78" t="s">
        <v>25</v>
      </c>
      <c r="F8" s="78" t="str">
        <f>IF(E8&lt;&gt;"", IFERROR(VLOOKUP(E8, Dashboard!$B46:$F51, 5, FALSE), ""), "")</f>
        <v/>
      </c>
      <c r="G8" s="79"/>
      <c r="H8" s="66"/>
      <c r="I8" s="66"/>
      <c r="J8" s="79"/>
      <c r="K8" s="79"/>
      <c r="L8" s="40"/>
      <c r="M8" s="40"/>
      <c r="N8" s="79"/>
      <c r="O8" s="79"/>
      <c r="P8" s="40"/>
      <c r="Q8" s="40" t="s">
        <v>25</v>
      </c>
      <c r="R8" s="79"/>
      <c r="S8" s="66"/>
      <c r="T8" s="79"/>
    </row>
    <row r="9" spans="2:20" ht="60" customHeight="1" x14ac:dyDescent="0.35">
      <c r="B9" s="38" t="s">
        <v>3199</v>
      </c>
      <c r="C9" s="77"/>
      <c r="D9" s="78"/>
      <c r="E9" s="78" t="s">
        <v>25</v>
      </c>
      <c r="F9" s="78" t="str">
        <f>IF(E9&lt;&gt;"", IFERROR(VLOOKUP(E9, Dashboard!$B46:$F51, 5, FALSE), ""), "")</f>
        <v/>
      </c>
      <c r="G9" s="79"/>
      <c r="H9" s="66"/>
      <c r="I9" s="66"/>
      <c r="J9" s="79"/>
      <c r="K9" s="79"/>
      <c r="L9" s="40"/>
      <c r="M9" s="40"/>
      <c r="N9" s="79"/>
      <c r="O9" s="79"/>
      <c r="P9" s="40"/>
      <c r="Q9" s="40" t="s">
        <v>25</v>
      </c>
      <c r="R9" s="79"/>
      <c r="S9" s="66"/>
      <c r="T9" s="79"/>
    </row>
    <row r="10" spans="2:20" ht="60" customHeight="1" x14ac:dyDescent="0.35">
      <c r="B10" s="38" t="s">
        <v>3200</v>
      </c>
      <c r="C10" s="77"/>
      <c r="D10" s="78"/>
      <c r="E10" s="78" t="s">
        <v>25</v>
      </c>
      <c r="F10" s="78" t="str">
        <f>IF(E10&lt;&gt;"", IFERROR(VLOOKUP(E10, Dashboard!$B46:$F51, 5, FALSE), ""), "")</f>
        <v/>
      </c>
      <c r="G10" s="79"/>
      <c r="H10" s="66"/>
      <c r="I10" s="66"/>
      <c r="J10" s="79"/>
      <c r="K10" s="79"/>
      <c r="L10" s="40"/>
      <c r="M10" s="40"/>
      <c r="N10" s="79"/>
      <c r="O10" s="79"/>
      <c r="P10" s="40"/>
      <c r="Q10" s="40" t="s">
        <v>25</v>
      </c>
      <c r="R10" s="79"/>
      <c r="S10" s="66"/>
      <c r="T10" s="79"/>
    </row>
    <row r="11" spans="2:20" ht="60" customHeight="1" x14ac:dyDescent="0.35">
      <c r="B11" s="38" t="s">
        <v>3201</v>
      </c>
      <c r="C11" s="77"/>
      <c r="D11" s="78"/>
      <c r="E11" s="78" t="s">
        <v>25</v>
      </c>
      <c r="F11" s="78" t="str">
        <f>IF(E11&lt;&gt;"", IFERROR(VLOOKUP(E11, Dashboard!$B46:$F51, 5, FALSE), ""), "")</f>
        <v/>
      </c>
      <c r="G11" s="79"/>
      <c r="H11" s="66"/>
      <c r="I11" s="66"/>
      <c r="J11" s="79"/>
      <c r="K11" s="79"/>
      <c r="L11" s="40"/>
      <c r="M11" s="40"/>
      <c r="N11" s="79"/>
      <c r="O11" s="79"/>
      <c r="P11" s="40"/>
      <c r="Q11" s="40" t="s">
        <v>25</v>
      </c>
      <c r="R11" s="79"/>
      <c r="S11" s="66"/>
      <c r="T11" s="79"/>
    </row>
    <row r="12" spans="2:20" ht="60" customHeight="1" x14ac:dyDescent="0.35">
      <c r="B12" s="38" t="s">
        <v>3202</v>
      </c>
      <c r="C12" s="77"/>
      <c r="D12" s="78"/>
      <c r="E12" s="78" t="s">
        <v>25</v>
      </c>
      <c r="F12" s="78" t="str">
        <f>IF(E12&lt;&gt;"", IFERROR(VLOOKUP(E12, Dashboard!$B46:$F51, 5, FALSE), ""), "")</f>
        <v/>
      </c>
      <c r="G12" s="79"/>
      <c r="H12" s="66"/>
      <c r="I12" s="66"/>
      <c r="J12" s="79"/>
      <c r="K12" s="79"/>
      <c r="L12" s="40"/>
      <c r="M12" s="40"/>
      <c r="N12" s="79"/>
      <c r="O12" s="79"/>
      <c r="P12" s="40"/>
      <c r="Q12" s="40" t="s">
        <v>25</v>
      </c>
      <c r="R12" s="79"/>
      <c r="S12" s="66"/>
      <c r="T12" s="79"/>
    </row>
    <row r="13" spans="2:20" ht="60" customHeight="1" x14ac:dyDescent="0.35">
      <c r="B13" s="38" t="s">
        <v>3203</v>
      </c>
      <c r="C13" s="77"/>
      <c r="D13" s="78"/>
      <c r="E13" s="78" t="s">
        <v>25</v>
      </c>
      <c r="F13" s="78" t="str">
        <f>IF(E13&lt;&gt;"", IFERROR(VLOOKUP(E13, Dashboard!$B46:$F51, 5, FALSE), ""), "")</f>
        <v/>
      </c>
      <c r="G13" s="79"/>
      <c r="H13" s="66"/>
      <c r="I13" s="66"/>
      <c r="J13" s="79"/>
      <c r="K13" s="79"/>
      <c r="L13" s="40"/>
      <c r="M13" s="40"/>
      <c r="N13" s="79"/>
      <c r="O13" s="79"/>
      <c r="P13" s="40"/>
      <c r="Q13" s="40" t="s">
        <v>25</v>
      </c>
      <c r="R13" s="79"/>
      <c r="S13" s="66"/>
      <c r="T13" s="79"/>
    </row>
    <row r="14" spans="2:20" ht="60" customHeight="1" x14ac:dyDescent="0.35">
      <c r="B14" s="38" t="s">
        <v>3204</v>
      </c>
      <c r="C14" s="77"/>
      <c r="D14" s="78"/>
      <c r="E14" s="78" t="s">
        <v>25</v>
      </c>
      <c r="F14" s="78" t="str">
        <f>IF(E14&lt;&gt;"", IFERROR(VLOOKUP(E14, Dashboard!$B46:$F51, 5, FALSE), ""), "")</f>
        <v/>
      </c>
      <c r="G14" s="79"/>
      <c r="H14" s="66"/>
      <c r="I14" s="66"/>
      <c r="J14" s="79"/>
      <c r="K14" s="79"/>
      <c r="L14" s="40"/>
      <c r="M14" s="40"/>
      <c r="N14" s="79"/>
      <c r="O14" s="79"/>
      <c r="P14" s="40"/>
      <c r="Q14" s="40" t="s">
        <v>25</v>
      </c>
      <c r="R14" s="79"/>
      <c r="S14" s="66"/>
      <c r="T14" s="79"/>
    </row>
    <row r="15" spans="2:20" ht="60" customHeight="1" x14ac:dyDescent="0.35">
      <c r="B15" s="38" t="s">
        <v>3205</v>
      </c>
      <c r="C15" s="77"/>
      <c r="D15" s="78"/>
      <c r="E15" s="78" t="s">
        <v>25</v>
      </c>
      <c r="F15" s="78" t="str">
        <f>IF(E15&lt;&gt;"", IFERROR(VLOOKUP(E15, Dashboard!$B46:$F51, 5, FALSE), ""), "")</f>
        <v/>
      </c>
      <c r="G15" s="79"/>
      <c r="H15" s="66"/>
      <c r="I15" s="66"/>
      <c r="J15" s="79"/>
      <c r="K15" s="79"/>
      <c r="L15" s="40"/>
      <c r="M15" s="40"/>
      <c r="N15" s="79"/>
      <c r="O15" s="79"/>
      <c r="P15" s="40"/>
      <c r="Q15" s="40" t="s">
        <v>25</v>
      </c>
      <c r="R15" s="79"/>
      <c r="S15" s="66"/>
      <c r="T15" s="79"/>
    </row>
    <row r="16" spans="2:20" ht="60" customHeight="1" x14ac:dyDescent="0.35">
      <c r="B16" s="38" t="s">
        <v>3206</v>
      </c>
      <c r="C16" s="77"/>
      <c r="D16" s="78"/>
      <c r="E16" s="78" t="s">
        <v>25</v>
      </c>
      <c r="F16" s="78" t="str">
        <f>IF(E16&lt;&gt;"", IFERROR(VLOOKUP(E16, Dashboard!$B46:$F51, 5, FALSE), ""), "")</f>
        <v/>
      </c>
      <c r="G16" s="79"/>
      <c r="H16" s="66"/>
      <c r="I16" s="66"/>
      <c r="J16" s="79"/>
      <c r="K16" s="79"/>
      <c r="L16" s="40"/>
      <c r="M16" s="40"/>
      <c r="N16" s="79"/>
      <c r="O16" s="79"/>
      <c r="P16" s="40"/>
      <c r="Q16" s="40" t="s">
        <v>25</v>
      </c>
      <c r="R16" s="79"/>
      <c r="S16" s="66"/>
      <c r="T16" s="79"/>
    </row>
    <row r="17" spans="2:20" ht="60" customHeight="1" x14ac:dyDescent="0.35">
      <c r="B17" s="38" t="s">
        <v>3207</v>
      </c>
      <c r="C17" s="77"/>
      <c r="D17" s="78"/>
      <c r="E17" s="78" t="s">
        <v>25</v>
      </c>
      <c r="F17" s="78" t="str">
        <f>IF(E17&lt;&gt;"", IFERROR(VLOOKUP(E17, Dashboard!$B46:$F51, 5, FALSE), ""), "")</f>
        <v/>
      </c>
      <c r="G17" s="79"/>
      <c r="H17" s="66"/>
      <c r="I17" s="66"/>
      <c r="J17" s="79"/>
      <c r="K17" s="79"/>
      <c r="L17" s="40"/>
      <c r="M17" s="40"/>
      <c r="N17" s="79"/>
      <c r="O17" s="79"/>
      <c r="P17" s="40"/>
      <c r="Q17" s="40" t="s">
        <v>25</v>
      </c>
      <c r="R17" s="79"/>
      <c r="S17" s="66"/>
      <c r="T17" s="79"/>
    </row>
    <row r="18" spans="2:20" ht="60" customHeight="1" x14ac:dyDescent="0.35">
      <c r="B18" s="38" t="s">
        <v>3208</v>
      </c>
      <c r="C18" s="77"/>
      <c r="D18" s="78"/>
      <c r="E18" s="78" t="s">
        <v>25</v>
      </c>
      <c r="F18" s="78" t="str">
        <f>IF(E18&lt;&gt;"", IFERROR(VLOOKUP(E18, Dashboard!$B46:$F51, 5, FALSE), ""), "")</f>
        <v/>
      </c>
      <c r="G18" s="79"/>
      <c r="H18" s="66"/>
      <c r="I18" s="66"/>
      <c r="J18" s="79"/>
      <c r="K18" s="79"/>
      <c r="L18" s="40"/>
      <c r="M18" s="40"/>
      <c r="N18" s="79"/>
      <c r="O18" s="79"/>
      <c r="P18" s="40"/>
      <c r="Q18" s="40" t="s">
        <v>25</v>
      </c>
      <c r="R18" s="79"/>
      <c r="S18" s="66"/>
      <c r="T18" s="79"/>
    </row>
    <row r="19" spans="2:20" ht="60" customHeight="1" x14ac:dyDescent="0.35">
      <c r="B19" s="38" t="s">
        <v>3209</v>
      </c>
      <c r="C19" s="77"/>
      <c r="D19" s="78"/>
      <c r="E19" s="78" t="s">
        <v>25</v>
      </c>
      <c r="F19" s="78" t="str">
        <f>IF(E19&lt;&gt;"", IFERROR(VLOOKUP(E19, Dashboard!$B46:$F51, 5, FALSE), ""), "")</f>
        <v/>
      </c>
      <c r="G19" s="79"/>
      <c r="H19" s="66"/>
      <c r="I19" s="66"/>
      <c r="J19" s="79"/>
      <c r="K19" s="79"/>
      <c r="L19" s="40"/>
      <c r="M19" s="40"/>
      <c r="N19" s="79"/>
      <c r="O19" s="79"/>
      <c r="P19" s="40"/>
      <c r="Q19" s="40" t="s">
        <v>25</v>
      </c>
      <c r="R19" s="79"/>
      <c r="S19" s="66"/>
      <c r="T19" s="79"/>
    </row>
    <row r="20" spans="2:20" ht="60" customHeight="1" x14ac:dyDescent="0.35">
      <c r="B20" s="38" t="s">
        <v>3210</v>
      </c>
      <c r="C20" s="77"/>
      <c r="D20" s="78"/>
      <c r="E20" s="78" t="s">
        <v>25</v>
      </c>
      <c r="F20" s="78" t="str">
        <f>IF(E20&lt;&gt;"", IFERROR(VLOOKUP(E20, Dashboard!$B46:$F51, 5, FALSE), ""), "")</f>
        <v/>
      </c>
      <c r="G20" s="79"/>
      <c r="H20" s="66"/>
      <c r="I20" s="66"/>
      <c r="J20" s="79"/>
      <c r="K20" s="79"/>
      <c r="L20" s="40"/>
      <c r="M20" s="40"/>
      <c r="N20" s="79"/>
      <c r="O20" s="79"/>
      <c r="P20" s="40"/>
      <c r="Q20" s="40" t="s">
        <v>25</v>
      </c>
      <c r="R20" s="79"/>
      <c r="S20" s="66"/>
      <c r="T20" s="79"/>
    </row>
    <row r="21" spans="2:20" ht="60" customHeight="1" x14ac:dyDescent="0.35">
      <c r="B21" s="38" t="s">
        <v>3211</v>
      </c>
      <c r="C21" s="77"/>
      <c r="D21" s="78"/>
      <c r="E21" s="78" t="s">
        <v>25</v>
      </c>
      <c r="F21" s="78" t="str">
        <f>IF(E21&lt;&gt;"", IFERROR(VLOOKUP(E21, Dashboard!$B46:$F51, 5, FALSE), ""), "")</f>
        <v/>
      </c>
      <c r="G21" s="79"/>
      <c r="H21" s="66"/>
      <c r="I21" s="66"/>
      <c r="J21" s="79"/>
      <c r="K21" s="79"/>
      <c r="L21" s="40"/>
      <c r="M21" s="40"/>
      <c r="N21" s="79"/>
      <c r="O21" s="79"/>
      <c r="P21" s="40"/>
      <c r="Q21" s="40" t="s">
        <v>25</v>
      </c>
      <c r="R21" s="79"/>
      <c r="S21" s="66"/>
      <c r="T21" s="79"/>
    </row>
    <row r="22" spans="2:20" ht="60" customHeight="1" x14ac:dyDescent="0.35">
      <c r="B22" s="38" t="s">
        <v>3212</v>
      </c>
      <c r="C22" s="77"/>
      <c r="D22" s="78"/>
      <c r="E22" s="78" t="s">
        <v>25</v>
      </c>
      <c r="F22" s="78" t="str">
        <f>IF(E22&lt;&gt;"", IFERROR(VLOOKUP(E22, Dashboard!$B46:$F51, 5, FALSE), ""), "")</f>
        <v/>
      </c>
      <c r="G22" s="79"/>
      <c r="H22" s="66"/>
      <c r="I22" s="66"/>
      <c r="J22" s="79"/>
      <c r="K22" s="79"/>
      <c r="L22" s="40"/>
      <c r="M22" s="40"/>
      <c r="N22" s="79"/>
      <c r="O22" s="79"/>
      <c r="P22" s="40"/>
      <c r="Q22" s="40" t="s">
        <v>25</v>
      </c>
      <c r="R22" s="79"/>
      <c r="S22" s="66"/>
      <c r="T22" s="79"/>
    </row>
    <row r="23" spans="2:20" ht="60" customHeight="1" x14ac:dyDescent="0.35">
      <c r="B23" s="38" t="s">
        <v>3213</v>
      </c>
      <c r="C23" s="77"/>
      <c r="D23" s="78"/>
      <c r="E23" s="78" t="s">
        <v>25</v>
      </c>
      <c r="F23" s="78" t="str">
        <f>IF(E23&lt;&gt;"", IFERROR(VLOOKUP(E23, Dashboard!$B46:$F51, 5, FALSE), ""), "")</f>
        <v/>
      </c>
      <c r="G23" s="79"/>
      <c r="H23" s="66"/>
      <c r="I23" s="66"/>
      <c r="J23" s="79"/>
      <c r="K23" s="79"/>
      <c r="L23" s="40"/>
      <c r="M23" s="40"/>
      <c r="N23" s="79"/>
      <c r="O23" s="79"/>
      <c r="P23" s="40"/>
      <c r="Q23" s="40" t="s">
        <v>25</v>
      </c>
      <c r="R23" s="79"/>
      <c r="S23" s="66"/>
      <c r="T23" s="79"/>
    </row>
    <row r="24" spans="2:20" ht="60" customHeight="1" x14ac:dyDescent="0.35">
      <c r="B24" s="38" t="s">
        <v>3214</v>
      </c>
      <c r="C24" s="77"/>
      <c r="D24" s="78"/>
      <c r="E24" s="78" t="s">
        <v>25</v>
      </c>
      <c r="F24" s="78" t="str">
        <f>IF(E24&lt;&gt;"", IFERROR(VLOOKUP(E24, Dashboard!$B46:$F51, 5, FALSE), ""), "")</f>
        <v/>
      </c>
      <c r="G24" s="79"/>
      <c r="H24" s="66"/>
      <c r="I24" s="66"/>
      <c r="J24" s="79"/>
      <c r="K24" s="79"/>
      <c r="L24" s="40"/>
      <c r="M24" s="40"/>
      <c r="N24" s="79"/>
      <c r="O24" s="79"/>
      <c r="P24" s="40"/>
      <c r="Q24" s="40" t="s">
        <v>25</v>
      </c>
      <c r="R24" s="79"/>
      <c r="S24" s="66"/>
      <c r="T24" s="79"/>
    </row>
    <row r="25" spans="2:20" ht="60" customHeight="1" x14ac:dyDescent="0.35">
      <c r="B25" s="38" t="s">
        <v>3215</v>
      </c>
      <c r="C25" s="77"/>
      <c r="D25" s="78"/>
      <c r="E25" s="78" t="s">
        <v>25</v>
      </c>
      <c r="F25" s="78" t="str">
        <f>IF(E25&lt;&gt;"", IFERROR(VLOOKUP(E25, Dashboard!$B46:$F51, 5, FALSE), ""), "")</f>
        <v/>
      </c>
      <c r="G25" s="79"/>
      <c r="H25" s="66"/>
      <c r="I25" s="66"/>
      <c r="J25" s="79"/>
      <c r="K25" s="79"/>
      <c r="L25" s="40"/>
      <c r="M25" s="40"/>
      <c r="N25" s="79"/>
      <c r="O25" s="79"/>
      <c r="P25" s="40"/>
      <c r="Q25" s="40" t="s">
        <v>25</v>
      </c>
      <c r="R25" s="79"/>
      <c r="S25" s="66"/>
      <c r="T25" s="79"/>
    </row>
    <row r="26" spans="2:20" ht="60" customHeight="1" x14ac:dyDescent="0.35">
      <c r="B26" s="38" t="s">
        <v>3216</v>
      </c>
      <c r="C26" s="77"/>
      <c r="D26" s="78"/>
      <c r="E26" s="78" t="s">
        <v>25</v>
      </c>
      <c r="F26" s="78" t="str">
        <f>IF(E26&lt;&gt;"", IFERROR(VLOOKUP(E26, Dashboard!$B46:$F51, 5, FALSE), ""), "")</f>
        <v/>
      </c>
      <c r="G26" s="79"/>
      <c r="H26" s="66"/>
      <c r="I26" s="66"/>
      <c r="J26" s="79"/>
      <c r="K26" s="79"/>
      <c r="L26" s="40"/>
      <c r="M26" s="40"/>
      <c r="N26" s="79"/>
      <c r="O26" s="79"/>
      <c r="P26" s="40"/>
      <c r="Q26" s="40" t="s">
        <v>25</v>
      </c>
      <c r="R26" s="79"/>
      <c r="S26" s="66"/>
      <c r="T26" s="79"/>
    </row>
    <row r="27" spans="2:20" ht="60" customHeight="1" x14ac:dyDescent="0.35">
      <c r="B27" s="38" t="s">
        <v>3217</v>
      </c>
      <c r="C27" s="77"/>
      <c r="D27" s="78"/>
      <c r="E27" s="78" t="s">
        <v>25</v>
      </c>
      <c r="F27" s="78" t="str">
        <f>IF(E27&lt;&gt;"", IFERROR(VLOOKUP(E27, Dashboard!$B46:$F51, 5, FALSE), ""), "")</f>
        <v/>
      </c>
      <c r="G27" s="79"/>
      <c r="H27" s="66"/>
      <c r="I27" s="66"/>
      <c r="J27" s="79"/>
      <c r="K27" s="79"/>
      <c r="L27" s="40"/>
      <c r="M27" s="40"/>
      <c r="N27" s="79"/>
      <c r="O27" s="79"/>
      <c r="P27" s="40"/>
      <c r="Q27" s="40" t="s">
        <v>25</v>
      </c>
      <c r="R27" s="79"/>
      <c r="S27" s="66"/>
      <c r="T27" s="79"/>
    </row>
    <row r="28" spans="2:20" ht="60" customHeight="1" x14ac:dyDescent="0.35">
      <c r="B28" s="38" t="s">
        <v>3218</v>
      </c>
      <c r="C28" s="77"/>
      <c r="D28" s="78"/>
      <c r="E28" s="78" t="s">
        <v>25</v>
      </c>
      <c r="F28" s="78" t="str">
        <f>IF(E28&lt;&gt;"", IFERROR(VLOOKUP(E28, Dashboard!$B46:$F51, 5, FALSE), ""), "")</f>
        <v/>
      </c>
      <c r="G28" s="79"/>
      <c r="H28" s="66"/>
      <c r="I28" s="66"/>
      <c r="J28" s="79"/>
      <c r="K28" s="79"/>
      <c r="L28" s="40"/>
      <c r="M28" s="40"/>
      <c r="N28" s="79"/>
      <c r="O28" s="79"/>
      <c r="P28" s="40"/>
      <c r="Q28" s="40" t="s">
        <v>25</v>
      </c>
      <c r="R28" s="79"/>
      <c r="S28" s="66"/>
      <c r="T28" s="79"/>
    </row>
    <row r="29" spans="2:20" ht="60" customHeight="1" x14ac:dyDescent="0.35">
      <c r="B29" s="38" t="s">
        <v>3219</v>
      </c>
      <c r="C29" s="77"/>
      <c r="D29" s="78"/>
      <c r="E29" s="78" t="s">
        <v>25</v>
      </c>
      <c r="F29" s="78" t="str">
        <f>IF(E29&lt;&gt;"", IFERROR(VLOOKUP(E29, Dashboard!$B46:$F51, 5, FALSE), ""), "")</f>
        <v/>
      </c>
      <c r="G29" s="79"/>
      <c r="H29" s="66"/>
      <c r="I29" s="66"/>
      <c r="J29" s="79"/>
      <c r="K29" s="79"/>
      <c r="L29" s="40"/>
      <c r="M29" s="40"/>
      <c r="N29" s="79"/>
      <c r="O29" s="79"/>
      <c r="P29" s="40"/>
      <c r="Q29" s="40" t="s">
        <v>25</v>
      </c>
      <c r="R29" s="79"/>
      <c r="S29" s="66"/>
      <c r="T29" s="79"/>
    </row>
    <row r="30" spans="2:20" ht="60" customHeight="1" x14ac:dyDescent="0.35">
      <c r="B30" s="38" t="s">
        <v>3220</v>
      </c>
      <c r="C30" s="77"/>
      <c r="D30" s="78"/>
      <c r="E30" s="78" t="s">
        <v>25</v>
      </c>
      <c r="F30" s="78" t="str">
        <f>IF(E30&lt;&gt;"", IFERROR(VLOOKUP(E30, Dashboard!$B46:$F51, 5, FALSE), ""), "")</f>
        <v/>
      </c>
      <c r="G30" s="79"/>
      <c r="H30" s="66"/>
      <c r="I30" s="66"/>
      <c r="J30" s="79"/>
      <c r="K30" s="79"/>
      <c r="L30" s="40"/>
      <c r="M30" s="40"/>
      <c r="N30" s="79"/>
      <c r="O30" s="79"/>
      <c r="P30" s="40"/>
      <c r="Q30" s="40" t="s">
        <v>25</v>
      </c>
      <c r="R30" s="79"/>
      <c r="S30" s="66"/>
      <c r="T30" s="79"/>
    </row>
    <row r="31" spans="2:20" ht="60" customHeight="1" x14ac:dyDescent="0.35">
      <c r="B31" s="38" t="s">
        <v>3221</v>
      </c>
      <c r="C31" s="77"/>
      <c r="D31" s="78"/>
      <c r="E31" s="78" t="s">
        <v>25</v>
      </c>
      <c r="F31" s="78" t="str">
        <f>IF(E31&lt;&gt;"", IFERROR(VLOOKUP(E31, Dashboard!$B46:$F51, 5, FALSE), ""), "")</f>
        <v/>
      </c>
      <c r="G31" s="79"/>
      <c r="H31" s="66"/>
      <c r="I31" s="66"/>
      <c r="J31" s="79"/>
      <c r="K31" s="79"/>
      <c r="L31" s="40"/>
      <c r="M31" s="40"/>
      <c r="N31" s="79"/>
      <c r="O31" s="79"/>
      <c r="P31" s="40"/>
      <c r="Q31" s="40" t="s">
        <v>25</v>
      </c>
      <c r="R31" s="79"/>
      <c r="S31" s="66"/>
      <c r="T31" s="79"/>
    </row>
    <row r="32" spans="2:20" ht="60" customHeight="1" x14ac:dyDescent="0.35">
      <c r="B32" s="38" t="s">
        <v>3222</v>
      </c>
      <c r="C32" s="77"/>
      <c r="D32" s="78"/>
      <c r="E32" s="78" t="s">
        <v>25</v>
      </c>
      <c r="F32" s="78" t="str">
        <f>IF(E32&lt;&gt;"", IFERROR(VLOOKUP(E32, Dashboard!$B46:$F51, 5, FALSE), ""), "")</f>
        <v/>
      </c>
      <c r="G32" s="79"/>
      <c r="H32" s="66"/>
      <c r="I32" s="66"/>
      <c r="J32" s="79"/>
      <c r="K32" s="79"/>
      <c r="L32" s="40"/>
      <c r="M32" s="40"/>
      <c r="N32" s="79"/>
      <c r="O32" s="79"/>
      <c r="P32" s="40"/>
      <c r="Q32" s="40" t="s">
        <v>25</v>
      </c>
      <c r="R32" s="79"/>
      <c r="S32" s="66"/>
      <c r="T32" s="79"/>
    </row>
    <row r="33" spans="2:20" ht="60" customHeight="1" x14ac:dyDescent="0.35">
      <c r="B33" s="38" t="s">
        <v>3223</v>
      </c>
      <c r="C33" s="77"/>
      <c r="D33" s="78"/>
      <c r="E33" s="78" t="s">
        <v>25</v>
      </c>
      <c r="F33" s="78" t="str">
        <f>IF(E33&lt;&gt;"", IFERROR(VLOOKUP(E33, Dashboard!$B46:$F51, 5, FALSE), ""), "")</f>
        <v/>
      </c>
      <c r="G33" s="79"/>
      <c r="H33" s="66"/>
      <c r="I33" s="66"/>
      <c r="J33" s="79"/>
      <c r="K33" s="79"/>
      <c r="L33" s="40"/>
      <c r="M33" s="40"/>
      <c r="N33" s="79"/>
      <c r="O33" s="79"/>
      <c r="P33" s="40"/>
      <c r="Q33" s="40" t="s">
        <v>25</v>
      </c>
      <c r="R33" s="79"/>
      <c r="S33" s="66"/>
      <c r="T33" s="79"/>
    </row>
    <row r="34" spans="2:20" ht="60" customHeight="1" x14ac:dyDescent="0.35">
      <c r="B34" s="38" t="s">
        <v>3224</v>
      </c>
      <c r="C34" s="77"/>
      <c r="D34" s="78"/>
      <c r="E34" s="78" t="s">
        <v>25</v>
      </c>
      <c r="F34" s="78" t="str">
        <f>IF(E34&lt;&gt;"", IFERROR(VLOOKUP(E34, Dashboard!$B46:$F51, 5, FALSE), ""), "")</f>
        <v/>
      </c>
      <c r="G34" s="79"/>
      <c r="H34" s="66"/>
      <c r="I34" s="66"/>
      <c r="J34" s="79"/>
      <c r="K34" s="79"/>
      <c r="L34" s="40"/>
      <c r="M34" s="40"/>
      <c r="N34" s="79"/>
      <c r="O34" s="79"/>
      <c r="P34" s="40"/>
      <c r="Q34" s="40" t="s">
        <v>25</v>
      </c>
      <c r="R34" s="79"/>
      <c r="S34" s="66"/>
      <c r="T34" s="79"/>
    </row>
    <row r="35" spans="2:20" ht="60" customHeight="1" x14ac:dyDescent="0.35">
      <c r="B35" s="38" t="s">
        <v>3225</v>
      </c>
      <c r="C35" s="77"/>
      <c r="D35" s="78"/>
      <c r="E35" s="78" t="s">
        <v>25</v>
      </c>
      <c r="F35" s="78" t="str">
        <f>IF(E35&lt;&gt;"", IFERROR(VLOOKUP(E35, Dashboard!$B46:$F51, 5, FALSE), ""), "")</f>
        <v/>
      </c>
      <c r="G35" s="79"/>
      <c r="H35" s="66"/>
      <c r="I35" s="66"/>
      <c r="J35" s="79"/>
      <c r="K35" s="79"/>
      <c r="L35" s="40"/>
      <c r="M35" s="40"/>
      <c r="N35" s="79"/>
      <c r="O35" s="79"/>
      <c r="P35" s="40"/>
      <c r="Q35" s="40" t="s">
        <v>25</v>
      </c>
      <c r="R35" s="79"/>
      <c r="S35" s="66"/>
      <c r="T35" s="79"/>
    </row>
    <row r="36" spans="2:20" ht="60" customHeight="1" x14ac:dyDescent="0.35">
      <c r="B36" s="38" t="s">
        <v>3226</v>
      </c>
      <c r="C36" s="77"/>
      <c r="D36" s="78"/>
      <c r="E36" s="78" t="s">
        <v>25</v>
      </c>
      <c r="F36" s="78" t="str">
        <f>IF(E36&lt;&gt;"", IFERROR(VLOOKUP(E36, Dashboard!$B46:$F51, 5, FALSE), ""), "")</f>
        <v/>
      </c>
      <c r="G36" s="79"/>
      <c r="H36" s="66"/>
      <c r="I36" s="66"/>
      <c r="J36" s="79"/>
      <c r="K36" s="79"/>
      <c r="L36" s="40"/>
      <c r="M36" s="40"/>
      <c r="N36" s="79"/>
      <c r="O36" s="79"/>
      <c r="P36" s="40"/>
      <c r="Q36" s="40" t="s">
        <v>25</v>
      </c>
      <c r="R36" s="79"/>
      <c r="S36" s="66"/>
      <c r="T36" s="79"/>
    </row>
    <row r="37" spans="2:20" ht="60" customHeight="1" x14ac:dyDescent="0.35">
      <c r="B37" s="38" t="s">
        <v>3227</v>
      </c>
      <c r="C37" s="77"/>
      <c r="D37" s="78"/>
      <c r="E37" s="78" t="s">
        <v>25</v>
      </c>
      <c r="F37" s="78" t="str">
        <f>IF(E37&lt;&gt;"", IFERROR(VLOOKUP(E37, Dashboard!$B46:$F51, 5, FALSE), ""), "")</f>
        <v/>
      </c>
      <c r="G37" s="79"/>
      <c r="H37" s="66"/>
      <c r="I37" s="66"/>
      <c r="J37" s="79"/>
      <c r="K37" s="79"/>
      <c r="L37" s="40"/>
      <c r="M37" s="40"/>
      <c r="N37" s="79"/>
      <c r="O37" s="79"/>
      <c r="P37" s="40"/>
      <c r="Q37" s="40" t="s">
        <v>25</v>
      </c>
      <c r="R37" s="79"/>
      <c r="S37" s="66"/>
      <c r="T37" s="79"/>
    </row>
    <row r="38" spans="2:20" ht="60" customHeight="1" x14ac:dyDescent="0.35">
      <c r="B38" s="38" t="s">
        <v>3228</v>
      </c>
      <c r="C38" s="77"/>
      <c r="D38" s="78"/>
      <c r="E38" s="78" t="s">
        <v>25</v>
      </c>
      <c r="F38" s="78" t="str">
        <f>IF(E38&lt;&gt;"", IFERROR(VLOOKUP(E38, Dashboard!$B46:$F51, 5, FALSE), ""), "")</f>
        <v/>
      </c>
      <c r="G38" s="79"/>
      <c r="H38" s="66"/>
      <c r="I38" s="66"/>
      <c r="J38" s="79"/>
      <c r="K38" s="79"/>
      <c r="L38" s="40"/>
      <c r="M38" s="40"/>
      <c r="N38" s="79"/>
      <c r="O38" s="79"/>
      <c r="P38" s="40"/>
      <c r="Q38" s="40" t="s">
        <v>25</v>
      </c>
      <c r="R38" s="79"/>
      <c r="S38" s="66"/>
      <c r="T38" s="79"/>
    </row>
    <row r="39" spans="2:20" ht="60" customHeight="1" x14ac:dyDescent="0.35">
      <c r="B39" s="38" t="s">
        <v>3229</v>
      </c>
      <c r="C39" s="77"/>
      <c r="D39" s="78"/>
      <c r="E39" s="78" t="s">
        <v>25</v>
      </c>
      <c r="F39" s="78" t="str">
        <f>IF(E39&lt;&gt;"", IFERROR(VLOOKUP(E39, Dashboard!$B46:$F51, 5, FALSE), ""), "")</f>
        <v/>
      </c>
      <c r="G39" s="79"/>
      <c r="H39" s="66"/>
      <c r="I39" s="66"/>
      <c r="J39" s="79"/>
      <c r="K39" s="79"/>
      <c r="L39" s="40"/>
      <c r="M39" s="40"/>
      <c r="N39" s="79"/>
      <c r="O39" s="79"/>
      <c r="P39" s="40"/>
      <c r="Q39" s="40" t="s">
        <v>25</v>
      </c>
      <c r="R39" s="79"/>
      <c r="S39" s="66"/>
      <c r="T39" s="79"/>
    </row>
    <row r="40" spans="2:20" ht="60" customHeight="1" x14ac:dyDescent="0.35">
      <c r="B40" s="38" t="s">
        <v>3230</v>
      </c>
      <c r="C40" s="77"/>
      <c r="D40" s="78"/>
      <c r="E40" s="78" t="s">
        <v>25</v>
      </c>
      <c r="F40" s="78" t="str">
        <f>IF(E40&lt;&gt;"", IFERROR(VLOOKUP(E40, Dashboard!$B46:$F51, 5, FALSE), ""), "")</f>
        <v/>
      </c>
      <c r="G40" s="79"/>
      <c r="H40" s="66"/>
      <c r="I40" s="66"/>
      <c r="J40" s="79"/>
      <c r="K40" s="79"/>
      <c r="L40" s="40"/>
      <c r="M40" s="40"/>
      <c r="N40" s="79"/>
      <c r="O40" s="79"/>
      <c r="P40" s="40"/>
      <c r="Q40" s="40" t="s">
        <v>25</v>
      </c>
      <c r="R40" s="79"/>
      <c r="S40" s="66"/>
      <c r="T40" s="79"/>
    </row>
    <row r="41" spans="2:20" ht="60" customHeight="1" x14ac:dyDescent="0.35">
      <c r="B41" s="38" t="s">
        <v>3231</v>
      </c>
      <c r="C41" s="77"/>
      <c r="D41" s="78"/>
      <c r="E41" s="78" t="s">
        <v>25</v>
      </c>
      <c r="F41" s="78" t="str">
        <f>IF(E41&lt;&gt;"", IFERROR(VLOOKUP(E41, Dashboard!$B46:$F51, 5, FALSE), ""), "")</f>
        <v/>
      </c>
      <c r="G41" s="79"/>
      <c r="H41" s="66"/>
      <c r="I41" s="66"/>
      <c r="J41" s="79"/>
      <c r="K41" s="79"/>
      <c r="L41" s="40"/>
      <c r="M41" s="40"/>
      <c r="N41" s="79"/>
      <c r="O41" s="79"/>
      <c r="P41" s="40"/>
      <c r="Q41" s="40" t="s">
        <v>25</v>
      </c>
      <c r="R41" s="79"/>
      <c r="S41" s="66"/>
      <c r="T41" s="79"/>
    </row>
    <row r="42" spans="2:20" ht="60" customHeight="1" x14ac:dyDescent="0.35">
      <c r="B42" s="38" t="s">
        <v>3232</v>
      </c>
      <c r="C42" s="77"/>
      <c r="D42" s="78"/>
      <c r="E42" s="78" t="s">
        <v>25</v>
      </c>
      <c r="F42" s="78" t="str">
        <f>IF(E42&lt;&gt;"", IFERROR(VLOOKUP(E42, Dashboard!$B46:$F51, 5, FALSE), ""), "")</f>
        <v/>
      </c>
      <c r="G42" s="79"/>
      <c r="H42" s="66"/>
      <c r="I42" s="66"/>
      <c r="J42" s="79"/>
      <c r="K42" s="79"/>
      <c r="L42" s="40"/>
      <c r="M42" s="40"/>
      <c r="N42" s="79"/>
      <c r="O42" s="79"/>
      <c r="P42" s="40"/>
      <c r="Q42" s="40" t="s">
        <v>25</v>
      </c>
      <c r="R42" s="79"/>
      <c r="S42" s="66"/>
      <c r="T42" s="79"/>
    </row>
    <row r="43" spans="2:20" ht="60" customHeight="1" x14ac:dyDescent="0.35">
      <c r="B43" s="38" t="s">
        <v>3233</v>
      </c>
      <c r="C43" s="77"/>
      <c r="D43" s="78"/>
      <c r="E43" s="78" t="s">
        <v>25</v>
      </c>
      <c r="F43" s="78" t="str">
        <f>IF(E43&lt;&gt;"", IFERROR(VLOOKUP(E43, Dashboard!$B46:$F51, 5, FALSE), ""), "")</f>
        <v/>
      </c>
      <c r="G43" s="79"/>
      <c r="H43" s="66"/>
      <c r="I43" s="66"/>
      <c r="J43" s="79"/>
      <c r="K43" s="79"/>
      <c r="L43" s="40"/>
      <c r="M43" s="40"/>
      <c r="N43" s="79"/>
      <c r="O43" s="79"/>
      <c r="P43" s="40"/>
      <c r="Q43" s="40" t="s">
        <v>25</v>
      </c>
      <c r="R43" s="79"/>
      <c r="S43" s="66"/>
      <c r="T43" s="79"/>
    </row>
    <row r="44" spans="2:20" ht="60" customHeight="1" x14ac:dyDescent="0.35">
      <c r="B44" s="38" t="s">
        <v>3234</v>
      </c>
      <c r="C44" s="77"/>
      <c r="D44" s="78"/>
      <c r="E44" s="78" t="s">
        <v>25</v>
      </c>
      <c r="F44" s="78" t="str">
        <f>IF(E44&lt;&gt;"", IFERROR(VLOOKUP(E44, Dashboard!$B46:$F51, 5, FALSE), ""), "")</f>
        <v/>
      </c>
      <c r="G44" s="79"/>
      <c r="H44" s="66"/>
      <c r="I44" s="66"/>
      <c r="J44" s="79"/>
      <c r="K44" s="79"/>
      <c r="L44" s="40"/>
      <c r="M44" s="40"/>
      <c r="N44" s="79"/>
      <c r="O44" s="79"/>
      <c r="P44" s="40"/>
      <c r="Q44" s="40" t="s">
        <v>25</v>
      </c>
      <c r="R44" s="79"/>
      <c r="S44" s="66"/>
      <c r="T44" s="79"/>
    </row>
    <row r="45" spans="2:20" ht="60" customHeight="1" x14ac:dyDescent="0.35">
      <c r="B45" s="38" t="s">
        <v>3235</v>
      </c>
      <c r="C45" s="77"/>
      <c r="D45" s="78"/>
      <c r="E45" s="78" t="s">
        <v>25</v>
      </c>
      <c r="F45" s="78" t="str">
        <f>IF(E45&lt;&gt;"", IFERROR(VLOOKUP(E45, Dashboard!$B46:$F51, 5, FALSE), ""), "")</f>
        <v/>
      </c>
      <c r="G45" s="79"/>
      <c r="H45" s="66"/>
      <c r="I45" s="66"/>
      <c r="J45" s="79"/>
      <c r="K45" s="79"/>
      <c r="L45" s="40"/>
      <c r="M45" s="40"/>
      <c r="N45" s="79"/>
      <c r="O45" s="79"/>
      <c r="P45" s="40"/>
      <c r="Q45" s="40" t="s">
        <v>25</v>
      </c>
      <c r="R45" s="79"/>
      <c r="S45" s="66"/>
      <c r="T45" s="79"/>
    </row>
    <row r="46" spans="2:20" ht="60" customHeight="1" x14ac:dyDescent="0.35">
      <c r="B46" s="38" t="s">
        <v>3236</v>
      </c>
      <c r="C46" s="77"/>
      <c r="D46" s="78"/>
      <c r="E46" s="78" t="s">
        <v>25</v>
      </c>
      <c r="F46" s="78" t="str">
        <f>IF(E46&lt;&gt;"", IFERROR(VLOOKUP(E46, Dashboard!$B46:$F51, 5, FALSE), ""), "")</f>
        <v/>
      </c>
      <c r="G46" s="79"/>
      <c r="H46" s="66"/>
      <c r="I46" s="66"/>
      <c r="J46" s="79"/>
      <c r="K46" s="79"/>
      <c r="L46" s="40"/>
      <c r="M46" s="40"/>
      <c r="N46" s="79"/>
      <c r="O46" s="79"/>
      <c r="P46" s="40"/>
      <c r="Q46" s="40" t="s">
        <v>25</v>
      </c>
      <c r="R46" s="79"/>
      <c r="S46" s="66"/>
      <c r="T46" s="79"/>
    </row>
    <row r="47" spans="2:20" ht="60" customHeight="1" x14ac:dyDescent="0.35">
      <c r="B47" s="38" t="s">
        <v>3237</v>
      </c>
      <c r="C47" s="77"/>
      <c r="D47" s="78"/>
      <c r="E47" s="78" t="s">
        <v>25</v>
      </c>
      <c r="F47" s="78" t="str">
        <f>IF(E47&lt;&gt;"", IFERROR(VLOOKUP(E47, Dashboard!$B46:$F51, 5, FALSE), ""), "")</f>
        <v/>
      </c>
      <c r="G47" s="79"/>
      <c r="H47" s="66"/>
      <c r="I47" s="66"/>
      <c r="J47" s="79"/>
      <c r="K47" s="79"/>
      <c r="L47" s="40"/>
      <c r="M47" s="40"/>
      <c r="N47" s="79"/>
      <c r="O47" s="79"/>
      <c r="P47" s="40"/>
      <c r="Q47" s="40" t="s">
        <v>25</v>
      </c>
      <c r="R47" s="79"/>
      <c r="S47" s="66"/>
      <c r="T47" s="79"/>
    </row>
    <row r="48" spans="2:20" ht="60" customHeight="1" x14ac:dyDescent="0.35">
      <c r="B48" s="38" t="s">
        <v>3238</v>
      </c>
      <c r="C48" s="77"/>
      <c r="D48" s="78"/>
      <c r="E48" s="78" t="s">
        <v>25</v>
      </c>
      <c r="F48" s="78" t="str">
        <f>IF(E48&lt;&gt;"", IFERROR(VLOOKUP(E48, Dashboard!$B46:$F51, 5, FALSE), ""), "")</f>
        <v/>
      </c>
      <c r="G48" s="79"/>
      <c r="H48" s="66"/>
      <c r="I48" s="66"/>
      <c r="J48" s="79"/>
      <c r="K48" s="79"/>
      <c r="L48" s="40"/>
      <c r="M48" s="40"/>
      <c r="N48" s="79"/>
      <c r="O48" s="79"/>
      <c r="P48" s="40"/>
      <c r="Q48" s="40" t="s">
        <v>25</v>
      </c>
      <c r="R48" s="79"/>
      <c r="S48" s="66"/>
      <c r="T48" s="79"/>
    </row>
    <row r="49" spans="2:20" ht="60" customHeight="1" x14ac:dyDescent="0.35">
      <c r="B49" s="38" t="s">
        <v>3239</v>
      </c>
      <c r="C49" s="77"/>
      <c r="D49" s="78"/>
      <c r="E49" s="78" t="s">
        <v>25</v>
      </c>
      <c r="F49" s="78" t="str">
        <f>IF(E49&lt;&gt;"", IFERROR(VLOOKUP(E49, Dashboard!$B46:$F51, 5, FALSE), ""), "")</f>
        <v/>
      </c>
      <c r="G49" s="79"/>
      <c r="H49" s="66"/>
      <c r="I49" s="66"/>
      <c r="J49" s="79"/>
      <c r="K49" s="79"/>
      <c r="L49" s="40"/>
      <c r="M49" s="40"/>
      <c r="N49" s="79"/>
      <c r="O49" s="79"/>
      <c r="P49" s="40"/>
      <c r="Q49" s="40" t="s">
        <v>25</v>
      </c>
      <c r="R49" s="79"/>
      <c r="S49" s="66"/>
      <c r="T49" s="79"/>
    </row>
    <row r="50" spans="2:20" ht="60" customHeight="1" x14ac:dyDescent="0.35">
      <c r="B50" s="38" t="s">
        <v>3240</v>
      </c>
      <c r="C50" s="77"/>
      <c r="D50" s="78"/>
      <c r="E50" s="78" t="s">
        <v>25</v>
      </c>
      <c r="F50" s="78" t="str">
        <f>IF(E50&lt;&gt;"", IFERROR(VLOOKUP(E50, Dashboard!$B46:$F51, 5, FALSE), ""), "")</f>
        <v/>
      </c>
      <c r="G50" s="79"/>
      <c r="H50" s="66"/>
      <c r="I50" s="66"/>
      <c r="J50" s="79"/>
      <c r="K50" s="79"/>
      <c r="L50" s="40"/>
      <c r="M50" s="40"/>
      <c r="N50" s="79"/>
      <c r="O50" s="79"/>
      <c r="P50" s="40"/>
      <c r="Q50" s="40" t="s">
        <v>25</v>
      </c>
      <c r="R50" s="79"/>
      <c r="S50" s="66"/>
      <c r="T50" s="79"/>
    </row>
    <row r="51" spans="2:20" ht="60" customHeight="1" x14ac:dyDescent="0.35">
      <c r="B51" s="38" t="s">
        <v>3241</v>
      </c>
      <c r="C51" s="77"/>
      <c r="D51" s="78"/>
      <c r="E51" s="78" t="s">
        <v>25</v>
      </c>
      <c r="F51" s="78" t="str">
        <f>IF(E51&lt;&gt;"", IFERROR(VLOOKUP(E51, Dashboard!$B46:$F51, 5, FALSE), ""), "")</f>
        <v/>
      </c>
      <c r="G51" s="79"/>
      <c r="H51" s="66"/>
      <c r="I51" s="66"/>
      <c r="J51" s="79"/>
      <c r="K51" s="79"/>
      <c r="L51" s="40"/>
      <c r="M51" s="40"/>
      <c r="N51" s="79"/>
      <c r="O51" s="79"/>
      <c r="P51" s="40"/>
      <c r="Q51" s="40" t="s">
        <v>25</v>
      </c>
      <c r="R51" s="79"/>
      <c r="S51" s="66"/>
      <c r="T51" s="79"/>
    </row>
    <row r="52" spans="2:20" ht="60" customHeight="1" x14ac:dyDescent="0.35">
      <c r="B52" s="38" t="s">
        <v>3242</v>
      </c>
      <c r="C52" s="77"/>
      <c r="D52" s="78"/>
      <c r="E52" s="78" t="s">
        <v>25</v>
      </c>
      <c r="F52" s="78" t="str">
        <f>IF(E52&lt;&gt;"", IFERROR(VLOOKUP(E52, Dashboard!$B46:$F51, 5, FALSE), ""), "")</f>
        <v/>
      </c>
      <c r="G52" s="79"/>
      <c r="H52" s="66"/>
      <c r="I52" s="66"/>
      <c r="J52" s="79"/>
      <c r="K52" s="79"/>
      <c r="L52" s="40"/>
      <c r="M52" s="40"/>
      <c r="N52" s="79"/>
      <c r="O52" s="79"/>
      <c r="P52" s="40"/>
      <c r="Q52" s="40" t="s">
        <v>25</v>
      </c>
      <c r="R52" s="79"/>
      <c r="S52" s="66"/>
      <c r="T52" s="79"/>
    </row>
    <row r="53" spans="2:20" ht="60" customHeight="1" x14ac:dyDescent="0.35">
      <c r="B53" s="38" t="s">
        <v>3243</v>
      </c>
      <c r="C53" s="77"/>
      <c r="D53" s="78"/>
      <c r="E53" s="78" t="s">
        <v>25</v>
      </c>
      <c r="F53" s="78" t="str">
        <f>IF(E53&lt;&gt;"", IFERROR(VLOOKUP(E53, Dashboard!$B46:$F51, 5, FALSE), ""), "")</f>
        <v/>
      </c>
      <c r="G53" s="79"/>
      <c r="H53" s="66"/>
      <c r="I53" s="66"/>
      <c r="J53" s="79"/>
      <c r="K53" s="79"/>
      <c r="L53" s="40"/>
      <c r="M53" s="40"/>
      <c r="N53" s="79"/>
      <c r="O53" s="79"/>
      <c r="P53" s="40"/>
      <c r="Q53" s="40" t="s">
        <v>25</v>
      </c>
      <c r="R53" s="79"/>
      <c r="S53" s="66"/>
      <c r="T53" s="79"/>
    </row>
    <row r="54" spans="2:20" ht="60" customHeight="1" x14ac:dyDescent="0.35">
      <c r="B54" s="38" t="s">
        <v>3244</v>
      </c>
      <c r="C54" s="77"/>
      <c r="D54" s="78"/>
      <c r="E54" s="78" t="s">
        <v>25</v>
      </c>
      <c r="F54" s="78" t="str">
        <f>IF(E54&lt;&gt;"", IFERROR(VLOOKUP(E54, Dashboard!$B46:$F51,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65" t="s">
        <v>3002</v>
      </c>
      <c r="C58" s="265"/>
      <c r="D58" s="265"/>
      <c r="E58" s="265"/>
      <c r="F58" s="265"/>
      <c r="G58" s="26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lapsed="1"/>
    <col min="10" max="49" width="10" customWidth="1" outlineLevel="1"/>
  </cols>
  <sheetData>
    <row r="1" spans="1:49" ht="25" customHeight="1" x14ac:dyDescent="0.35">
      <c r="A1" s="103" t="s">
        <v>3245</v>
      </c>
      <c r="B1" s="104" t="s">
        <v>1</v>
      </c>
      <c r="C1" s="104" t="s">
        <v>3246</v>
      </c>
      <c r="D1" s="104" t="s">
        <v>11</v>
      </c>
      <c r="E1" s="104" t="s">
        <v>3247</v>
      </c>
      <c r="F1" s="104" t="s">
        <v>3248</v>
      </c>
      <c r="G1" s="104" t="s">
        <v>3249</v>
      </c>
      <c r="H1" s="104" t="s">
        <v>3250</v>
      </c>
      <c r="I1" s="104" t="s">
        <v>3251</v>
      </c>
      <c r="J1" s="104" t="s">
        <v>3252</v>
      </c>
      <c r="K1" s="104" t="s">
        <v>3253</v>
      </c>
      <c r="L1" s="104" t="s">
        <v>3254</v>
      </c>
      <c r="M1" s="104" t="s">
        <v>3255</v>
      </c>
      <c r="N1" s="104" t="s">
        <v>3256</v>
      </c>
      <c r="O1" s="104" t="s">
        <v>3257</v>
      </c>
      <c r="P1" s="104" t="s">
        <v>3258</v>
      </c>
      <c r="Q1" s="104" t="s">
        <v>3259</v>
      </c>
      <c r="R1" s="104" t="s">
        <v>3260</v>
      </c>
      <c r="S1" s="104" t="s">
        <v>3261</v>
      </c>
      <c r="T1" s="104" t="s">
        <v>3262</v>
      </c>
      <c r="U1" s="104" t="s">
        <v>3263</v>
      </c>
      <c r="V1" s="104" t="s">
        <v>3264</v>
      </c>
      <c r="W1" s="104" t="s">
        <v>3265</v>
      </c>
      <c r="X1" s="104" t="s">
        <v>3266</v>
      </c>
      <c r="Y1" s="104" t="s">
        <v>3267</v>
      </c>
      <c r="Z1" s="104" t="s">
        <v>3268</v>
      </c>
      <c r="AA1" s="104" t="s">
        <v>3269</v>
      </c>
      <c r="AB1" s="104" t="s">
        <v>3270</v>
      </c>
      <c r="AC1" s="104" t="s">
        <v>3271</v>
      </c>
      <c r="AD1" s="104" t="s">
        <v>3272</v>
      </c>
      <c r="AE1" s="104" t="s">
        <v>3273</v>
      </c>
      <c r="AF1" s="104" t="s">
        <v>3274</v>
      </c>
      <c r="AG1" s="104" t="s">
        <v>3275</v>
      </c>
      <c r="AH1" s="104" t="s">
        <v>3276</v>
      </c>
      <c r="AI1" s="104" t="s">
        <v>3277</v>
      </c>
      <c r="AJ1" s="104" t="s">
        <v>3278</v>
      </c>
      <c r="AK1" s="104" t="s">
        <v>3279</v>
      </c>
      <c r="AL1" s="104" t="s">
        <v>3280</v>
      </c>
      <c r="AM1" s="104" t="s">
        <v>3281</v>
      </c>
      <c r="AN1" s="104" t="s">
        <v>3282</v>
      </c>
      <c r="AO1" s="104" t="s">
        <v>3283</v>
      </c>
      <c r="AP1" s="104" t="s">
        <v>3284</v>
      </c>
      <c r="AQ1" s="104" t="s">
        <v>3285</v>
      </c>
      <c r="AR1" s="104" t="s">
        <v>3286</v>
      </c>
      <c r="AS1" s="104" t="s">
        <v>3287</v>
      </c>
      <c r="AT1" s="104" t="s">
        <v>3288</v>
      </c>
      <c r="AU1" s="104" t="s">
        <v>3289</v>
      </c>
      <c r="AV1" s="104" t="s">
        <v>3290</v>
      </c>
      <c r="AW1" s="105" t="s">
        <v>3291</v>
      </c>
    </row>
    <row r="2" spans="1:49" ht="60" customHeight="1" outlineLevel="1" x14ac:dyDescent="0.35">
      <c r="A2" s="97" t="s">
        <v>3292</v>
      </c>
      <c r="B2" s="80">
        <v>1</v>
      </c>
      <c r="C2" s="82" t="s">
        <v>25</v>
      </c>
      <c r="D2" s="84" t="s">
        <v>3293</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3292</v>
      </c>
      <c r="B3" s="81" t="s">
        <v>18</v>
      </c>
      <c r="C3" s="83" t="s">
        <v>3294</v>
      </c>
      <c r="D3" s="85" t="s">
        <v>3295</v>
      </c>
      <c r="E3" s="85" t="s">
        <v>3296</v>
      </c>
      <c r="F3" s="86" t="s">
        <v>3297</v>
      </c>
      <c r="G3" s="86" t="s">
        <v>3298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3292</v>
      </c>
      <c r="B4" s="81" t="s">
        <v>3299</v>
      </c>
      <c r="C4" s="83" t="s">
        <v>3300</v>
      </c>
      <c r="D4" s="85" t="s">
        <v>3301</v>
      </c>
      <c r="E4" s="85" t="s">
        <v>3302</v>
      </c>
      <c r="F4" s="86" t="s">
        <v>3297</v>
      </c>
      <c r="G4" s="86" t="s">
        <v>3303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3292</v>
      </c>
      <c r="B5" s="81" t="s">
        <v>3304</v>
      </c>
      <c r="C5" s="83" t="s">
        <v>3305</v>
      </c>
      <c r="D5" s="85" t="s">
        <v>3306</v>
      </c>
      <c r="E5" s="85" t="s">
        <v>3307</v>
      </c>
      <c r="F5" s="86" t="s">
        <v>3297</v>
      </c>
      <c r="G5" s="86" t="s">
        <v>3308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3292</v>
      </c>
      <c r="B6" s="81" t="s">
        <v>3309</v>
      </c>
      <c r="C6" s="83" t="s">
        <v>3310</v>
      </c>
      <c r="D6" s="85" t="s">
        <v>3311</v>
      </c>
      <c r="E6" s="85" t="s">
        <v>3312</v>
      </c>
      <c r="F6" s="86" t="s">
        <v>3297</v>
      </c>
      <c r="G6" s="86" t="s">
        <v>3298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3292</v>
      </c>
      <c r="B7" s="81" t="s">
        <v>3313</v>
      </c>
      <c r="C7" s="83" t="s">
        <v>3314</v>
      </c>
      <c r="D7" s="85" t="s">
        <v>3315</v>
      </c>
      <c r="E7" s="85" t="s">
        <v>3316</v>
      </c>
      <c r="F7" s="86" t="s">
        <v>3297</v>
      </c>
      <c r="G7" s="86" t="s">
        <v>3308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3317</v>
      </c>
      <c r="B8" s="80">
        <v>2</v>
      </c>
      <c r="C8" s="82" t="s">
        <v>25</v>
      </c>
      <c r="D8" s="84" t="s">
        <v>3318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3317</v>
      </c>
      <c r="B9" s="81" t="s">
        <v>3319</v>
      </c>
      <c r="C9" s="83" t="s">
        <v>3320</v>
      </c>
      <c r="D9" s="85" t="s">
        <v>3321</v>
      </c>
      <c r="E9" s="85" t="s">
        <v>3322</v>
      </c>
      <c r="F9" s="86" t="s">
        <v>3323</v>
      </c>
      <c r="G9" s="86" t="s">
        <v>3298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3317</v>
      </c>
      <c r="B10" s="81" t="s">
        <v>3324</v>
      </c>
      <c r="C10" s="83" t="s">
        <v>3325</v>
      </c>
      <c r="D10" s="85" t="s">
        <v>3326</v>
      </c>
      <c r="E10" s="85" t="s">
        <v>3327</v>
      </c>
      <c r="F10" s="86" t="s">
        <v>3323</v>
      </c>
      <c r="G10" s="86" t="s">
        <v>3298</v>
      </c>
      <c r="H10" s="86">
        <v>1</v>
      </c>
      <c r="I10" s="88">
        <f>IF(COUNTIF(J10:AW10,"&lt;&gt;")=0,"",SUMPRODUCT(((Recommendations[ImplStatus]="Implemented")+(Recommendations[ImplStatus]="Compensated"))*ISNUMBER(MATCH(Recommendations[Id],J10:AW10,0)))/COUNTIF(J10:AW10,"&lt;&gt;"))</f>
        <v>0</v>
      </c>
      <c r="J10" s="90" t="s">
        <v>2931</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3317</v>
      </c>
      <c r="B11" s="81" t="s">
        <v>3328</v>
      </c>
      <c r="C11" s="83" t="s">
        <v>3329</v>
      </c>
      <c r="D11" s="85" t="s">
        <v>3330</v>
      </c>
      <c r="E11" s="85" t="s">
        <v>3331</v>
      </c>
      <c r="F11" s="86" t="s">
        <v>3323</v>
      </c>
      <c r="G11" s="86" t="s">
        <v>3303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3317</v>
      </c>
      <c r="B12" s="81" t="s">
        <v>3332</v>
      </c>
      <c r="C12" s="83" t="s">
        <v>3333</v>
      </c>
      <c r="D12" s="85" t="s">
        <v>3334</v>
      </c>
      <c r="E12" s="85" t="s">
        <v>3335</v>
      </c>
      <c r="F12" s="86" t="s">
        <v>3323</v>
      </c>
      <c r="G12" s="86" t="s">
        <v>3308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3317</v>
      </c>
      <c r="B13" s="81" t="s">
        <v>3336</v>
      </c>
      <c r="C13" s="83" t="s">
        <v>3337</v>
      </c>
      <c r="D13" s="85" t="s">
        <v>3338</v>
      </c>
      <c r="E13" s="85" t="s">
        <v>3339</v>
      </c>
      <c r="F13" s="86" t="s">
        <v>3323</v>
      </c>
      <c r="G13" s="86" t="s">
        <v>3340</v>
      </c>
      <c r="H13" s="86">
        <v>2</v>
      </c>
      <c r="I13" s="88">
        <f>IF(COUNTIF(J13:AW13,"&lt;&gt;")=0,"",SUMPRODUCT(((Recommendations[ImplStatus]="Implemented")+(Recommendations[ImplStatus]="Compensated"))*ISNUMBER(MATCH(Recommendations[Id],J13:AW13,0)))/COUNTIF(J13:AW13,"&lt;&gt;"))</f>
        <v>0</v>
      </c>
      <c r="J13" s="90" t="s">
        <v>292</v>
      </c>
      <c r="K13" s="90" t="s">
        <v>304</v>
      </c>
      <c r="L13" s="90" t="s">
        <v>310</v>
      </c>
      <c r="M13" s="90" t="s">
        <v>348</v>
      </c>
      <c r="N13" s="90" t="s">
        <v>356</v>
      </c>
      <c r="O13" s="90" t="s">
        <v>363</v>
      </c>
      <c r="P13" s="90" t="s">
        <v>371</v>
      </c>
      <c r="Q13" s="90" t="s">
        <v>400</v>
      </c>
      <c r="R13" s="90" t="s">
        <v>624</v>
      </c>
      <c r="S13" s="90" t="s">
        <v>867</v>
      </c>
      <c r="T13" s="90" t="s">
        <v>874</v>
      </c>
      <c r="U13" s="90" t="s">
        <v>881</v>
      </c>
      <c r="V13" s="90" t="s">
        <v>989</v>
      </c>
      <c r="W13" s="90" t="s">
        <v>1120</v>
      </c>
      <c r="X13" s="90" t="s">
        <v>1128</v>
      </c>
      <c r="Y13" s="90" t="s">
        <v>1150</v>
      </c>
      <c r="Z13" s="90" t="s">
        <v>1469</v>
      </c>
      <c r="AA13" s="90" t="s">
        <v>1899</v>
      </c>
      <c r="AB13" s="90" t="s">
        <v>2069</v>
      </c>
      <c r="AC13" s="90" t="s">
        <v>2076</v>
      </c>
      <c r="AD13" s="90" t="s">
        <v>2144</v>
      </c>
      <c r="AE13" s="90" t="s">
        <v>2151</v>
      </c>
      <c r="AF13" s="90" t="s">
        <v>2158</v>
      </c>
      <c r="AG13" s="90" t="s">
        <v>2287</v>
      </c>
      <c r="AH13" s="90" t="s">
        <v>2931</v>
      </c>
      <c r="AI13" s="90"/>
      <c r="AJ13" s="90"/>
      <c r="AK13" s="90"/>
      <c r="AL13" s="90"/>
      <c r="AM13" s="90"/>
      <c r="AN13" s="90"/>
      <c r="AO13" s="90"/>
      <c r="AP13" s="90"/>
      <c r="AQ13" s="90"/>
      <c r="AR13" s="90"/>
      <c r="AS13" s="90"/>
      <c r="AT13" s="90"/>
      <c r="AU13" s="90"/>
      <c r="AV13" s="90"/>
      <c r="AW13" s="101"/>
    </row>
    <row r="14" spans="1:49" ht="60" customHeight="1" x14ac:dyDescent="0.35">
      <c r="A14" s="98" t="s">
        <v>3317</v>
      </c>
      <c r="B14" s="81" t="s">
        <v>3341</v>
      </c>
      <c r="C14" s="83" t="s">
        <v>3342</v>
      </c>
      <c r="D14" s="85" t="s">
        <v>3343</v>
      </c>
      <c r="E14" s="85" t="s">
        <v>3344</v>
      </c>
      <c r="F14" s="86" t="s">
        <v>3323</v>
      </c>
      <c r="G14" s="86" t="s">
        <v>3340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3317</v>
      </c>
      <c r="B15" s="81" t="s">
        <v>3345</v>
      </c>
      <c r="C15" s="83" t="s">
        <v>3346</v>
      </c>
      <c r="D15" s="85" t="s">
        <v>3347</v>
      </c>
      <c r="E15" s="85" t="s">
        <v>3348</v>
      </c>
      <c r="F15" s="86" t="s">
        <v>3323</v>
      </c>
      <c r="G15" s="86" t="s">
        <v>3340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3349</v>
      </c>
      <c r="B16" s="80">
        <v>3</v>
      </c>
      <c r="C16" s="82" t="s">
        <v>25</v>
      </c>
      <c r="D16" s="84" t="s">
        <v>3350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3349</v>
      </c>
      <c r="B17" s="81" t="s">
        <v>3351</v>
      </c>
      <c r="C17" s="83" t="s">
        <v>3352</v>
      </c>
      <c r="D17" s="85" t="s">
        <v>3353</v>
      </c>
      <c r="E17" s="85" t="s">
        <v>3354</v>
      </c>
      <c r="F17" s="86" t="s">
        <v>3355</v>
      </c>
      <c r="G17" s="86" t="s">
        <v>3356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3349</v>
      </c>
      <c r="B18" s="81" t="s">
        <v>3357</v>
      </c>
      <c r="C18" s="83" t="s">
        <v>3358</v>
      </c>
      <c r="D18" s="85" t="s">
        <v>3359</v>
      </c>
      <c r="E18" s="85" t="s">
        <v>3360</v>
      </c>
      <c r="F18" s="86" t="s">
        <v>3355</v>
      </c>
      <c r="G18" s="86" t="s">
        <v>3298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3349</v>
      </c>
      <c r="B19" s="81" t="s">
        <v>3361</v>
      </c>
      <c r="C19" s="83" t="s">
        <v>3362</v>
      </c>
      <c r="D19" s="85" t="s">
        <v>3363</v>
      </c>
      <c r="E19" s="85" t="s">
        <v>3364</v>
      </c>
      <c r="F19" s="86" t="s">
        <v>3355</v>
      </c>
      <c r="G19" s="86" t="s">
        <v>3340</v>
      </c>
      <c r="H19" s="86">
        <v>1</v>
      </c>
      <c r="I19" s="88">
        <f>IF(COUNTIF(J19:AW19,"&lt;&gt;")=0,"",SUMPRODUCT(((Recommendations[ImplStatus]="Implemented")+(Recommendations[ImplStatus]="Compensated"))*ISNUMBER(MATCH(Recommendations[Id],J19:AW19,0)))/COUNTIF(J19:AW19,"&lt;&gt;"))</f>
        <v>0</v>
      </c>
      <c r="J19" s="90" t="s">
        <v>981</v>
      </c>
      <c r="K19" s="90" t="s">
        <v>1020</v>
      </c>
      <c r="L19" s="90" t="s">
        <v>1041</v>
      </c>
      <c r="M19" s="90" t="s">
        <v>2138</v>
      </c>
      <c r="N19" s="90" t="s">
        <v>2181</v>
      </c>
      <c r="O19" s="90" t="s">
        <v>2315</v>
      </c>
      <c r="P19" s="90" t="s">
        <v>2896</v>
      </c>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3349</v>
      </c>
      <c r="B20" s="81" t="s">
        <v>3365</v>
      </c>
      <c r="C20" s="83" t="s">
        <v>3366</v>
      </c>
      <c r="D20" s="85" t="s">
        <v>3367</v>
      </c>
      <c r="E20" s="85" t="s">
        <v>3368</v>
      </c>
      <c r="F20" s="86" t="s">
        <v>3355</v>
      </c>
      <c r="G20" s="86" t="s">
        <v>3340</v>
      </c>
      <c r="H20" s="86">
        <v>1</v>
      </c>
      <c r="I20" s="88">
        <f>IF(COUNTIF(J20:AW20,"&lt;&gt;")=0,"",SUMPRODUCT(((Recommendations[ImplStatus]="Implemented")+(Recommendations[ImplStatus]="Compensated"))*ISNUMBER(MATCH(Recommendations[Id],J20:AW20,0)))/COUNTIF(J20:AW20,"&lt;&gt;"))</f>
        <v>0</v>
      </c>
      <c r="J20" s="90" t="s">
        <v>1098</v>
      </c>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3349</v>
      </c>
      <c r="B21" s="81" t="s">
        <v>3369</v>
      </c>
      <c r="C21" s="83" t="s">
        <v>3370</v>
      </c>
      <c r="D21" s="85" t="s">
        <v>3371</v>
      </c>
      <c r="E21" s="85" t="s">
        <v>3372</v>
      </c>
      <c r="F21" s="86" t="s">
        <v>3355</v>
      </c>
      <c r="G21" s="86" t="s">
        <v>3340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3349</v>
      </c>
      <c r="B22" s="81" t="s">
        <v>3373</v>
      </c>
      <c r="C22" s="83" t="s">
        <v>3374</v>
      </c>
      <c r="D22" s="85" t="s">
        <v>3375</v>
      </c>
      <c r="E22" s="85" t="s">
        <v>3376</v>
      </c>
      <c r="F22" s="86" t="s">
        <v>3355</v>
      </c>
      <c r="G22" s="86" t="s">
        <v>3340</v>
      </c>
      <c r="H22" s="86">
        <v>1</v>
      </c>
      <c r="I22" s="88">
        <f>IF(COUNTIF(J22:AW22,"&lt;&gt;")=0,"",SUMPRODUCT(((Recommendations[ImplStatus]="Implemented")+(Recommendations[ImplStatus]="Compensated"))*ISNUMBER(MATCH(Recommendations[Id],J22:AW22,0)))/COUNTIF(J22:AW22,"&lt;&gt;"))</f>
        <v>0</v>
      </c>
      <c r="J22" s="90" t="s">
        <v>668</v>
      </c>
      <c r="K22" s="90" t="s">
        <v>675</v>
      </c>
      <c r="L22" s="90" t="s">
        <v>682</v>
      </c>
      <c r="M22" s="90" t="s">
        <v>688</v>
      </c>
      <c r="N22" s="90" t="s">
        <v>694</v>
      </c>
      <c r="O22" s="90" t="s">
        <v>701</v>
      </c>
      <c r="P22" s="90" t="s">
        <v>707</v>
      </c>
      <c r="Q22" s="90" t="s">
        <v>714</v>
      </c>
      <c r="R22" s="90" t="s">
        <v>720</v>
      </c>
      <c r="S22" s="90" t="s">
        <v>726</v>
      </c>
      <c r="T22" s="90" t="s">
        <v>732</v>
      </c>
      <c r="U22" s="90" t="s">
        <v>738</v>
      </c>
      <c r="V22" s="90" t="s">
        <v>744</v>
      </c>
      <c r="W22" s="90" t="s">
        <v>751</v>
      </c>
      <c r="X22" s="90" t="s">
        <v>758</v>
      </c>
      <c r="Y22" s="90" t="s">
        <v>765</v>
      </c>
      <c r="Z22" s="90" t="s">
        <v>827</v>
      </c>
      <c r="AA22" s="90" t="s">
        <v>834</v>
      </c>
      <c r="AB22" s="90" t="s">
        <v>839</v>
      </c>
      <c r="AC22" s="90" t="s">
        <v>1364</v>
      </c>
      <c r="AD22" s="90" t="s">
        <v>1370</v>
      </c>
      <c r="AE22" s="90" t="s">
        <v>1377</v>
      </c>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3349</v>
      </c>
      <c r="B23" s="81" t="s">
        <v>3377</v>
      </c>
      <c r="C23" s="83" t="s">
        <v>3378</v>
      </c>
      <c r="D23" s="85" t="s">
        <v>3379</v>
      </c>
      <c r="E23" s="85" t="s">
        <v>3380</v>
      </c>
      <c r="F23" s="86" t="s">
        <v>3355</v>
      </c>
      <c r="G23" s="86" t="s">
        <v>3298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3349</v>
      </c>
      <c r="B24" s="81" t="s">
        <v>3381</v>
      </c>
      <c r="C24" s="83" t="s">
        <v>3382</v>
      </c>
      <c r="D24" s="85" t="s">
        <v>3383</v>
      </c>
      <c r="E24" s="85" t="s">
        <v>3384</v>
      </c>
      <c r="F24" s="86" t="s">
        <v>3355</v>
      </c>
      <c r="G24" s="86" t="s">
        <v>3298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3349</v>
      </c>
      <c r="B25" s="81" t="s">
        <v>3385</v>
      </c>
      <c r="C25" s="83" t="s">
        <v>3386</v>
      </c>
      <c r="D25" s="85" t="s">
        <v>3387</v>
      </c>
      <c r="E25" s="85" t="s">
        <v>3388</v>
      </c>
      <c r="F25" s="86" t="s">
        <v>3355</v>
      </c>
      <c r="G25" s="86" t="s">
        <v>3340</v>
      </c>
      <c r="H25" s="86">
        <v>2</v>
      </c>
      <c r="I25" s="88">
        <f>IF(COUNTIF(J25:AW25,"&lt;&gt;")=0,"",SUMPRODUCT(((Recommendations[ImplStatus]="Implemented")+(Recommendations[ImplStatus]="Compensated"))*ISNUMBER(MATCH(Recommendations[Id],J25:AW25,0)))/COUNTIF(J25:AW25,"&lt;&gt;"))</f>
        <v>0</v>
      </c>
      <c r="J25" s="90" t="s">
        <v>813</v>
      </c>
      <c r="K25" s="90" t="s">
        <v>820</v>
      </c>
      <c r="L25" s="90" t="s">
        <v>839</v>
      </c>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3349</v>
      </c>
      <c r="B26" s="81" t="s">
        <v>3389</v>
      </c>
      <c r="C26" s="83" t="s">
        <v>3390</v>
      </c>
      <c r="D26" s="85" t="s">
        <v>3391</v>
      </c>
      <c r="E26" s="85" t="s">
        <v>3392</v>
      </c>
      <c r="F26" s="86" t="s">
        <v>3355</v>
      </c>
      <c r="G26" s="86" t="s">
        <v>3340</v>
      </c>
      <c r="H26" s="86">
        <v>2</v>
      </c>
      <c r="I26" s="88">
        <f>IF(COUNTIF(J26:AW26,"&lt;&gt;")=0,"",SUMPRODUCT(((Recommendations[ImplStatus]="Implemented")+(Recommendations[ImplStatus]="Compensated"))*ISNUMBER(MATCH(Recommendations[Id],J26:AW26,0)))/COUNTIF(J26:AW26,"&lt;&gt;"))</f>
        <v>0</v>
      </c>
      <c r="J26" s="90" t="s">
        <v>211</v>
      </c>
      <c r="K26" s="90" t="s">
        <v>1055</v>
      </c>
      <c r="L26" s="90" t="s">
        <v>1062</v>
      </c>
      <c r="M26" s="90" t="s">
        <v>1069</v>
      </c>
      <c r="N26" s="90" t="s">
        <v>1076</v>
      </c>
      <c r="O26" s="90" t="s">
        <v>1173</v>
      </c>
      <c r="P26" s="90" t="s">
        <v>1179</v>
      </c>
      <c r="Q26" s="90" t="s">
        <v>1185</v>
      </c>
      <c r="R26" s="90" t="s">
        <v>1193</v>
      </c>
      <c r="S26" s="90" t="s">
        <v>1204</v>
      </c>
      <c r="T26" s="90" t="s">
        <v>1946</v>
      </c>
      <c r="U26" s="90" t="s">
        <v>1953</v>
      </c>
      <c r="V26" s="90" t="s">
        <v>1960</v>
      </c>
      <c r="W26" s="90" t="s">
        <v>1967</v>
      </c>
      <c r="X26" s="90" t="s">
        <v>1973</v>
      </c>
      <c r="Y26" s="90" t="s">
        <v>2028</v>
      </c>
      <c r="Z26" s="90" t="s">
        <v>2035</v>
      </c>
      <c r="AA26" s="90" t="s">
        <v>2042</v>
      </c>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3349</v>
      </c>
      <c r="B27" s="81" t="s">
        <v>3393</v>
      </c>
      <c r="C27" s="83" t="s">
        <v>3394</v>
      </c>
      <c r="D27" s="85" t="s">
        <v>3395</v>
      </c>
      <c r="E27" s="85" t="s">
        <v>3396</v>
      </c>
      <c r="F27" s="86" t="s">
        <v>3355</v>
      </c>
      <c r="G27" s="86" t="s">
        <v>3340</v>
      </c>
      <c r="H27" s="86">
        <v>2</v>
      </c>
      <c r="I27" s="88">
        <f>IF(COUNTIF(J27:AW27,"&lt;&gt;")=0,"",SUMPRODUCT(((Recommendations[ImplStatus]="Implemented")+(Recommendations[ImplStatus]="Compensated"))*ISNUMBER(MATCH(Recommendations[Id],J27:AW27,0)))/COUNTIF(J27:AW27,"&lt;&gt;"))</f>
        <v>0</v>
      </c>
      <c r="J27" s="90" t="s">
        <v>74</v>
      </c>
      <c r="K27" s="90" t="s">
        <v>82</v>
      </c>
      <c r="L27" s="90" t="s">
        <v>668</v>
      </c>
      <c r="M27" s="90" t="s">
        <v>675</v>
      </c>
      <c r="N27" s="90" t="s">
        <v>682</v>
      </c>
      <c r="O27" s="90" t="s">
        <v>688</v>
      </c>
      <c r="P27" s="90" t="s">
        <v>694</v>
      </c>
      <c r="Q27" s="90" t="s">
        <v>701</v>
      </c>
      <c r="R27" s="90" t="s">
        <v>707</v>
      </c>
      <c r="S27" s="90" t="s">
        <v>714</v>
      </c>
      <c r="T27" s="90" t="s">
        <v>720</v>
      </c>
      <c r="U27" s="90" t="s">
        <v>726</v>
      </c>
      <c r="V27" s="90" t="s">
        <v>732</v>
      </c>
      <c r="W27" s="90" t="s">
        <v>738</v>
      </c>
      <c r="X27" s="90" t="s">
        <v>744</v>
      </c>
      <c r="Y27" s="90" t="s">
        <v>751</v>
      </c>
      <c r="Z27" s="90" t="s">
        <v>758</v>
      </c>
      <c r="AA27" s="90" t="s">
        <v>765</v>
      </c>
      <c r="AB27" s="90" t="s">
        <v>770</v>
      </c>
      <c r="AC27" s="90" t="s">
        <v>777</v>
      </c>
      <c r="AD27" s="90" t="s">
        <v>784</v>
      </c>
      <c r="AE27" s="90" t="s">
        <v>791</v>
      </c>
      <c r="AF27" s="90" t="s">
        <v>798</v>
      </c>
      <c r="AG27" s="90" t="s">
        <v>805</v>
      </c>
      <c r="AH27" s="90" t="s">
        <v>827</v>
      </c>
      <c r="AI27" s="90" t="s">
        <v>834</v>
      </c>
      <c r="AJ27" s="90" t="s">
        <v>2021</v>
      </c>
      <c r="AK27" s="90" t="s">
        <v>2224</v>
      </c>
      <c r="AL27" s="90"/>
      <c r="AM27" s="90"/>
      <c r="AN27" s="90"/>
      <c r="AO27" s="90"/>
      <c r="AP27" s="90"/>
      <c r="AQ27" s="90"/>
      <c r="AR27" s="90"/>
      <c r="AS27" s="90"/>
      <c r="AT27" s="90"/>
      <c r="AU27" s="90"/>
      <c r="AV27" s="90"/>
      <c r="AW27" s="101"/>
    </row>
    <row r="28" spans="1:49" ht="60" customHeight="1" x14ac:dyDescent="0.35">
      <c r="A28" s="98" t="s">
        <v>3349</v>
      </c>
      <c r="B28" s="81" t="s">
        <v>3397</v>
      </c>
      <c r="C28" s="83" t="s">
        <v>3398</v>
      </c>
      <c r="D28" s="85" t="s">
        <v>3399</v>
      </c>
      <c r="E28" s="85" t="s">
        <v>3400</v>
      </c>
      <c r="F28" s="86" t="s">
        <v>3355</v>
      </c>
      <c r="G28" s="86" t="s">
        <v>3340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3349</v>
      </c>
      <c r="B29" s="81" t="s">
        <v>3401</v>
      </c>
      <c r="C29" s="83" t="s">
        <v>3402</v>
      </c>
      <c r="D29" s="85" t="s">
        <v>3403</v>
      </c>
      <c r="E29" s="85" t="s">
        <v>3404</v>
      </c>
      <c r="F29" s="86" t="s">
        <v>3355</v>
      </c>
      <c r="G29" s="86" t="s">
        <v>3340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3349</v>
      </c>
      <c r="B30" s="81" t="s">
        <v>3405</v>
      </c>
      <c r="C30" s="83" t="s">
        <v>3406</v>
      </c>
      <c r="D30" s="85" t="s">
        <v>3407</v>
      </c>
      <c r="E30" s="85" t="s">
        <v>3408</v>
      </c>
      <c r="F30" s="86" t="s">
        <v>3355</v>
      </c>
      <c r="G30" s="86" t="s">
        <v>3308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3409</v>
      </c>
      <c r="B31" s="80">
        <v>4</v>
      </c>
      <c r="C31" s="82" t="s">
        <v>25</v>
      </c>
      <c r="D31" s="84" t="s">
        <v>3410</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3409</v>
      </c>
      <c r="B32" s="81" t="s">
        <v>3411</v>
      </c>
      <c r="C32" s="83" t="s">
        <v>3412</v>
      </c>
      <c r="D32" s="85" t="s">
        <v>3413</v>
      </c>
      <c r="E32" s="85" t="s">
        <v>3414</v>
      </c>
      <c r="F32" s="86" t="s">
        <v>3415</v>
      </c>
      <c r="G32" s="86" t="s">
        <v>3356</v>
      </c>
      <c r="H32" s="86">
        <v>1</v>
      </c>
      <c r="I32" s="88">
        <f>IF(COUNTIF(J32:AW32,"&lt;&gt;")=0,"",SUMPRODUCT(((Recommendations[ImplStatus]="Implemented")+(Recommendations[ImplStatus]="Compensated"))*ISNUMBER(MATCH(Recommendations[Id],J32:AW32,0)))/COUNTIF(J32:AW32,"&lt;&gt;"))</f>
        <v>0</v>
      </c>
      <c r="J32" s="90" t="s">
        <v>102</v>
      </c>
      <c r="K32" s="90" t="s">
        <v>234</v>
      </c>
      <c r="L32" s="90" t="s">
        <v>393</v>
      </c>
      <c r="M32" s="90" t="s">
        <v>507</v>
      </c>
      <c r="N32" s="90" t="s">
        <v>1391</v>
      </c>
      <c r="O32" s="90" t="s">
        <v>1397</v>
      </c>
      <c r="P32" s="90" t="s">
        <v>1906</v>
      </c>
      <c r="Q32" s="90" t="s">
        <v>2014</v>
      </c>
      <c r="R32" s="90" t="s">
        <v>2188</v>
      </c>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3409</v>
      </c>
      <c r="B33" s="81" t="s">
        <v>3416</v>
      </c>
      <c r="C33" s="83" t="s">
        <v>3417</v>
      </c>
      <c r="D33" s="85" t="s">
        <v>3418</v>
      </c>
      <c r="E33" s="85" t="s">
        <v>3419</v>
      </c>
      <c r="F33" s="86" t="s">
        <v>3415</v>
      </c>
      <c r="G33" s="86" t="s">
        <v>3356</v>
      </c>
      <c r="H33" s="86">
        <v>1</v>
      </c>
      <c r="I33" s="88">
        <f>IF(COUNTIF(J33:AW33,"&lt;&gt;")=0,"",SUMPRODUCT(((Recommendations[ImplStatus]="Implemented")+(Recommendations[ImplStatus]="Compensated"))*ISNUMBER(MATCH(Recommendations[Id],J33:AW33,0)))/COUNTIF(J33:AW33,"&lt;&gt;"))</f>
        <v>0</v>
      </c>
      <c r="J33" s="90" t="s">
        <v>124</v>
      </c>
      <c r="K33" s="90" t="s">
        <v>149</v>
      </c>
      <c r="L33" s="90" t="s">
        <v>156</v>
      </c>
      <c r="M33" s="90" t="s">
        <v>189</v>
      </c>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3409</v>
      </c>
      <c r="B34" s="81" t="s">
        <v>3420</v>
      </c>
      <c r="C34" s="83" t="s">
        <v>3421</v>
      </c>
      <c r="D34" s="85" t="s">
        <v>3422</v>
      </c>
      <c r="E34" s="85" t="s">
        <v>3423</v>
      </c>
      <c r="F34" s="86" t="s">
        <v>3297</v>
      </c>
      <c r="G34" s="86" t="s">
        <v>3340</v>
      </c>
      <c r="H34" s="86">
        <v>1</v>
      </c>
      <c r="I34" s="88">
        <f>IF(COUNTIF(J34:AW34,"&lt;&gt;")=0,"",SUMPRODUCT(((Recommendations[ImplStatus]="Implemented")+(Recommendations[ImplStatus]="Compensated"))*ISNUMBER(MATCH(Recommendations[Id],J34:AW34,0)))/COUNTIF(J34:AW34,"&lt;&gt;"))</f>
        <v>0</v>
      </c>
      <c r="J34" s="90" t="s">
        <v>18</v>
      </c>
      <c r="K34" s="90" t="s">
        <v>32</v>
      </c>
      <c r="L34" s="90" t="s">
        <v>39</v>
      </c>
      <c r="M34" s="90" t="s">
        <v>82</v>
      </c>
      <c r="N34" s="90" t="s">
        <v>142</v>
      </c>
      <c r="O34" s="90" t="s">
        <v>317</v>
      </c>
      <c r="P34" s="90" t="s">
        <v>507</v>
      </c>
      <c r="Q34" s="90" t="s">
        <v>514</v>
      </c>
      <c r="R34" s="90" t="s">
        <v>534</v>
      </c>
      <c r="S34" s="90" t="s">
        <v>555</v>
      </c>
      <c r="T34" s="90" t="s">
        <v>561</v>
      </c>
      <c r="U34" s="90" t="s">
        <v>1048</v>
      </c>
      <c r="V34" s="90" t="s">
        <v>1083</v>
      </c>
      <c r="W34" s="90" t="s">
        <v>1090</v>
      </c>
      <c r="X34" s="90" t="s">
        <v>1142</v>
      </c>
      <c r="Y34" s="90" t="s">
        <v>1672</v>
      </c>
      <c r="Z34" s="90" t="s">
        <v>1906</v>
      </c>
      <c r="AA34" s="90" t="s">
        <v>1920</v>
      </c>
      <c r="AB34" s="90" t="s">
        <v>1939</v>
      </c>
      <c r="AC34" s="90" t="s">
        <v>2202</v>
      </c>
      <c r="AD34" s="90" t="s">
        <v>2888</v>
      </c>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3409</v>
      </c>
      <c r="B35" s="81" t="s">
        <v>3424</v>
      </c>
      <c r="C35" s="83" t="s">
        <v>3425</v>
      </c>
      <c r="D35" s="85" t="s">
        <v>3426</v>
      </c>
      <c r="E35" s="85" t="s">
        <v>3427</v>
      </c>
      <c r="F35" s="86" t="s">
        <v>3297</v>
      </c>
      <c r="G35" s="86" t="s">
        <v>3340</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3409</v>
      </c>
      <c r="B36" s="81" t="s">
        <v>3428</v>
      </c>
      <c r="C36" s="83" t="s">
        <v>3429</v>
      </c>
      <c r="D36" s="85" t="s">
        <v>3430</v>
      </c>
      <c r="E36" s="85" t="s">
        <v>3431</v>
      </c>
      <c r="F36" s="86" t="s">
        <v>3297</v>
      </c>
      <c r="G36" s="86" t="s">
        <v>3340</v>
      </c>
      <c r="H36" s="86">
        <v>1</v>
      </c>
      <c r="I36" s="88">
        <f>IF(COUNTIF(J36:AW36,"&lt;&gt;")=0,"",SUMPRODUCT(((Recommendations[ImplStatus]="Implemented")+(Recommendations[ImplStatus]="Compensated"))*ISNUMBER(MATCH(Recommendations[Id],J36:AW36,0)))/COUNTIF(J36:AW36,"&lt;&gt;"))</f>
        <v>0</v>
      </c>
      <c r="J36" s="90" t="s">
        <v>1736</v>
      </c>
      <c r="K36" s="90" t="s">
        <v>1742</v>
      </c>
      <c r="L36" s="90" t="s">
        <v>1748</v>
      </c>
      <c r="M36" s="90" t="s">
        <v>1783</v>
      </c>
      <c r="N36" s="90" t="s">
        <v>1788</v>
      </c>
      <c r="O36" s="90" t="s">
        <v>1792</v>
      </c>
      <c r="P36" s="90" t="s">
        <v>1815</v>
      </c>
      <c r="Q36" s="90" t="s">
        <v>1819</v>
      </c>
      <c r="R36" s="90" t="s">
        <v>1826</v>
      </c>
      <c r="S36" s="90" t="s">
        <v>1833</v>
      </c>
      <c r="T36" s="90" t="s">
        <v>1837</v>
      </c>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3409</v>
      </c>
      <c r="B37" s="81" t="s">
        <v>3432</v>
      </c>
      <c r="C37" s="83" t="s">
        <v>3433</v>
      </c>
      <c r="D37" s="85" t="s">
        <v>3434</v>
      </c>
      <c r="E37" s="85" t="s">
        <v>3435</v>
      </c>
      <c r="F37" s="86" t="s">
        <v>3297</v>
      </c>
      <c r="G37" s="86" t="s">
        <v>3340</v>
      </c>
      <c r="H37" s="86">
        <v>1</v>
      </c>
      <c r="I37" s="88">
        <f>IF(COUNTIF(J37:AW37,"&lt;&gt;")=0,"",SUMPRODUCT(((Recommendations[ImplStatus]="Implemented")+(Recommendations[ImplStatus]="Compensated"))*ISNUMBER(MATCH(Recommendations[Id],J37:AW37,0)))/COUNTIF(J37:AW37,"&lt;&gt;"))</f>
        <v>0</v>
      </c>
      <c r="J37" s="90" t="s">
        <v>393</v>
      </c>
      <c r="K37" s="90" t="s">
        <v>1391</v>
      </c>
      <c r="L37" s="90" t="s">
        <v>1397</v>
      </c>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3409</v>
      </c>
      <c r="B38" s="81" t="s">
        <v>3436</v>
      </c>
      <c r="C38" s="83" t="s">
        <v>3437</v>
      </c>
      <c r="D38" s="85" t="s">
        <v>3438</v>
      </c>
      <c r="E38" s="85" t="s">
        <v>3439</v>
      </c>
      <c r="F38" s="86" t="s">
        <v>3440</v>
      </c>
      <c r="G38" s="86" t="s">
        <v>3340</v>
      </c>
      <c r="H38" s="86">
        <v>1</v>
      </c>
      <c r="I38" s="88">
        <f>IF(COUNTIF(J38:AW38,"&lt;&gt;")=0,"",SUMPRODUCT(((Recommendations[ImplStatus]="Implemented")+(Recommendations[ImplStatus]="Compensated"))*ISNUMBER(MATCH(Recommendations[Id],J38:AW38,0)))/COUNTIF(J38:AW38,"&lt;&gt;"))</f>
        <v>0</v>
      </c>
      <c r="J38" s="90" t="s">
        <v>1876</v>
      </c>
      <c r="K38" s="90" t="s">
        <v>1887</v>
      </c>
      <c r="L38" s="90" t="s">
        <v>1893</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3409</v>
      </c>
      <c r="B39" s="81" t="s">
        <v>3441</v>
      </c>
      <c r="C39" s="83" t="s">
        <v>3442</v>
      </c>
      <c r="D39" s="85" t="s">
        <v>3443</v>
      </c>
      <c r="E39" s="85" t="s">
        <v>3444</v>
      </c>
      <c r="F39" s="86" t="s">
        <v>3297</v>
      </c>
      <c r="G39" s="86" t="s">
        <v>3340</v>
      </c>
      <c r="H39" s="86">
        <v>2</v>
      </c>
      <c r="I39" s="88">
        <f>IF(COUNTIF(J39:AW39,"&lt;&gt;")=0,"",SUMPRODUCT(((Recommendations[ImplStatus]="Implemented")+(Recommendations[ImplStatus]="Compensated"))*ISNUMBER(MATCH(Recommendations[Id],J39:AW39,0)))/COUNTIF(J39:AW39,"&lt;&gt;"))</f>
        <v>0</v>
      </c>
      <c r="J39" s="90" t="s">
        <v>18</v>
      </c>
      <c r="K39" s="90" t="s">
        <v>54</v>
      </c>
      <c r="L39" s="90" t="s">
        <v>61</v>
      </c>
      <c r="M39" s="90" t="s">
        <v>89</v>
      </c>
      <c r="N39" s="90" t="s">
        <v>96</v>
      </c>
      <c r="O39" s="90" t="s">
        <v>110</v>
      </c>
      <c r="P39" s="90" t="s">
        <v>124</v>
      </c>
      <c r="Q39" s="90" t="s">
        <v>130</v>
      </c>
      <c r="R39" s="90" t="s">
        <v>168</v>
      </c>
      <c r="S39" s="90" t="s">
        <v>176</v>
      </c>
      <c r="T39" s="90" t="s">
        <v>182</v>
      </c>
      <c r="U39" s="90" t="s">
        <v>189</v>
      </c>
      <c r="V39" s="90" t="s">
        <v>196</v>
      </c>
      <c r="W39" s="90" t="s">
        <v>219</v>
      </c>
      <c r="X39" s="90" t="s">
        <v>226</v>
      </c>
      <c r="Y39" s="90" t="s">
        <v>234</v>
      </c>
      <c r="Z39" s="90" t="s">
        <v>241</v>
      </c>
      <c r="AA39" s="90" t="s">
        <v>249</v>
      </c>
      <c r="AB39" s="90" t="s">
        <v>256</v>
      </c>
      <c r="AC39" s="90" t="s">
        <v>298</v>
      </c>
      <c r="AD39" s="90" t="s">
        <v>317</v>
      </c>
      <c r="AE39" s="90" t="s">
        <v>386</v>
      </c>
      <c r="AF39" s="90" t="s">
        <v>407</v>
      </c>
      <c r="AG39" s="90" t="s">
        <v>414</v>
      </c>
      <c r="AH39" s="90" t="s">
        <v>421</v>
      </c>
      <c r="AI39" s="90" t="s">
        <v>428</v>
      </c>
      <c r="AJ39" s="90" t="s">
        <v>435</v>
      </c>
      <c r="AK39" s="90" t="s">
        <v>442</v>
      </c>
      <c r="AL39" s="90" t="s">
        <v>449</v>
      </c>
      <c r="AM39" s="90" t="s">
        <v>456</v>
      </c>
      <c r="AN39" s="90" t="s">
        <v>463</v>
      </c>
      <c r="AO39" s="90" t="s">
        <v>470</v>
      </c>
      <c r="AP39" s="90" t="s">
        <v>477</v>
      </c>
      <c r="AQ39" s="90" t="s">
        <v>484</v>
      </c>
      <c r="AR39" s="90" t="s">
        <v>534</v>
      </c>
      <c r="AS39" s="90" t="s">
        <v>541</v>
      </c>
      <c r="AT39" s="90" t="s">
        <v>548</v>
      </c>
      <c r="AU39" s="90" t="s">
        <v>567</v>
      </c>
      <c r="AV39" s="90" t="s">
        <v>573</v>
      </c>
      <c r="AW39" s="101" t="s">
        <v>595</v>
      </c>
    </row>
    <row r="40" spans="1:49" ht="60" customHeight="1" x14ac:dyDescent="0.35">
      <c r="A40" s="98" t="s">
        <v>3409</v>
      </c>
      <c r="B40" s="81" t="s">
        <v>3445</v>
      </c>
      <c r="C40" s="83" t="s">
        <v>3446</v>
      </c>
      <c r="D40" s="85" t="s">
        <v>3447</v>
      </c>
      <c r="E40" s="85" t="s">
        <v>3448</v>
      </c>
      <c r="F40" s="86" t="s">
        <v>3297</v>
      </c>
      <c r="G40" s="86" t="s">
        <v>3340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3409</v>
      </c>
      <c r="B41" s="81" t="s">
        <v>3449</v>
      </c>
      <c r="C41" s="83" t="s">
        <v>3450</v>
      </c>
      <c r="D41" s="85" t="s">
        <v>3451</v>
      </c>
      <c r="E41" s="85" t="s">
        <v>3452</v>
      </c>
      <c r="F41" s="86" t="s">
        <v>3297</v>
      </c>
      <c r="G41" s="86" t="s">
        <v>3340</v>
      </c>
      <c r="H41" s="86">
        <v>2</v>
      </c>
      <c r="I41" s="88">
        <f>IF(COUNTIF(J41:AW41,"&lt;&gt;")=0,"",SUMPRODUCT(((Recommendations[ImplStatus]="Implemented")+(Recommendations[ImplStatus]="Compensated"))*ISNUMBER(MATCH(Recommendations[Id],J41:AW41,0)))/COUNTIF(J41:AW41,"&lt;&gt;"))</f>
        <v>0</v>
      </c>
      <c r="J41" s="90" t="s">
        <v>1665</v>
      </c>
      <c r="K41" s="90" t="s">
        <v>1672</v>
      </c>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3409</v>
      </c>
      <c r="B42" s="81" t="s">
        <v>3453</v>
      </c>
      <c r="C42" s="83" t="s">
        <v>3454</v>
      </c>
      <c r="D42" s="85" t="s">
        <v>3455</v>
      </c>
      <c r="E42" s="85" t="s">
        <v>3456</v>
      </c>
      <c r="F42" s="86" t="s">
        <v>3355</v>
      </c>
      <c r="G42" s="86" t="s">
        <v>3340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3409</v>
      </c>
      <c r="B43" s="81" t="s">
        <v>3457</v>
      </c>
      <c r="C43" s="83" t="s">
        <v>3458</v>
      </c>
      <c r="D43" s="85" t="s">
        <v>3459</v>
      </c>
      <c r="E43" s="85" t="s">
        <v>3460</v>
      </c>
      <c r="F43" s="86" t="s">
        <v>3355</v>
      </c>
      <c r="G43" s="86" t="s">
        <v>3340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3461</v>
      </c>
      <c r="B44" s="80">
        <v>5</v>
      </c>
      <c r="C44" s="82" t="s">
        <v>25</v>
      </c>
      <c r="D44" s="84" t="s">
        <v>3462</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3461</v>
      </c>
      <c r="B45" s="81" t="s">
        <v>3463</v>
      </c>
      <c r="C45" s="83" t="s">
        <v>3464</v>
      </c>
      <c r="D45" s="85" t="s">
        <v>3465</v>
      </c>
      <c r="E45" s="85" t="s">
        <v>3466</v>
      </c>
      <c r="F45" s="86" t="s">
        <v>3440</v>
      </c>
      <c r="G45" s="86" t="s">
        <v>3298</v>
      </c>
      <c r="H45" s="86">
        <v>1</v>
      </c>
      <c r="I45" s="88">
        <f>IF(COUNTIF(J45:AW45,"&lt;&gt;")=0,"",SUMPRODUCT(((Recommendations[ImplStatus]="Implemented")+(Recommendations[ImplStatus]="Compensated"))*ISNUMBER(MATCH(Recommendations[Id],J45:AW45,0)))/COUNTIF(J45:AW45,"&lt;&gt;"))</f>
        <v>0</v>
      </c>
      <c r="J45" s="90" t="s">
        <v>617</v>
      </c>
      <c r="K45" s="90" t="s">
        <v>853</v>
      </c>
      <c r="L45" s="90" t="s">
        <v>952</v>
      </c>
      <c r="M45" s="90" t="s">
        <v>1980</v>
      </c>
      <c r="N45" s="90" t="s">
        <v>1987</v>
      </c>
      <c r="O45" s="90" t="s">
        <v>1994</v>
      </c>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3461</v>
      </c>
      <c r="B46" s="81" t="s">
        <v>3467</v>
      </c>
      <c r="C46" s="83" t="s">
        <v>3468</v>
      </c>
      <c r="D46" s="85" t="s">
        <v>3469</v>
      </c>
      <c r="E46" s="85" t="s">
        <v>3470</v>
      </c>
      <c r="F46" s="86" t="s">
        <v>3440</v>
      </c>
      <c r="G46" s="86" t="s">
        <v>3340</v>
      </c>
      <c r="H46" s="86">
        <v>1</v>
      </c>
      <c r="I46" s="88">
        <f>IF(COUNTIF(J46:AW46,"&lt;&gt;")=0,"",SUMPRODUCT(((Recommendations[ImplStatus]="Implemented")+(Recommendations[ImplStatus]="Compensated"))*ISNUMBER(MATCH(Recommendations[Id],J46:AW46,0)))/COUNTIF(J46:AW46,"&lt;&gt;"))</f>
        <v>0</v>
      </c>
      <c r="J46" s="90" t="s">
        <v>102</v>
      </c>
      <c r="K46" s="90" t="s">
        <v>541</v>
      </c>
      <c r="L46" s="90" t="s">
        <v>548</v>
      </c>
      <c r="M46" s="90" t="s">
        <v>791</v>
      </c>
      <c r="N46" s="90" t="s">
        <v>846</v>
      </c>
      <c r="O46" s="90" t="s">
        <v>859</v>
      </c>
      <c r="P46" s="90" t="s">
        <v>997</v>
      </c>
      <c r="Q46" s="90" t="s">
        <v>1209</v>
      </c>
      <c r="R46" s="90" t="s">
        <v>1632</v>
      </c>
      <c r="S46" s="90" t="s">
        <v>1638</v>
      </c>
      <c r="T46" s="90" t="s">
        <v>1645</v>
      </c>
      <c r="U46" s="90" t="s">
        <v>1652</v>
      </c>
      <c r="V46" s="90" t="s">
        <v>1659</v>
      </c>
      <c r="W46" s="90" t="s">
        <v>1678</v>
      </c>
      <c r="X46" s="90" t="s">
        <v>1685</v>
      </c>
      <c r="Y46" s="90" t="s">
        <v>1860</v>
      </c>
      <c r="Z46" s="90" t="s">
        <v>1882</v>
      </c>
      <c r="AA46" s="90" t="s">
        <v>2021</v>
      </c>
      <c r="AB46" s="90" t="s">
        <v>2028</v>
      </c>
      <c r="AC46" s="90" t="s">
        <v>2260</v>
      </c>
      <c r="AD46" s="90" t="s">
        <v>2867</v>
      </c>
      <c r="AE46" s="90" t="s">
        <v>2968</v>
      </c>
      <c r="AF46" s="90" t="s">
        <v>2975</v>
      </c>
      <c r="AG46" s="90" t="s">
        <v>2981</v>
      </c>
      <c r="AH46" s="90" t="s">
        <v>2988</v>
      </c>
      <c r="AI46" s="90" t="s">
        <v>2995</v>
      </c>
      <c r="AJ46" s="90"/>
      <c r="AK46" s="90"/>
      <c r="AL46" s="90"/>
      <c r="AM46" s="90"/>
      <c r="AN46" s="90"/>
      <c r="AO46" s="90"/>
      <c r="AP46" s="90"/>
      <c r="AQ46" s="90"/>
      <c r="AR46" s="90"/>
      <c r="AS46" s="90"/>
      <c r="AT46" s="90"/>
      <c r="AU46" s="90"/>
      <c r="AV46" s="90"/>
      <c r="AW46" s="101"/>
    </row>
    <row r="47" spans="1:49" ht="60" customHeight="1" x14ac:dyDescent="0.35">
      <c r="A47" s="98" t="s">
        <v>3461</v>
      </c>
      <c r="B47" s="81" t="s">
        <v>3471</v>
      </c>
      <c r="C47" s="83" t="s">
        <v>3472</v>
      </c>
      <c r="D47" s="85" t="s">
        <v>3473</v>
      </c>
      <c r="E47" s="85" t="s">
        <v>3474</v>
      </c>
      <c r="F47" s="86" t="s">
        <v>3440</v>
      </c>
      <c r="G47" s="86" t="s">
        <v>3340</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3461</v>
      </c>
      <c r="B48" s="81" t="s">
        <v>3475</v>
      </c>
      <c r="C48" s="83" t="s">
        <v>3476</v>
      </c>
      <c r="D48" s="85" t="s">
        <v>3477</v>
      </c>
      <c r="E48" s="85" t="s">
        <v>3478</v>
      </c>
      <c r="F48" s="86" t="s">
        <v>3440</v>
      </c>
      <c r="G48" s="86" t="s">
        <v>3340</v>
      </c>
      <c r="H48" s="86">
        <v>1</v>
      </c>
      <c r="I48" s="88">
        <f>IF(COUNTIF(J48:AW48,"&lt;&gt;")=0,"",SUMPRODUCT(((Recommendations[ImplStatus]="Implemented")+(Recommendations[ImplStatus]="Compensated"))*ISNUMBER(MATCH(Recommendations[Id],J48:AW48,0)))/COUNTIF(J48:AW48,"&lt;&gt;"))</f>
        <v>0</v>
      </c>
      <c r="J48" s="90" t="s">
        <v>47</v>
      </c>
      <c r="K48" s="90" t="s">
        <v>74</v>
      </c>
      <c r="L48" s="90" t="s">
        <v>203</v>
      </c>
      <c r="M48" s="90" t="s">
        <v>1613</v>
      </c>
      <c r="N48" s="90" t="s">
        <v>2001</v>
      </c>
      <c r="O48" s="90" t="s">
        <v>2055</v>
      </c>
      <c r="P48" s="90" t="s">
        <v>2062</v>
      </c>
      <c r="Q48" s="90" t="s">
        <v>2082</v>
      </c>
      <c r="R48" s="90" t="s">
        <v>2089</v>
      </c>
      <c r="S48" s="90" t="s">
        <v>2095</v>
      </c>
      <c r="T48" s="90" t="s">
        <v>2109</v>
      </c>
      <c r="U48" s="90" t="s">
        <v>2164</v>
      </c>
      <c r="V48" s="90" t="s">
        <v>2170</v>
      </c>
      <c r="W48" s="90" t="s">
        <v>2280</v>
      </c>
      <c r="X48" s="90" t="s">
        <v>2610</v>
      </c>
      <c r="Y48" s="90" t="s">
        <v>2616</v>
      </c>
      <c r="Z48" s="90" t="s">
        <v>2623</v>
      </c>
      <c r="AA48" s="90" t="s">
        <v>2629</v>
      </c>
      <c r="AB48" s="90" t="s">
        <v>2636</v>
      </c>
      <c r="AC48" s="90" t="s">
        <v>2643</v>
      </c>
      <c r="AD48" s="90" t="s">
        <v>2650</v>
      </c>
      <c r="AE48" s="90" t="s">
        <v>2656</v>
      </c>
      <c r="AF48" s="90" t="s">
        <v>2662</v>
      </c>
      <c r="AG48" s="90" t="s">
        <v>2667</v>
      </c>
      <c r="AH48" s="90" t="s">
        <v>2673</v>
      </c>
      <c r="AI48" s="90" t="s">
        <v>2678</v>
      </c>
      <c r="AJ48" s="90" t="s">
        <v>2684</v>
      </c>
      <c r="AK48" s="90" t="s">
        <v>2690</v>
      </c>
      <c r="AL48" s="90" t="s">
        <v>2695</v>
      </c>
      <c r="AM48" s="90" t="s">
        <v>2701</v>
      </c>
      <c r="AN48" s="90" t="s">
        <v>2707</v>
      </c>
      <c r="AO48" s="90" t="s">
        <v>2713</v>
      </c>
      <c r="AP48" s="90" t="s">
        <v>2718</v>
      </c>
      <c r="AQ48" s="90" t="s">
        <v>2725</v>
      </c>
      <c r="AR48" s="90" t="s">
        <v>2731</v>
      </c>
      <c r="AS48" s="90" t="s">
        <v>2737</v>
      </c>
      <c r="AT48" s="90" t="s">
        <v>2743</v>
      </c>
      <c r="AU48" s="90" t="s">
        <v>2748</v>
      </c>
      <c r="AV48" s="90" t="s">
        <v>2760</v>
      </c>
      <c r="AW48" s="101" t="s">
        <v>2765</v>
      </c>
    </row>
    <row r="49" spans="1:49" ht="60" customHeight="1" x14ac:dyDescent="0.35">
      <c r="A49" s="98" t="s">
        <v>3461</v>
      </c>
      <c r="B49" s="81" t="s">
        <v>3479</v>
      </c>
      <c r="C49" s="83" t="s">
        <v>3480</v>
      </c>
      <c r="D49" s="85" t="s">
        <v>3481</v>
      </c>
      <c r="E49" s="85" t="s">
        <v>3482</v>
      </c>
      <c r="F49" s="86" t="s">
        <v>3440</v>
      </c>
      <c r="G49" s="86" t="s">
        <v>3298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3461</v>
      </c>
      <c r="B50" s="81" t="s">
        <v>3483</v>
      </c>
      <c r="C50" s="83" t="s">
        <v>3484</v>
      </c>
      <c r="D50" s="85" t="s">
        <v>3485</v>
      </c>
      <c r="E50" s="85" t="s">
        <v>3486</v>
      </c>
      <c r="F50" s="86" t="s">
        <v>3440</v>
      </c>
      <c r="G50" s="86" t="s">
        <v>3356</v>
      </c>
      <c r="H50" s="86">
        <v>2</v>
      </c>
      <c r="I50" s="88">
        <f>IF(COUNTIF(J50:AW50,"&lt;&gt;")=0,"",SUMPRODUCT(((Recommendations[ImplStatus]="Implemented")+(Recommendations[ImplStatus]="Compensated"))*ISNUMBER(MATCH(Recommendations[Id],J50:AW50,0)))/COUNTIF(J50:AW50,"&lt;&gt;"))</f>
        <v>0</v>
      </c>
      <c r="J50" s="90" t="s">
        <v>492</v>
      </c>
      <c r="K50" s="90" t="s">
        <v>617</v>
      </c>
      <c r="L50" s="90" t="s">
        <v>952</v>
      </c>
      <c r="M50" s="90" t="s">
        <v>1721</v>
      </c>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3487</v>
      </c>
      <c r="B51" s="80">
        <v>6</v>
      </c>
      <c r="C51" s="82" t="s">
        <v>25</v>
      </c>
      <c r="D51" s="84" t="s">
        <v>3488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3487</v>
      </c>
      <c r="B52" s="81" t="s">
        <v>1225</v>
      </c>
      <c r="C52" s="83" t="s">
        <v>3489</v>
      </c>
      <c r="D52" s="85" t="s">
        <v>3490</v>
      </c>
      <c r="E52" s="85" t="s">
        <v>3491</v>
      </c>
      <c r="F52" s="86" t="s">
        <v>3415</v>
      </c>
      <c r="G52" s="86" t="s">
        <v>3356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3487</v>
      </c>
      <c r="B53" s="81" t="s">
        <v>1232</v>
      </c>
      <c r="C53" s="83" t="s">
        <v>3492</v>
      </c>
      <c r="D53" s="85" t="s">
        <v>3493</v>
      </c>
      <c r="E53" s="85" t="s">
        <v>3494</v>
      </c>
      <c r="F53" s="86" t="s">
        <v>3415</v>
      </c>
      <c r="G53" s="86" t="s">
        <v>3356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3487</v>
      </c>
      <c r="B54" s="81" t="s">
        <v>1238</v>
      </c>
      <c r="C54" s="83" t="s">
        <v>3495</v>
      </c>
      <c r="D54" s="85" t="s">
        <v>3496</v>
      </c>
      <c r="E54" s="85" t="s">
        <v>3497</v>
      </c>
      <c r="F54" s="86" t="s">
        <v>3440</v>
      </c>
      <c r="G54" s="86" t="s">
        <v>3340</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3487</v>
      </c>
      <c r="B55" s="81" t="s">
        <v>1243</v>
      </c>
      <c r="C55" s="83" t="s">
        <v>3498</v>
      </c>
      <c r="D55" s="85" t="s">
        <v>3499</v>
      </c>
      <c r="E55" s="85" t="s">
        <v>3500</v>
      </c>
      <c r="F55" s="86" t="s">
        <v>3440</v>
      </c>
      <c r="G55" s="86" t="s">
        <v>3340</v>
      </c>
      <c r="H55" s="86">
        <v>1</v>
      </c>
      <c r="I55" s="88">
        <f>IF(COUNTIF(J55:AW55,"&lt;&gt;")=0,"",SUMPRODUCT(((Recommendations[ImplStatus]="Implemented")+(Recommendations[ImplStatus]="Compensated"))*ISNUMBER(MATCH(Recommendations[Id],J55:AW55,0)))/COUNTIF(J55:AW55,"&lt;&gt;"))</f>
        <v>0</v>
      </c>
      <c r="J55" s="90" t="s">
        <v>1069</v>
      </c>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3487</v>
      </c>
      <c r="B56" s="81" t="s">
        <v>1248</v>
      </c>
      <c r="C56" s="83" t="s">
        <v>3501</v>
      </c>
      <c r="D56" s="85" t="s">
        <v>3502</v>
      </c>
      <c r="E56" s="85" t="s">
        <v>3503</v>
      </c>
      <c r="F56" s="86" t="s">
        <v>3440</v>
      </c>
      <c r="G56" s="86" t="s">
        <v>3340</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3487</v>
      </c>
      <c r="B57" s="81" t="s">
        <v>1253</v>
      </c>
      <c r="C57" s="83" t="s">
        <v>3504</v>
      </c>
      <c r="D57" s="85" t="s">
        <v>3505</v>
      </c>
      <c r="E57" s="85" t="s">
        <v>3506</v>
      </c>
      <c r="F57" s="86" t="s">
        <v>3323</v>
      </c>
      <c r="G57" s="86" t="s">
        <v>3298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3487</v>
      </c>
      <c r="B58" s="81" t="s">
        <v>1258</v>
      </c>
      <c r="C58" s="83" t="s">
        <v>3507</v>
      </c>
      <c r="D58" s="85" t="s">
        <v>3508</v>
      </c>
      <c r="E58" s="85" t="s">
        <v>3509</v>
      </c>
      <c r="F58" s="86" t="s">
        <v>3440</v>
      </c>
      <c r="G58" s="86" t="s">
        <v>3340</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3487</v>
      </c>
      <c r="B59" s="81" t="s">
        <v>1263</v>
      </c>
      <c r="C59" s="83" t="s">
        <v>3510</v>
      </c>
      <c r="D59" s="85" t="s">
        <v>3511</v>
      </c>
      <c r="E59" s="85" t="s">
        <v>3512</v>
      </c>
      <c r="F59" s="86" t="s">
        <v>3440</v>
      </c>
      <c r="G59" s="86" t="s">
        <v>3356</v>
      </c>
      <c r="H59" s="86">
        <v>3</v>
      </c>
      <c r="I59" s="88">
        <f>IF(COUNTIF(J59:AW59,"&lt;&gt;")=0,"",SUMPRODUCT(((Recommendations[ImplStatus]="Implemented")+(Recommendations[ImplStatus]="Compensated"))*ISNUMBER(MATCH(Recommendations[Id],J59:AW59,0)))/COUNTIF(J59:AW59,"&lt;&gt;"))</f>
        <v>0</v>
      </c>
      <c r="J59" s="90" t="s">
        <v>1899</v>
      </c>
      <c r="K59" s="90" t="s">
        <v>2610</v>
      </c>
      <c r="L59" s="90" t="s">
        <v>2616</v>
      </c>
      <c r="M59" s="90" t="s">
        <v>2623</v>
      </c>
      <c r="N59" s="90" t="s">
        <v>2629</v>
      </c>
      <c r="O59" s="90" t="s">
        <v>2636</v>
      </c>
      <c r="P59" s="90" t="s">
        <v>2643</v>
      </c>
      <c r="Q59" s="90" t="s">
        <v>2650</v>
      </c>
      <c r="R59" s="90" t="s">
        <v>2656</v>
      </c>
      <c r="S59" s="90" t="s">
        <v>2662</v>
      </c>
      <c r="T59" s="90" t="s">
        <v>2667</v>
      </c>
      <c r="U59" s="90" t="s">
        <v>2673</v>
      </c>
      <c r="V59" s="90" t="s">
        <v>2678</v>
      </c>
      <c r="W59" s="90" t="s">
        <v>2684</v>
      </c>
      <c r="X59" s="90" t="s">
        <v>2690</v>
      </c>
      <c r="Y59" s="90" t="s">
        <v>2695</v>
      </c>
      <c r="Z59" s="90" t="s">
        <v>2701</v>
      </c>
      <c r="AA59" s="90" t="s">
        <v>2707</v>
      </c>
      <c r="AB59" s="90" t="s">
        <v>2713</v>
      </c>
      <c r="AC59" s="90" t="s">
        <v>2718</v>
      </c>
      <c r="AD59" s="90" t="s">
        <v>2725</v>
      </c>
      <c r="AE59" s="90" t="s">
        <v>2731</v>
      </c>
      <c r="AF59" s="90" t="s">
        <v>2737</v>
      </c>
      <c r="AG59" s="90" t="s">
        <v>2743</v>
      </c>
      <c r="AH59" s="90" t="s">
        <v>2748</v>
      </c>
      <c r="AI59" s="90" t="s">
        <v>2755</v>
      </c>
      <c r="AJ59" s="90" t="s">
        <v>2760</v>
      </c>
      <c r="AK59" s="90" t="s">
        <v>2765</v>
      </c>
      <c r="AL59" s="90" t="s">
        <v>2770</v>
      </c>
      <c r="AM59" s="90" t="s">
        <v>2775</v>
      </c>
      <c r="AN59" s="90" t="s">
        <v>2780</v>
      </c>
      <c r="AO59" s="90" t="s">
        <v>2786</v>
      </c>
      <c r="AP59" s="90" t="s">
        <v>2792</v>
      </c>
      <c r="AQ59" s="90" t="s">
        <v>2798</v>
      </c>
      <c r="AR59" s="90" t="s">
        <v>2804</v>
      </c>
      <c r="AS59" s="90" t="s">
        <v>2811</v>
      </c>
      <c r="AT59" s="90"/>
      <c r="AU59" s="90"/>
      <c r="AV59" s="90"/>
      <c r="AW59" s="101"/>
    </row>
    <row r="60" spans="1:49" ht="60" customHeight="1" outlineLevel="1" x14ac:dyDescent="0.35">
      <c r="A60" s="97" t="s">
        <v>3513</v>
      </c>
      <c r="B60" s="80">
        <v>7</v>
      </c>
      <c r="C60" s="82" t="s">
        <v>25</v>
      </c>
      <c r="D60" s="84" t="s">
        <v>3514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3513</v>
      </c>
      <c r="B61" s="81" t="s">
        <v>3515</v>
      </c>
      <c r="C61" s="83" t="s">
        <v>3516</v>
      </c>
      <c r="D61" s="85" t="s">
        <v>3517</v>
      </c>
      <c r="E61" s="85" t="s">
        <v>3518</v>
      </c>
      <c r="F61" s="86" t="s">
        <v>3415</v>
      </c>
      <c r="G61" s="86" t="s">
        <v>3356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3513</v>
      </c>
      <c r="B62" s="81" t="s">
        <v>3519</v>
      </c>
      <c r="C62" s="83" t="s">
        <v>3520</v>
      </c>
      <c r="D62" s="85" t="s">
        <v>3521</v>
      </c>
      <c r="E62" s="85" t="s">
        <v>3522</v>
      </c>
      <c r="F62" s="86" t="s">
        <v>3415</v>
      </c>
      <c r="G62" s="86" t="s">
        <v>3356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3513</v>
      </c>
      <c r="B63" s="81" t="s">
        <v>3523</v>
      </c>
      <c r="C63" s="83" t="s">
        <v>3524</v>
      </c>
      <c r="D63" s="85" t="s">
        <v>3525</v>
      </c>
      <c r="E63" s="85" t="s">
        <v>3526</v>
      </c>
      <c r="F63" s="86" t="s">
        <v>3323</v>
      </c>
      <c r="G63" s="86" t="s">
        <v>3340</v>
      </c>
      <c r="H63" s="86">
        <v>1</v>
      </c>
      <c r="I63" s="88">
        <f>IF(COUNTIF(J63:AW63,"&lt;&gt;")=0,"",SUMPRODUCT(((Recommendations[ImplStatus]="Implemented")+(Recommendations[ImplStatus]="Compensated"))*ISNUMBER(MATCH(Recommendations[Id],J63:AW63,0)))/COUNTIF(J63:AW63,"&lt;&gt;"))</f>
        <v>0</v>
      </c>
      <c r="J63" s="90" t="s">
        <v>1598</v>
      </c>
      <c r="K63" s="90" t="s">
        <v>2125</v>
      </c>
      <c r="L63" s="90" t="s">
        <v>2911</v>
      </c>
      <c r="M63" s="90" t="s">
        <v>2918</v>
      </c>
      <c r="N63" s="90" t="s">
        <v>2925</v>
      </c>
      <c r="O63" s="90" t="s">
        <v>2938</v>
      </c>
      <c r="P63" s="90" t="s">
        <v>2945</v>
      </c>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3513</v>
      </c>
      <c r="B64" s="81" t="s">
        <v>3527</v>
      </c>
      <c r="C64" s="83" t="s">
        <v>3528</v>
      </c>
      <c r="D64" s="85" t="s">
        <v>3529</v>
      </c>
      <c r="E64" s="85" t="s">
        <v>3530</v>
      </c>
      <c r="F64" s="86" t="s">
        <v>3323</v>
      </c>
      <c r="G64" s="86" t="s">
        <v>3340</v>
      </c>
      <c r="H64" s="86">
        <v>1</v>
      </c>
      <c r="I64" s="88">
        <f>IF(COUNTIF(J64:AW64,"&lt;&gt;")=0,"",SUMPRODUCT(((Recommendations[ImplStatus]="Implemented")+(Recommendations[ImplStatus]="Compensated"))*ISNUMBER(MATCH(Recommendations[Id],J64:AW64,0)))/COUNTIF(J64:AW64,"&lt;&gt;"))</f>
        <v>0</v>
      </c>
      <c r="J64" s="90" t="s">
        <v>2125</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3513</v>
      </c>
      <c r="B65" s="81" t="s">
        <v>3531</v>
      </c>
      <c r="C65" s="83" t="s">
        <v>3532</v>
      </c>
      <c r="D65" s="85" t="s">
        <v>3533</v>
      </c>
      <c r="E65" s="85" t="s">
        <v>3534</v>
      </c>
      <c r="F65" s="86" t="s">
        <v>3323</v>
      </c>
      <c r="G65" s="86" t="s">
        <v>3298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3513</v>
      </c>
      <c r="B66" s="81" t="s">
        <v>3535</v>
      </c>
      <c r="C66" s="83" t="s">
        <v>3536</v>
      </c>
      <c r="D66" s="85" t="s">
        <v>3537</v>
      </c>
      <c r="E66" s="85" t="s">
        <v>3538</v>
      </c>
      <c r="F66" s="86" t="s">
        <v>3323</v>
      </c>
      <c r="G66" s="86" t="s">
        <v>3298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3513</v>
      </c>
      <c r="B67" s="81" t="s">
        <v>3539</v>
      </c>
      <c r="C67" s="83" t="s">
        <v>3540</v>
      </c>
      <c r="D67" s="85" t="s">
        <v>3541</v>
      </c>
      <c r="E67" s="85" t="s">
        <v>3542</v>
      </c>
      <c r="F67" s="86" t="s">
        <v>3323</v>
      </c>
      <c r="G67" s="86" t="s">
        <v>3303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3543</v>
      </c>
      <c r="B68" s="80">
        <v>8</v>
      </c>
      <c r="C68" s="82" t="s">
        <v>25</v>
      </c>
      <c r="D68" s="84" t="s">
        <v>3544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3543</v>
      </c>
      <c r="B69" s="81" t="s">
        <v>1364</v>
      </c>
      <c r="C69" s="83" t="s">
        <v>3545</v>
      </c>
      <c r="D69" s="85" t="s">
        <v>3546</v>
      </c>
      <c r="E69" s="85" t="s">
        <v>3547</v>
      </c>
      <c r="F69" s="86" t="s">
        <v>3415</v>
      </c>
      <c r="G69" s="86" t="s">
        <v>3356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3543</v>
      </c>
      <c r="B70" s="81" t="s">
        <v>1370</v>
      </c>
      <c r="C70" s="83" t="s">
        <v>3548</v>
      </c>
      <c r="D70" s="85" t="s">
        <v>3549</v>
      </c>
      <c r="E70" s="85" t="s">
        <v>3550</v>
      </c>
      <c r="F70" s="86" t="s">
        <v>3355</v>
      </c>
      <c r="G70" s="86" t="s">
        <v>3308</v>
      </c>
      <c r="H70" s="86">
        <v>1</v>
      </c>
      <c r="I70" s="88">
        <f>IF(COUNTIF(J70:AW70,"&lt;&gt;")=0,"",SUMPRODUCT(((Recommendations[ImplStatus]="Implemented")+(Recommendations[ImplStatus]="Compensated"))*ISNUMBER(MATCH(Recommendations[Id],J70:AW70,0)))/COUNTIF(J70:AW70,"&lt;&gt;"))</f>
        <v>0</v>
      </c>
      <c r="J70" s="90" t="s">
        <v>1769</v>
      </c>
      <c r="K70" s="90" t="s">
        <v>1805</v>
      </c>
      <c r="L70" s="90" t="s">
        <v>1850</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3543</v>
      </c>
      <c r="B71" s="81" t="s">
        <v>1377</v>
      </c>
      <c r="C71" s="83" t="s">
        <v>3551</v>
      </c>
      <c r="D71" s="85" t="s">
        <v>3552</v>
      </c>
      <c r="E71" s="85" t="s">
        <v>3553</v>
      </c>
      <c r="F71" s="86" t="s">
        <v>3355</v>
      </c>
      <c r="G71" s="86" t="s">
        <v>3340</v>
      </c>
      <c r="H71" s="86">
        <v>1</v>
      </c>
      <c r="I71" s="88">
        <f>IF(COUNTIF(J71:AW71,"&lt;&gt;")=0,"",SUMPRODUCT(((Recommendations[ImplStatus]="Implemented")+(Recommendations[ImplStatus]="Compensated"))*ISNUMBER(MATCH(Recommendations[Id],J71:AW71,0)))/COUNTIF(J71:AW71,"&lt;&gt;"))</f>
        <v>0</v>
      </c>
      <c r="J71" s="90" t="s">
        <v>160</v>
      </c>
      <c r="K71" s="90" t="s">
        <v>889</v>
      </c>
      <c r="L71" s="90" t="s">
        <v>895</v>
      </c>
      <c r="M71" s="90" t="s">
        <v>903</v>
      </c>
      <c r="N71" s="90" t="s">
        <v>906</v>
      </c>
      <c r="O71" s="90" t="s">
        <v>912</v>
      </c>
      <c r="P71" s="90" t="s">
        <v>915</v>
      </c>
      <c r="Q71" s="90" t="s">
        <v>919</v>
      </c>
      <c r="R71" s="90" t="s">
        <v>922</v>
      </c>
      <c r="S71" s="90" t="s">
        <v>1776</v>
      </c>
      <c r="T71" s="90" t="s">
        <v>1810</v>
      </c>
      <c r="U71" s="90" t="s">
        <v>1855</v>
      </c>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3543</v>
      </c>
      <c r="B72" s="81" t="s">
        <v>3554</v>
      </c>
      <c r="C72" s="83" t="s">
        <v>3555</v>
      </c>
      <c r="D72" s="85" t="s">
        <v>3556</v>
      </c>
      <c r="E72" s="85" t="s">
        <v>3557</v>
      </c>
      <c r="F72" s="86" t="s">
        <v>3558</v>
      </c>
      <c r="G72" s="86" t="s">
        <v>3340</v>
      </c>
      <c r="H72" s="86">
        <v>2</v>
      </c>
      <c r="I72" s="88">
        <f>IF(COUNTIF(J72:AW72,"&lt;&gt;")=0,"",SUMPRODUCT(((Recommendations[ImplStatus]="Implemented")+(Recommendations[ImplStatus]="Compensated"))*ISNUMBER(MATCH(Recommendations[Id],J72:AW72,0)))/COUNTIF(J72:AW72,"&lt;&gt;"))</f>
        <v>0</v>
      </c>
      <c r="J72" s="90" t="s">
        <v>603</v>
      </c>
      <c r="K72" s="90" t="s">
        <v>610</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3543</v>
      </c>
      <c r="B73" s="81" t="s">
        <v>3559</v>
      </c>
      <c r="C73" s="83" t="s">
        <v>3560</v>
      </c>
      <c r="D73" s="85" t="s">
        <v>3561</v>
      </c>
      <c r="E73" s="85" t="s">
        <v>3562</v>
      </c>
      <c r="F73" s="86" t="s">
        <v>3355</v>
      </c>
      <c r="G73" s="86" t="s">
        <v>3308</v>
      </c>
      <c r="H73" s="86">
        <v>2</v>
      </c>
      <c r="I73" s="88">
        <f>IF(COUNTIF(J73:AW73,"&lt;&gt;")=0,"",SUMPRODUCT(((Recommendations[ImplStatus]="Implemented")+(Recommendations[ImplStatus]="Compensated"))*ISNUMBER(MATCH(Recommendations[Id],J73:AW73,0)))/COUNTIF(J73:AW73,"&lt;&gt;"))</f>
        <v>0</v>
      </c>
      <c r="J73" s="90" t="s">
        <v>325</v>
      </c>
      <c r="K73" s="90" t="s">
        <v>1225</v>
      </c>
      <c r="L73" s="90" t="s">
        <v>1232</v>
      </c>
      <c r="M73" s="90" t="s">
        <v>1238</v>
      </c>
      <c r="N73" s="90" t="s">
        <v>1243</v>
      </c>
      <c r="O73" s="90" t="s">
        <v>1248</v>
      </c>
      <c r="P73" s="90" t="s">
        <v>1253</v>
      </c>
      <c r="Q73" s="90" t="s">
        <v>1258</v>
      </c>
      <c r="R73" s="90" t="s">
        <v>1263</v>
      </c>
      <c r="S73" s="90" t="s">
        <v>1268</v>
      </c>
      <c r="T73" s="90" t="s">
        <v>1273</v>
      </c>
      <c r="U73" s="90" t="s">
        <v>1278</v>
      </c>
      <c r="V73" s="90" t="s">
        <v>1283</v>
      </c>
      <c r="W73" s="90" t="s">
        <v>1288</v>
      </c>
      <c r="X73" s="90" t="s">
        <v>1293</v>
      </c>
      <c r="Y73" s="90" t="s">
        <v>1298</v>
      </c>
      <c r="Z73" s="90" t="s">
        <v>1303</v>
      </c>
      <c r="AA73" s="90" t="s">
        <v>1308</v>
      </c>
      <c r="AB73" s="90" t="s">
        <v>1313</v>
      </c>
      <c r="AC73" s="90" t="s">
        <v>1318</v>
      </c>
      <c r="AD73" s="90" t="s">
        <v>1323</v>
      </c>
      <c r="AE73" s="90" t="s">
        <v>1328</v>
      </c>
      <c r="AF73" s="90" t="s">
        <v>1333</v>
      </c>
      <c r="AG73" s="90" t="s">
        <v>1338</v>
      </c>
      <c r="AH73" s="90" t="s">
        <v>1343</v>
      </c>
      <c r="AI73" s="90" t="s">
        <v>1348</v>
      </c>
      <c r="AJ73" s="90" t="s">
        <v>1354</v>
      </c>
      <c r="AK73" s="90" t="s">
        <v>1359</v>
      </c>
      <c r="AL73" s="90" t="s">
        <v>1755</v>
      </c>
      <c r="AM73" s="90" t="s">
        <v>1762</v>
      </c>
      <c r="AN73" s="90" t="s">
        <v>1797</v>
      </c>
      <c r="AO73" s="90" t="s">
        <v>1801</v>
      </c>
      <c r="AP73" s="90" t="s">
        <v>1842</v>
      </c>
      <c r="AQ73" s="90" t="s">
        <v>1846</v>
      </c>
      <c r="AR73" s="90" t="s">
        <v>2048</v>
      </c>
      <c r="AS73" s="90" t="s">
        <v>2322</v>
      </c>
      <c r="AT73" s="90" t="s">
        <v>2755</v>
      </c>
      <c r="AU73" s="90"/>
      <c r="AV73" s="90"/>
      <c r="AW73" s="101"/>
    </row>
    <row r="74" spans="1:49" ht="60" customHeight="1" x14ac:dyDescent="0.35">
      <c r="A74" s="98" t="s">
        <v>3543</v>
      </c>
      <c r="B74" s="81" t="s">
        <v>3563</v>
      </c>
      <c r="C74" s="83" t="s">
        <v>3564</v>
      </c>
      <c r="D74" s="85" t="s">
        <v>3565</v>
      </c>
      <c r="E74" s="85" t="s">
        <v>3566</v>
      </c>
      <c r="F74" s="86" t="s">
        <v>3355</v>
      </c>
      <c r="G74" s="86" t="s">
        <v>3308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3543</v>
      </c>
      <c r="B75" s="81" t="s">
        <v>3567</v>
      </c>
      <c r="C75" s="83" t="s">
        <v>3568</v>
      </c>
      <c r="D75" s="85" t="s">
        <v>3569</v>
      </c>
      <c r="E75" s="85" t="s">
        <v>3570</v>
      </c>
      <c r="F75" s="86" t="s">
        <v>3355</v>
      </c>
      <c r="G75" s="86" t="s">
        <v>3308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3543</v>
      </c>
      <c r="B76" s="81" t="s">
        <v>3571</v>
      </c>
      <c r="C76" s="83" t="s">
        <v>3572</v>
      </c>
      <c r="D76" s="85" t="s">
        <v>3573</v>
      </c>
      <c r="E76" s="85" t="s">
        <v>3574</v>
      </c>
      <c r="F76" s="86" t="s">
        <v>3355</v>
      </c>
      <c r="G76" s="86" t="s">
        <v>3308</v>
      </c>
      <c r="H76" s="86">
        <v>2</v>
      </c>
      <c r="I76" s="88">
        <f>IF(COUNTIF(J76:AW76,"&lt;&gt;")=0,"",SUMPRODUCT(((Recommendations[ImplStatus]="Implemented")+(Recommendations[ImplStatus]="Compensated"))*ISNUMBER(MATCH(Recommendations[Id],J76:AW76,0)))/COUNTIF(J76:AW76,"&lt;&gt;"))</f>
        <v>0</v>
      </c>
      <c r="J76" s="90" t="s">
        <v>325</v>
      </c>
      <c r="K76" s="90" t="s">
        <v>1158</v>
      </c>
      <c r="L76" s="90" t="s">
        <v>1165</v>
      </c>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3543</v>
      </c>
      <c r="B77" s="81" t="s">
        <v>3575</v>
      </c>
      <c r="C77" s="83" t="s">
        <v>3576</v>
      </c>
      <c r="D77" s="85" t="s">
        <v>3577</v>
      </c>
      <c r="E77" s="85" t="s">
        <v>3578</v>
      </c>
      <c r="F77" s="86" t="s">
        <v>3355</v>
      </c>
      <c r="G77" s="86" t="s">
        <v>3308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3543</v>
      </c>
      <c r="B78" s="81" t="s">
        <v>3579</v>
      </c>
      <c r="C78" s="83" t="s">
        <v>3580</v>
      </c>
      <c r="D78" s="85" t="s">
        <v>3581</v>
      </c>
      <c r="E78" s="85" t="s">
        <v>3582</v>
      </c>
      <c r="F78" s="86" t="s">
        <v>3355</v>
      </c>
      <c r="G78" s="86" t="s">
        <v>3340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3543</v>
      </c>
      <c r="B79" s="81" t="s">
        <v>3583</v>
      </c>
      <c r="C79" s="83" t="s">
        <v>3584</v>
      </c>
      <c r="D79" s="85" t="s">
        <v>3585</v>
      </c>
      <c r="E79" s="85" t="s">
        <v>3586</v>
      </c>
      <c r="F79" s="86" t="s">
        <v>3355</v>
      </c>
      <c r="G79" s="86" t="s">
        <v>3308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3543</v>
      </c>
      <c r="B80" s="81" t="s">
        <v>3587</v>
      </c>
      <c r="C80" s="83" t="s">
        <v>3588</v>
      </c>
      <c r="D80" s="85" t="s">
        <v>3589</v>
      </c>
      <c r="E80" s="85" t="s">
        <v>3590</v>
      </c>
      <c r="F80" s="86" t="s">
        <v>3355</v>
      </c>
      <c r="G80" s="86" t="s">
        <v>3308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3591</v>
      </c>
      <c r="B81" s="80">
        <v>9</v>
      </c>
      <c r="C81" s="82" t="s">
        <v>25</v>
      </c>
      <c r="D81" s="84" t="s">
        <v>3592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3591</v>
      </c>
      <c r="B82" s="81" t="s">
        <v>3593</v>
      </c>
      <c r="C82" s="83" t="s">
        <v>3594</v>
      </c>
      <c r="D82" s="85" t="s">
        <v>3595</v>
      </c>
      <c r="E82" s="85" t="s">
        <v>3596</v>
      </c>
      <c r="F82" s="86" t="s">
        <v>3323</v>
      </c>
      <c r="G82" s="86" t="s">
        <v>3340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3591</v>
      </c>
      <c r="B83" s="81" t="s">
        <v>3597</v>
      </c>
      <c r="C83" s="83" t="s">
        <v>3598</v>
      </c>
      <c r="D83" s="85" t="s">
        <v>3599</v>
      </c>
      <c r="E83" s="85" t="s">
        <v>3600</v>
      </c>
      <c r="F83" s="86" t="s">
        <v>3297</v>
      </c>
      <c r="G83" s="86" t="s">
        <v>3340</v>
      </c>
      <c r="H83" s="86">
        <v>1</v>
      </c>
      <c r="I83" s="88">
        <f>IF(COUNTIF(J83:AW83,"&lt;&gt;")=0,"",SUMPRODUCT(((Recommendations[ImplStatus]="Implemented")+(Recommendations[ImplStatus]="Compensated"))*ISNUMBER(MATCH(Recommendations[Id],J83:AW83,0)))/COUNTIF(J83:AW83,"&lt;&gt;"))</f>
        <v>0</v>
      </c>
      <c r="J83" s="90" t="s">
        <v>926</v>
      </c>
      <c r="K83" s="90" t="s">
        <v>1549</v>
      </c>
      <c r="L83" s="90" t="s">
        <v>2253</v>
      </c>
      <c r="M83" s="90" t="s">
        <v>2274</v>
      </c>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3591</v>
      </c>
      <c r="B84" s="81" t="s">
        <v>3601</v>
      </c>
      <c r="C84" s="83" t="s">
        <v>3602</v>
      </c>
      <c r="D84" s="85" t="s">
        <v>3603</v>
      </c>
      <c r="E84" s="85" t="s">
        <v>3604</v>
      </c>
      <c r="F84" s="86" t="s">
        <v>3558</v>
      </c>
      <c r="G84" s="86" t="s">
        <v>3340</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3591</v>
      </c>
      <c r="B85" s="81" t="s">
        <v>3605</v>
      </c>
      <c r="C85" s="83" t="s">
        <v>3606</v>
      </c>
      <c r="D85" s="85" t="s">
        <v>3607</v>
      </c>
      <c r="E85" s="85" t="s">
        <v>3608</v>
      </c>
      <c r="F85" s="86" t="s">
        <v>3323</v>
      </c>
      <c r="G85" s="86" t="s">
        <v>3340</v>
      </c>
      <c r="H85" s="86">
        <v>2</v>
      </c>
      <c r="I85" s="88">
        <f>IF(COUNTIF(J85:AW85,"&lt;&gt;")=0,"",SUMPRODUCT(((Recommendations[ImplStatus]="Implemented")+(Recommendations[ImplStatus]="Compensated"))*ISNUMBER(MATCH(Recommendations[Id],J85:AW85,0)))/COUNTIF(J85:AW85,"&lt;&gt;"))</f>
        <v>0</v>
      </c>
      <c r="J85" s="90" t="s">
        <v>1105</v>
      </c>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3591</v>
      </c>
      <c r="B86" s="81" t="s">
        <v>3609</v>
      </c>
      <c r="C86" s="83" t="s">
        <v>3610</v>
      </c>
      <c r="D86" s="85" t="s">
        <v>3611</v>
      </c>
      <c r="E86" s="85" t="s">
        <v>3612</v>
      </c>
      <c r="F86" s="86" t="s">
        <v>3558</v>
      </c>
      <c r="G86" s="86" t="s">
        <v>3340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3591</v>
      </c>
      <c r="B87" s="81" t="s">
        <v>3613</v>
      </c>
      <c r="C87" s="83" t="s">
        <v>3614</v>
      </c>
      <c r="D87" s="85" t="s">
        <v>3615</v>
      </c>
      <c r="E87" s="85" t="s">
        <v>3616</v>
      </c>
      <c r="F87" s="86" t="s">
        <v>3558</v>
      </c>
      <c r="G87" s="86" t="s">
        <v>3340</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3591</v>
      </c>
      <c r="B88" s="81" t="s">
        <v>3617</v>
      </c>
      <c r="C88" s="83" t="s">
        <v>3618</v>
      </c>
      <c r="D88" s="85" t="s">
        <v>3619</v>
      </c>
      <c r="E88" s="85" t="s">
        <v>3620</v>
      </c>
      <c r="F88" s="86" t="s">
        <v>3558</v>
      </c>
      <c r="G88" s="86" t="s">
        <v>3340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3621</v>
      </c>
      <c r="B89" s="80">
        <v>10</v>
      </c>
      <c r="C89" s="82" t="s">
        <v>25</v>
      </c>
      <c r="D89" s="84" t="s">
        <v>3622</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3621</v>
      </c>
      <c r="B90" s="81" t="s">
        <v>3623</v>
      </c>
      <c r="C90" s="83" t="s">
        <v>3624</v>
      </c>
      <c r="D90" s="85" t="s">
        <v>3625</v>
      </c>
      <c r="E90" s="85" t="s">
        <v>3626</v>
      </c>
      <c r="F90" s="86" t="s">
        <v>3297</v>
      </c>
      <c r="G90" s="86" t="s">
        <v>3308</v>
      </c>
      <c r="H90" s="86">
        <v>1</v>
      </c>
      <c r="I90" s="88">
        <f>IF(COUNTIF(J90:AW90,"&lt;&gt;")=0,"",SUMPRODUCT(((Recommendations[ImplStatus]="Implemented")+(Recommendations[ImplStatus]="Compensated"))*ISNUMBER(MATCH(Recommendations[Id],J90:AW90,0)))/COUNTIF(J90:AW90,"&lt;&gt;"))</f>
        <v>0</v>
      </c>
      <c r="J90" s="90" t="s">
        <v>379</v>
      </c>
      <c r="K90" s="90" t="s">
        <v>632</v>
      </c>
      <c r="L90" s="90" t="s">
        <v>638</v>
      </c>
      <c r="M90" s="90" t="s">
        <v>1410</v>
      </c>
      <c r="N90" s="90" t="s">
        <v>1424</v>
      </c>
      <c r="O90" s="90" t="s">
        <v>1430</v>
      </c>
      <c r="P90" s="90" t="s">
        <v>1436</v>
      </c>
      <c r="Q90" s="90" t="s">
        <v>1528</v>
      </c>
      <c r="R90" s="90" t="s">
        <v>1535</v>
      </c>
      <c r="S90" s="90" t="s">
        <v>1542</v>
      </c>
      <c r="T90" s="90" t="s">
        <v>1556</v>
      </c>
      <c r="U90" s="90" t="s">
        <v>1563</v>
      </c>
      <c r="V90" s="90" t="s">
        <v>1569</v>
      </c>
      <c r="W90" s="90" t="s">
        <v>1576</v>
      </c>
      <c r="X90" s="90" t="s">
        <v>1583</v>
      </c>
      <c r="Y90" s="90" t="s">
        <v>1590</v>
      </c>
      <c r="Z90" s="90" t="s">
        <v>2267</v>
      </c>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3621</v>
      </c>
      <c r="B91" s="81" t="s">
        <v>3627</v>
      </c>
      <c r="C91" s="83" t="s">
        <v>3628</v>
      </c>
      <c r="D91" s="85" t="s">
        <v>3629</v>
      </c>
      <c r="E91" s="85" t="s">
        <v>3630</v>
      </c>
      <c r="F91" s="86" t="s">
        <v>3297</v>
      </c>
      <c r="G91" s="86" t="s">
        <v>3340</v>
      </c>
      <c r="H91" s="86">
        <v>1</v>
      </c>
      <c r="I91" s="88">
        <f>IF(COUNTIF(J91:AW91,"&lt;&gt;")=0,"",SUMPRODUCT(((Recommendations[ImplStatus]="Implemented")+(Recommendations[ImplStatus]="Compensated"))*ISNUMBER(MATCH(Recommendations[Id],J91:AW91,0)))/COUNTIF(J91:AW91,"&lt;&gt;"))</f>
        <v>0</v>
      </c>
      <c r="J91" s="90" t="s">
        <v>1563</v>
      </c>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3621</v>
      </c>
      <c r="B92" s="81" t="s">
        <v>3631</v>
      </c>
      <c r="C92" s="83" t="s">
        <v>3632</v>
      </c>
      <c r="D92" s="85" t="s">
        <v>3633</v>
      </c>
      <c r="E92" s="85" t="s">
        <v>3634</v>
      </c>
      <c r="F92" s="86" t="s">
        <v>3297</v>
      </c>
      <c r="G92" s="86" t="s">
        <v>3340</v>
      </c>
      <c r="H92" s="86">
        <v>1</v>
      </c>
      <c r="I92" s="88">
        <f>IF(COUNTIF(J92:AW92,"&lt;&gt;")=0,"",SUMPRODUCT(((Recommendations[ImplStatus]="Implemented")+(Recommendations[ImplStatus]="Compensated"))*ISNUMBER(MATCH(Recommendations[Id],J92:AW92,0)))/COUNTIF(J92:AW92,"&lt;&gt;"))</f>
        <v>0</v>
      </c>
      <c r="J92" s="90" t="s">
        <v>646</v>
      </c>
      <c r="K92" s="90" t="s">
        <v>653</v>
      </c>
      <c r="L92" s="90" t="s">
        <v>660</v>
      </c>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3621</v>
      </c>
      <c r="B93" s="81" t="s">
        <v>3635</v>
      </c>
      <c r="C93" s="83" t="s">
        <v>3636</v>
      </c>
      <c r="D93" s="85" t="s">
        <v>3637</v>
      </c>
      <c r="E93" s="85" t="s">
        <v>3638</v>
      </c>
      <c r="F93" s="86" t="s">
        <v>3297</v>
      </c>
      <c r="G93" s="86" t="s">
        <v>3308</v>
      </c>
      <c r="H93" s="86">
        <v>2</v>
      </c>
      <c r="I93" s="88">
        <f>IF(COUNTIF(J93:AW93,"&lt;&gt;")=0,"",SUMPRODUCT(((Recommendations[ImplStatus]="Implemented")+(Recommendations[ImplStatus]="Compensated"))*ISNUMBER(MATCH(Recommendations[Id],J93:AW93,0)))/COUNTIF(J93:AW93,"&lt;&gt;"))</f>
        <v>0</v>
      </c>
      <c r="J93" s="90" t="s">
        <v>1417</v>
      </c>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3621</v>
      </c>
      <c r="B94" s="81" t="s">
        <v>3639</v>
      </c>
      <c r="C94" s="83" t="s">
        <v>3640</v>
      </c>
      <c r="D94" s="85" t="s">
        <v>3641</v>
      </c>
      <c r="E94" s="85" t="s">
        <v>3642</v>
      </c>
      <c r="F94" s="86" t="s">
        <v>3297</v>
      </c>
      <c r="G94" s="86" t="s">
        <v>3340</v>
      </c>
      <c r="H94" s="86">
        <v>2</v>
      </c>
      <c r="I94" s="88">
        <f>IF(COUNTIF(J94:AW94,"&lt;&gt;")=0,"",SUMPRODUCT(((Recommendations[ImplStatus]="Implemented")+(Recommendations[ImplStatus]="Compensated"))*ISNUMBER(MATCH(Recommendations[Id],J94:AW94,0)))/COUNTIF(J94:AW94,"&lt;&gt;"))</f>
        <v>0</v>
      </c>
      <c r="J94" s="90" t="s">
        <v>67</v>
      </c>
      <c r="K94" s="90" t="s">
        <v>137</v>
      </c>
      <c r="L94" s="90" t="s">
        <v>256</v>
      </c>
      <c r="M94" s="90" t="s">
        <v>298</v>
      </c>
      <c r="N94" s="90" t="s">
        <v>333</v>
      </c>
      <c r="O94" s="90" t="s">
        <v>356</v>
      </c>
      <c r="P94" s="90" t="s">
        <v>379</v>
      </c>
      <c r="Q94" s="90" t="s">
        <v>926</v>
      </c>
      <c r="R94" s="90" t="s">
        <v>933</v>
      </c>
      <c r="S94" s="90" t="s">
        <v>939</v>
      </c>
      <c r="T94" s="90" t="s">
        <v>945</v>
      </c>
      <c r="U94" s="90" t="s">
        <v>1442</v>
      </c>
      <c r="V94" s="90" t="s">
        <v>1449</v>
      </c>
      <c r="W94" s="90" t="s">
        <v>1454</v>
      </c>
      <c r="X94" s="90" t="s">
        <v>1459</v>
      </c>
      <c r="Y94" s="90" t="s">
        <v>1464</v>
      </c>
      <c r="Z94" s="90" t="s">
        <v>1469</v>
      </c>
      <c r="AA94" s="90" t="s">
        <v>1475</v>
      </c>
      <c r="AB94" s="90" t="s">
        <v>1479</v>
      </c>
      <c r="AC94" s="90" t="s">
        <v>1484</v>
      </c>
      <c r="AD94" s="90" t="s">
        <v>1488</v>
      </c>
      <c r="AE94" s="90" t="s">
        <v>1494</v>
      </c>
      <c r="AF94" s="90" t="s">
        <v>1500</v>
      </c>
      <c r="AG94" s="90" t="s">
        <v>1505</v>
      </c>
      <c r="AH94" s="90" t="s">
        <v>1511</v>
      </c>
      <c r="AI94" s="90" t="s">
        <v>1517</v>
      </c>
      <c r="AJ94" s="90" t="s">
        <v>1522</v>
      </c>
      <c r="AK94" s="90" t="s">
        <v>1583</v>
      </c>
      <c r="AL94" s="90" t="s">
        <v>1590</v>
      </c>
      <c r="AM94" s="90" t="s">
        <v>1606</v>
      </c>
      <c r="AN94" s="90" t="s">
        <v>1613</v>
      </c>
      <c r="AO94" s="90" t="s">
        <v>1619</v>
      </c>
      <c r="AP94" s="90" t="s">
        <v>1625</v>
      </c>
      <c r="AQ94" s="90" t="s">
        <v>2109</v>
      </c>
      <c r="AR94" s="90" t="s">
        <v>2253</v>
      </c>
      <c r="AS94" s="90" t="s">
        <v>2260</v>
      </c>
      <c r="AT94" s="90" t="s">
        <v>2267</v>
      </c>
      <c r="AU94" s="90" t="s">
        <v>2274</v>
      </c>
      <c r="AV94" s="90" t="s">
        <v>2817</v>
      </c>
      <c r="AW94" s="101" t="s">
        <v>2823</v>
      </c>
    </row>
    <row r="95" spans="1:49" ht="60" customHeight="1" x14ac:dyDescent="0.35">
      <c r="A95" s="98" t="s">
        <v>3621</v>
      </c>
      <c r="B95" s="81" t="s">
        <v>3643</v>
      </c>
      <c r="C95" s="83" t="s">
        <v>3644</v>
      </c>
      <c r="D95" s="85" t="s">
        <v>3645</v>
      </c>
      <c r="E95" s="85" t="s">
        <v>3646</v>
      </c>
      <c r="F95" s="86" t="s">
        <v>3297</v>
      </c>
      <c r="G95" s="86" t="s">
        <v>3340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3621</v>
      </c>
      <c r="B96" s="81" t="s">
        <v>3647</v>
      </c>
      <c r="C96" s="83" t="s">
        <v>3648</v>
      </c>
      <c r="D96" s="85" t="s">
        <v>3649</v>
      </c>
      <c r="E96" s="85" t="s">
        <v>3650</v>
      </c>
      <c r="F96" s="86" t="s">
        <v>3297</v>
      </c>
      <c r="G96" s="86" t="s">
        <v>3308</v>
      </c>
      <c r="H96" s="86">
        <v>2</v>
      </c>
      <c r="I96" s="88">
        <f>IF(COUNTIF(J96:AW96,"&lt;&gt;")=0,"",SUMPRODUCT(((Recommendations[ImplStatus]="Implemented")+(Recommendations[ImplStatus]="Compensated"))*ISNUMBER(MATCH(Recommendations[Id],J96:AW96,0)))/COUNTIF(J96:AW96,"&lt;&gt;"))</f>
        <v>0</v>
      </c>
      <c r="J96" s="90" t="s">
        <v>1404</v>
      </c>
      <c r="K96" s="90" t="s">
        <v>1436</v>
      </c>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3651</v>
      </c>
      <c r="B97" s="80">
        <v>11</v>
      </c>
      <c r="C97" s="82" t="s">
        <v>25</v>
      </c>
      <c r="D97" s="84" t="s">
        <v>3652</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3651</v>
      </c>
      <c r="B98" s="81" t="s">
        <v>3653</v>
      </c>
      <c r="C98" s="83" t="s">
        <v>3654</v>
      </c>
      <c r="D98" s="85" t="s">
        <v>3655</v>
      </c>
      <c r="E98" s="85" t="s">
        <v>3656</v>
      </c>
      <c r="F98" s="86" t="s">
        <v>3415</v>
      </c>
      <c r="G98" s="86" t="s">
        <v>3356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3651</v>
      </c>
      <c r="B99" s="81" t="s">
        <v>3657</v>
      </c>
      <c r="C99" s="83" t="s">
        <v>3658</v>
      </c>
      <c r="D99" s="85" t="s">
        <v>3659</v>
      </c>
      <c r="E99" s="85" t="s">
        <v>3660</v>
      </c>
      <c r="F99" s="86" t="s">
        <v>3355</v>
      </c>
      <c r="G99" s="86" t="s">
        <v>3661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3651</v>
      </c>
      <c r="B100" s="81" t="s">
        <v>3662</v>
      </c>
      <c r="C100" s="83" t="s">
        <v>3663</v>
      </c>
      <c r="D100" s="85" t="s">
        <v>3664</v>
      </c>
      <c r="E100" s="85" t="s">
        <v>3665</v>
      </c>
      <c r="F100" s="86" t="s">
        <v>3355</v>
      </c>
      <c r="G100" s="86" t="s">
        <v>3340</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3651</v>
      </c>
      <c r="B101" s="81" t="s">
        <v>3666</v>
      </c>
      <c r="C101" s="83" t="s">
        <v>3667</v>
      </c>
      <c r="D101" s="85" t="s">
        <v>3668</v>
      </c>
      <c r="E101" s="85" t="s">
        <v>3669</v>
      </c>
      <c r="F101" s="86" t="s">
        <v>3355</v>
      </c>
      <c r="G101" s="86" t="s">
        <v>3661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3651</v>
      </c>
      <c r="B102" s="81" t="s">
        <v>3670</v>
      </c>
      <c r="C102" s="83" t="s">
        <v>3671</v>
      </c>
      <c r="D102" s="85" t="s">
        <v>3672</v>
      </c>
      <c r="E102" s="85" t="s">
        <v>3673</v>
      </c>
      <c r="F102" s="86" t="s">
        <v>3355</v>
      </c>
      <c r="G102" s="86" t="s">
        <v>3661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3674</v>
      </c>
      <c r="B103" s="80">
        <v>12</v>
      </c>
      <c r="C103" s="82" t="s">
        <v>25</v>
      </c>
      <c r="D103" s="84" t="s">
        <v>3675</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3674</v>
      </c>
      <c r="B104" s="81" t="s">
        <v>1383</v>
      </c>
      <c r="C104" s="83" t="s">
        <v>3676</v>
      </c>
      <c r="D104" s="85" t="s">
        <v>3677</v>
      </c>
      <c r="E104" s="85" t="s">
        <v>3678</v>
      </c>
      <c r="F104" s="86" t="s">
        <v>3558</v>
      </c>
      <c r="G104" s="86" t="s">
        <v>3340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3674</v>
      </c>
      <c r="B105" s="81" t="s">
        <v>3679</v>
      </c>
      <c r="C105" s="83" t="s">
        <v>3680</v>
      </c>
      <c r="D105" s="85" t="s">
        <v>3681</v>
      </c>
      <c r="E105" s="85" t="s">
        <v>3682</v>
      </c>
      <c r="F105" s="86" t="s">
        <v>3558</v>
      </c>
      <c r="G105" s="86" t="s">
        <v>3340</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3674</v>
      </c>
      <c r="B106" s="81" t="s">
        <v>3683</v>
      </c>
      <c r="C106" s="83" t="s">
        <v>3684</v>
      </c>
      <c r="D106" s="85" t="s">
        <v>3685</v>
      </c>
      <c r="E106" s="85" t="s">
        <v>3686</v>
      </c>
      <c r="F106" s="86" t="s">
        <v>3558</v>
      </c>
      <c r="G106" s="86" t="s">
        <v>3340</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3674</v>
      </c>
      <c r="B107" s="81" t="s">
        <v>3687</v>
      </c>
      <c r="C107" s="83" t="s">
        <v>3688</v>
      </c>
      <c r="D107" s="85" t="s">
        <v>3689</v>
      </c>
      <c r="E107" s="85" t="s">
        <v>3690</v>
      </c>
      <c r="F107" s="86" t="s">
        <v>3415</v>
      </c>
      <c r="G107" s="86" t="s">
        <v>3356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3674</v>
      </c>
      <c r="B108" s="81" t="s">
        <v>3691</v>
      </c>
      <c r="C108" s="83" t="s">
        <v>3692</v>
      </c>
      <c r="D108" s="85" t="s">
        <v>3693</v>
      </c>
      <c r="E108" s="85" t="s">
        <v>3694</v>
      </c>
      <c r="F108" s="86" t="s">
        <v>3558</v>
      </c>
      <c r="G108" s="86" t="s">
        <v>3340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3674</v>
      </c>
      <c r="B109" s="81" t="s">
        <v>3695</v>
      </c>
      <c r="C109" s="83" t="s">
        <v>3696</v>
      </c>
      <c r="D109" s="85" t="s">
        <v>3697</v>
      </c>
      <c r="E109" s="85" t="s">
        <v>3698</v>
      </c>
      <c r="F109" s="86" t="s">
        <v>3558</v>
      </c>
      <c r="G109" s="86" t="s">
        <v>3340</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3674</v>
      </c>
      <c r="B110" s="81" t="s">
        <v>3699</v>
      </c>
      <c r="C110" s="83" t="s">
        <v>3700</v>
      </c>
      <c r="D110" s="85" t="s">
        <v>3701</v>
      </c>
      <c r="E110" s="85" t="s">
        <v>3702</v>
      </c>
      <c r="F110" s="86" t="s">
        <v>3297</v>
      </c>
      <c r="G110" s="86" t="s">
        <v>3340</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3674</v>
      </c>
      <c r="B111" s="81" t="s">
        <v>3703</v>
      </c>
      <c r="C111" s="83" t="s">
        <v>3704</v>
      </c>
      <c r="D111" s="85" t="s">
        <v>3705</v>
      </c>
      <c r="E111" s="85" t="s">
        <v>3706</v>
      </c>
      <c r="F111" s="86" t="s">
        <v>3297</v>
      </c>
      <c r="G111" s="86" t="s">
        <v>3340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3707</v>
      </c>
      <c r="B112" s="80">
        <v>13</v>
      </c>
      <c r="C112" s="82" t="s">
        <v>25</v>
      </c>
      <c r="D112" s="84" t="s">
        <v>3708</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3707</v>
      </c>
      <c r="B113" s="81" t="s">
        <v>3709</v>
      </c>
      <c r="C113" s="83" t="s">
        <v>3710</v>
      </c>
      <c r="D113" s="85" t="s">
        <v>3711</v>
      </c>
      <c r="E113" s="85" t="s">
        <v>3712</v>
      </c>
      <c r="F113" s="86" t="s">
        <v>3558</v>
      </c>
      <c r="G113" s="86" t="s">
        <v>3308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3707</v>
      </c>
      <c r="B114" s="81" t="s">
        <v>3713</v>
      </c>
      <c r="C114" s="83" t="s">
        <v>3714</v>
      </c>
      <c r="D114" s="85" t="s">
        <v>3715</v>
      </c>
      <c r="E114" s="85" t="s">
        <v>3716</v>
      </c>
      <c r="F114" s="86" t="s">
        <v>3297</v>
      </c>
      <c r="G114" s="86" t="s">
        <v>3308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3707</v>
      </c>
      <c r="B115" s="81" t="s">
        <v>3717</v>
      </c>
      <c r="C115" s="83" t="s">
        <v>3718</v>
      </c>
      <c r="D115" s="85" t="s">
        <v>3719</v>
      </c>
      <c r="E115" s="85" t="s">
        <v>3720</v>
      </c>
      <c r="F115" s="86" t="s">
        <v>3558</v>
      </c>
      <c r="G115" s="86" t="s">
        <v>3308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3707</v>
      </c>
      <c r="B116" s="81" t="s">
        <v>3721</v>
      </c>
      <c r="C116" s="83" t="s">
        <v>3722</v>
      </c>
      <c r="D116" s="85" t="s">
        <v>3723</v>
      </c>
      <c r="E116" s="85" t="s">
        <v>3724</v>
      </c>
      <c r="F116" s="86" t="s">
        <v>3558</v>
      </c>
      <c r="G116" s="86" t="s">
        <v>3340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3707</v>
      </c>
      <c r="B117" s="81" t="s">
        <v>3725</v>
      </c>
      <c r="C117" s="83" t="s">
        <v>3726</v>
      </c>
      <c r="D117" s="85" t="s">
        <v>3727</v>
      </c>
      <c r="E117" s="85" t="s">
        <v>3728</v>
      </c>
      <c r="F117" s="86" t="s">
        <v>3297</v>
      </c>
      <c r="G117" s="86" t="s">
        <v>3340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3707</v>
      </c>
      <c r="B118" s="81" t="s">
        <v>3729</v>
      </c>
      <c r="C118" s="83" t="s">
        <v>3730</v>
      </c>
      <c r="D118" s="85" t="s">
        <v>3731</v>
      </c>
      <c r="E118" s="85" t="s">
        <v>3732</v>
      </c>
      <c r="F118" s="86" t="s">
        <v>3558</v>
      </c>
      <c r="G118" s="86" t="s">
        <v>3308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3707</v>
      </c>
      <c r="B119" s="81" t="s">
        <v>3733</v>
      </c>
      <c r="C119" s="83" t="s">
        <v>3734</v>
      </c>
      <c r="D119" s="85" t="s">
        <v>3735</v>
      </c>
      <c r="E119" s="85" t="s">
        <v>3736</v>
      </c>
      <c r="F119" s="86" t="s">
        <v>3297</v>
      </c>
      <c r="G119" s="86" t="s">
        <v>3340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3707</v>
      </c>
      <c r="B120" s="81" t="s">
        <v>3737</v>
      </c>
      <c r="C120" s="83" t="s">
        <v>3738</v>
      </c>
      <c r="D120" s="85" t="s">
        <v>3739</v>
      </c>
      <c r="E120" s="85" t="s">
        <v>3740</v>
      </c>
      <c r="F120" s="86" t="s">
        <v>3558</v>
      </c>
      <c r="G120" s="86" t="s">
        <v>3340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3707</v>
      </c>
      <c r="B121" s="81" t="s">
        <v>3741</v>
      </c>
      <c r="C121" s="83" t="s">
        <v>3742</v>
      </c>
      <c r="D121" s="85" t="s">
        <v>3743</v>
      </c>
      <c r="E121" s="85" t="s">
        <v>3744</v>
      </c>
      <c r="F121" s="86" t="s">
        <v>3558</v>
      </c>
      <c r="G121" s="86" t="s">
        <v>3340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3707</v>
      </c>
      <c r="B122" s="81" t="s">
        <v>3745</v>
      </c>
      <c r="C122" s="83" t="s">
        <v>3746</v>
      </c>
      <c r="D122" s="85" t="s">
        <v>3747</v>
      </c>
      <c r="E122" s="85" t="s">
        <v>3748</v>
      </c>
      <c r="F122" s="86" t="s">
        <v>3558</v>
      </c>
      <c r="G122" s="86" t="s">
        <v>3340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3707</v>
      </c>
      <c r="B123" s="81" t="s">
        <v>3749</v>
      </c>
      <c r="C123" s="83" t="s">
        <v>3750</v>
      </c>
      <c r="D123" s="85" t="s">
        <v>3751</v>
      </c>
      <c r="E123" s="85" t="s">
        <v>3752</v>
      </c>
      <c r="F123" s="86" t="s">
        <v>3558</v>
      </c>
      <c r="G123" s="86" t="s">
        <v>3308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3753</v>
      </c>
      <c r="B124" s="80">
        <v>14</v>
      </c>
      <c r="C124" s="82" t="s">
        <v>25</v>
      </c>
      <c r="D124" s="84" t="s">
        <v>3754</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3753</v>
      </c>
      <c r="B125" s="81" t="s">
        <v>3755</v>
      </c>
      <c r="C125" s="83" t="s">
        <v>3756</v>
      </c>
      <c r="D125" s="85" t="s">
        <v>3757</v>
      </c>
      <c r="E125" s="85" t="s">
        <v>3758</v>
      </c>
      <c r="F125" s="86" t="s">
        <v>3415</v>
      </c>
      <c r="G125" s="86" t="s">
        <v>3356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3753</v>
      </c>
      <c r="B126" s="81" t="s">
        <v>3759</v>
      </c>
      <c r="C126" s="83" t="s">
        <v>3760</v>
      </c>
      <c r="D126" s="85" t="s">
        <v>3761</v>
      </c>
      <c r="E126" s="85" t="s">
        <v>3762</v>
      </c>
      <c r="F126" s="86" t="s">
        <v>3440</v>
      </c>
      <c r="G126" s="86" t="s">
        <v>3340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3753</v>
      </c>
      <c r="B127" s="81" t="s">
        <v>3763</v>
      </c>
      <c r="C127" s="83" t="s">
        <v>3764</v>
      </c>
      <c r="D127" s="85" t="s">
        <v>3765</v>
      </c>
      <c r="E127" s="85" t="s">
        <v>3766</v>
      </c>
      <c r="F127" s="86" t="s">
        <v>3440</v>
      </c>
      <c r="G127" s="86" t="s">
        <v>3340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3753</v>
      </c>
      <c r="B128" s="81" t="s">
        <v>3767</v>
      </c>
      <c r="C128" s="83" t="s">
        <v>3768</v>
      </c>
      <c r="D128" s="85" t="s">
        <v>3769</v>
      </c>
      <c r="E128" s="85" t="s">
        <v>3770</v>
      </c>
      <c r="F128" s="86" t="s">
        <v>3440</v>
      </c>
      <c r="G128" s="86" t="s">
        <v>3340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3753</v>
      </c>
      <c r="B129" s="81" t="s">
        <v>3771</v>
      </c>
      <c r="C129" s="83" t="s">
        <v>3772</v>
      </c>
      <c r="D129" s="85" t="s">
        <v>3773</v>
      </c>
      <c r="E129" s="85" t="s">
        <v>3774</v>
      </c>
      <c r="F129" s="86" t="s">
        <v>3440</v>
      </c>
      <c r="G129" s="86" t="s">
        <v>3340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3753</v>
      </c>
      <c r="B130" s="81" t="s">
        <v>3775</v>
      </c>
      <c r="C130" s="83" t="s">
        <v>3776</v>
      </c>
      <c r="D130" s="85" t="s">
        <v>3777</v>
      </c>
      <c r="E130" s="85" t="s">
        <v>3778</v>
      </c>
      <c r="F130" s="86" t="s">
        <v>3440</v>
      </c>
      <c r="G130" s="86" t="s">
        <v>3340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3753</v>
      </c>
      <c r="B131" s="81" t="s">
        <v>3779</v>
      </c>
      <c r="C131" s="83" t="s">
        <v>3780</v>
      </c>
      <c r="D131" s="85" t="s">
        <v>3781</v>
      </c>
      <c r="E131" s="85" t="s">
        <v>3782</v>
      </c>
      <c r="F131" s="86" t="s">
        <v>3440</v>
      </c>
      <c r="G131" s="86" t="s">
        <v>3340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3753</v>
      </c>
      <c r="B132" s="81" t="s">
        <v>3783</v>
      </c>
      <c r="C132" s="83" t="s">
        <v>3784</v>
      </c>
      <c r="D132" s="85" t="s">
        <v>3785</v>
      </c>
      <c r="E132" s="85" t="s">
        <v>3786</v>
      </c>
      <c r="F132" s="86" t="s">
        <v>3440</v>
      </c>
      <c r="G132" s="86" t="s">
        <v>3340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3753</v>
      </c>
      <c r="B133" s="81" t="s">
        <v>3787</v>
      </c>
      <c r="C133" s="83" t="s">
        <v>3788</v>
      </c>
      <c r="D133" s="85" t="s">
        <v>3789</v>
      </c>
      <c r="E133" s="85" t="s">
        <v>3790</v>
      </c>
      <c r="F133" s="86" t="s">
        <v>3440</v>
      </c>
      <c r="G133" s="86" t="s">
        <v>3340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3791</v>
      </c>
      <c r="B134" s="80">
        <v>15</v>
      </c>
      <c r="C134" s="82" t="s">
        <v>25</v>
      </c>
      <c r="D134" s="84" t="s">
        <v>3792</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3791</v>
      </c>
      <c r="B135" s="81" t="s">
        <v>1391</v>
      </c>
      <c r="C135" s="83" t="s">
        <v>3793</v>
      </c>
      <c r="D135" s="85" t="s">
        <v>3794</v>
      </c>
      <c r="E135" s="85" t="s">
        <v>3795</v>
      </c>
      <c r="F135" s="86" t="s">
        <v>3440</v>
      </c>
      <c r="G135" s="86" t="s">
        <v>3298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3791</v>
      </c>
      <c r="B136" s="81" t="s">
        <v>1397</v>
      </c>
      <c r="C136" s="83" t="s">
        <v>3796</v>
      </c>
      <c r="D136" s="85" t="s">
        <v>3797</v>
      </c>
      <c r="E136" s="85" t="s">
        <v>3798</v>
      </c>
      <c r="F136" s="86" t="s">
        <v>3415</v>
      </c>
      <c r="G136" s="86" t="s">
        <v>3356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3791</v>
      </c>
      <c r="B137" s="81" t="s">
        <v>3799</v>
      </c>
      <c r="C137" s="83" t="s">
        <v>3800</v>
      </c>
      <c r="D137" s="85" t="s">
        <v>3801</v>
      </c>
      <c r="E137" s="85" t="s">
        <v>3802</v>
      </c>
      <c r="F137" s="86" t="s">
        <v>3440</v>
      </c>
      <c r="G137" s="86" t="s">
        <v>3356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3791</v>
      </c>
      <c r="B138" s="81" t="s">
        <v>3803</v>
      </c>
      <c r="C138" s="83" t="s">
        <v>3804</v>
      </c>
      <c r="D138" s="85" t="s">
        <v>3805</v>
      </c>
      <c r="E138" s="85" t="s">
        <v>3806</v>
      </c>
      <c r="F138" s="86" t="s">
        <v>3415</v>
      </c>
      <c r="G138" s="86" t="s">
        <v>3356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3791</v>
      </c>
      <c r="B139" s="81" t="s">
        <v>3807</v>
      </c>
      <c r="C139" s="83" t="s">
        <v>3808</v>
      </c>
      <c r="D139" s="85" t="s">
        <v>3809</v>
      </c>
      <c r="E139" s="85" t="s">
        <v>3810</v>
      </c>
      <c r="F139" s="86" t="s">
        <v>3440</v>
      </c>
      <c r="G139" s="86" t="s">
        <v>3356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3791</v>
      </c>
      <c r="B140" s="81" t="s">
        <v>3811</v>
      </c>
      <c r="C140" s="83" t="s">
        <v>3812</v>
      </c>
      <c r="D140" s="85" t="s">
        <v>3813</v>
      </c>
      <c r="E140" s="85" t="s">
        <v>3814</v>
      </c>
      <c r="F140" s="86" t="s">
        <v>3355</v>
      </c>
      <c r="G140" s="86" t="s">
        <v>3356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3791</v>
      </c>
      <c r="B141" s="81" t="s">
        <v>3815</v>
      </c>
      <c r="C141" s="83" t="s">
        <v>3816</v>
      </c>
      <c r="D141" s="85" t="s">
        <v>3817</v>
      </c>
      <c r="E141" s="85" t="s">
        <v>3818</v>
      </c>
      <c r="F141" s="86" t="s">
        <v>3355</v>
      </c>
      <c r="G141" s="86" t="s">
        <v>3340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3819</v>
      </c>
      <c r="B142" s="80">
        <v>16</v>
      </c>
      <c r="C142" s="82" t="s">
        <v>25</v>
      </c>
      <c r="D142" s="84" t="s">
        <v>3820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3819</v>
      </c>
      <c r="B143" s="81" t="s">
        <v>3821</v>
      </c>
      <c r="C143" s="83" t="s">
        <v>3822</v>
      </c>
      <c r="D143" s="85" t="s">
        <v>3823</v>
      </c>
      <c r="E143" s="85" t="s">
        <v>3824</v>
      </c>
      <c r="F143" s="86" t="s">
        <v>3415</v>
      </c>
      <c r="G143" s="86" t="s">
        <v>3356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3819</v>
      </c>
      <c r="B144" s="81" t="s">
        <v>3825</v>
      </c>
      <c r="C144" s="83" t="s">
        <v>3826</v>
      </c>
      <c r="D144" s="85" t="s">
        <v>3827</v>
      </c>
      <c r="E144" s="85" t="s">
        <v>3828</v>
      </c>
      <c r="F144" s="86" t="s">
        <v>3415</v>
      </c>
      <c r="G144" s="86" t="s">
        <v>3356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3819</v>
      </c>
      <c r="B145" s="81" t="s">
        <v>3829</v>
      </c>
      <c r="C145" s="83" t="s">
        <v>3830</v>
      </c>
      <c r="D145" s="85" t="s">
        <v>3831</v>
      </c>
      <c r="E145" s="85" t="s">
        <v>3832</v>
      </c>
      <c r="F145" s="86" t="s">
        <v>3323</v>
      </c>
      <c r="G145" s="86" t="s">
        <v>3308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3819</v>
      </c>
      <c r="B146" s="81" t="s">
        <v>3833</v>
      </c>
      <c r="C146" s="83" t="s">
        <v>3834</v>
      </c>
      <c r="D146" s="85" t="s">
        <v>3835</v>
      </c>
      <c r="E146" s="85" t="s">
        <v>3836</v>
      </c>
      <c r="F146" s="86" t="s">
        <v>3323</v>
      </c>
      <c r="G146" s="86" t="s">
        <v>3298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3819</v>
      </c>
      <c r="B147" s="81" t="s">
        <v>3837</v>
      </c>
      <c r="C147" s="83" t="s">
        <v>3838</v>
      </c>
      <c r="D147" s="85" t="s">
        <v>3839</v>
      </c>
      <c r="E147" s="85" t="s">
        <v>3840</v>
      </c>
      <c r="F147" s="86" t="s">
        <v>3323</v>
      </c>
      <c r="G147" s="86" t="s">
        <v>3340</v>
      </c>
      <c r="H147" s="86">
        <v>2</v>
      </c>
      <c r="I147" s="88">
        <f>IF(COUNTIF(J147:AW147,"&lt;&gt;")=0,"",SUMPRODUCT(((Recommendations[ImplStatus]="Implemented")+(Recommendations[ImplStatus]="Compensated"))*ISNUMBER(MATCH(Recommendations[Id],J147:AW147,0)))/COUNTIF(J147:AW147,"&lt;&gt;"))</f>
        <v>0</v>
      </c>
      <c r="J147" s="90" t="s">
        <v>2287</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3819</v>
      </c>
      <c r="B148" s="81" t="s">
        <v>3841</v>
      </c>
      <c r="C148" s="83" t="s">
        <v>3842</v>
      </c>
      <c r="D148" s="85" t="s">
        <v>3843</v>
      </c>
      <c r="E148" s="85" t="s">
        <v>3844</v>
      </c>
      <c r="F148" s="86" t="s">
        <v>3415</v>
      </c>
      <c r="G148" s="86" t="s">
        <v>3356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3819</v>
      </c>
      <c r="B149" s="81" t="s">
        <v>3845</v>
      </c>
      <c r="C149" s="83" t="s">
        <v>3846</v>
      </c>
      <c r="D149" s="85" t="s">
        <v>3847</v>
      </c>
      <c r="E149" s="85" t="s">
        <v>3848</v>
      </c>
      <c r="F149" s="86" t="s">
        <v>3323</v>
      </c>
      <c r="G149" s="86" t="s">
        <v>3340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3819</v>
      </c>
      <c r="B150" s="81" t="s">
        <v>3849</v>
      </c>
      <c r="C150" s="83" t="s">
        <v>3850</v>
      </c>
      <c r="D150" s="85" t="s">
        <v>3851</v>
      </c>
      <c r="E150" s="85" t="s">
        <v>3852</v>
      </c>
      <c r="F150" s="86" t="s">
        <v>3558</v>
      </c>
      <c r="G150" s="86" t="s">
        <v>3340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3819</v>
      </c>
      <c r="B151" s="81" t="s">
        <v>3853</v>
      </c>
      <c r="C151" s="83" t="s">
        <v>3854</v>
      </c>
      <c r="D151" s="85" t="s">
        <v>3855</v>
      </c>
      <c r="E151" s="85" t="s">
        <v>3856</v>
      </c>
      <c r="F151" s="86" t="s">
        <v>3440</v>
      </c>
      <c r="G151" s="86" t="s">
        <v>3340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3819</v>
      </c>
      <c r="B152" s="81" t="s">
        <v>3857</v>
      </c>
      <c r="C152" s="83" t="s">
        <v>3858</v>
      </c>
      <c r="D152" s="85" t="s">
        <v>3859</v>
      </c>
      <c r="E152" s="85" t="s">
        <v>3860</v>
      </c>
      <c r="F152" s="86" t="s">
        <v>3323</v>
      </c>
      <c r="G152" s="86" t="s">
        <v>3340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3819</v>
      </c>
      <c r="B153" s="81" t="s">
        <v>3861</v>
      </c>
      <c r="C153" s="83" t="s">
        <v>3862</v>
      </c>
      <c r="D153" s="85" t="s">
        <v>3863</v>
      </c>
      <c r="E153" s="85" t="s">
        <v>3864</v>
      </c>
      <c r="F153" s="86" t="s">
        <v>3323</v>
      </c>
      <c r="G153" s="86" t="s">
        <v>3340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3819</v>
      </c>
      <c r="B154" s="81" t="s">
        <v>3865</v>
      </c>
      <c r="C154" s="83" t="s">
        <v>3866</v>
      </c>
      <c r="D154" s="85" t="s">
        <v>3867</v>
      </c>
      <c r="E154" s="85" t="s">
        <v>3868</v>
      </c>
      <c r="F154" s="86" t="s">
        <v>3323</v>
      </c>
      <c r="G154" s="86" t="s">
        <v>3340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3819</v>
      </c>
      <c r="B155" s="81" t="s">
        <v>3869</v>
      </c>
      <c r="C155" s="83" t="s">
        <v>3870</v>
      </c>
      <c r="D155" s="85" t="s">
        <v>3871</v>
      </c>
      <c r="E155" s="85" t="s">
        <v>3872</v>
      </c>
      <c r="F155" s="86" t="s">
        <v>3323</v>
      </c>
      <c r="G155" s="86" t="s">
        <v>3308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3819</v>
      </c>
      <c r="B156" s="81" t="s">
        <v>3873</v>
      </c>
      <c r="C156" s="83" t="s">
        <v>3874</v>
      </c>
      <c r="D156" s="85" t="s">
        <v>3875</v>
      </c>
      <c r="E156" s="85" t="s">
        <v>3876</v>
      </c>
      <c r="F156" s="86" t="s">
        <v>3323</v>
      </c>
      <c r="G156" s="86" t="s">
        <v>3340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3877</v>
      </c>
      <c r="B157" s="80">
        <v>17</v>
      </c>
      <c r="C157" s="82" t="s">
        <v>25</v>
      </c>
      <c r="D157" s="84" t="s">
        <v>3878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3877</v>
      </c>
      <c r="B158" s="81" t="s">
        <v>3879</v>
      </c>
      <c r="C158" s="83" t="s">
        <v>3880</v>
      </c>
      <c r="D158" s="85" t="s">
        <v>3881</v>
      </c>
      <c r="E158" s="85" t="s">
        <v>3882</v>
      </c>
      <c r="F158" s="86" t="s">
        <v>3440</v>
      </c>
      <c r="G158" s="86" t="s">
        <v>3303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3877</v>
      </c>
      <c r="B159" s="81" t="s">
        <v>3883</v>
      </c>
      <c r="C159" s="83" t="s">
        <v>3884</v>
      </c>
      <c r="D159" s="85" t="s">
        <v>3885</v>
      </c>
      <c r="E159" s="85" t="s">
        <v>3886</v>
      </c>
      <c r="F159" s="86" t="s">
        <v>3415</v>
      </c>
      <c r="G159" s="86" t="s">
        <v>3356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3877</v>
      </c>
      <c r="B160" s="81" t="s">
        <v>3887</v>
      </c>
      <c r="C160" s="83" t="s">
        <v>3888</v>
      </c>
      <c r="D160" s="85" t="s">
        <v>3889</v>
      </c>
      <c r="E160" s="85" t="s">
        <v>3890</v>
      </c>
      <c r="F160" s="86" t="s">
        <v>3415</v>
      </c>
      <c r="G160" s="86" t="s">
        <v>3356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3877</v>
      </c>
      <c r="B161" s="81" t="s">
        <v>3891</v>
      </c>
      <c r="C161" s="83" t="s">
        <v>3892</v>
      </c>
      <c r="D161" s="85" t="s">
        <v>3893</v>
      </c>
      <c r="E161" s="85" t="s">
        <v>3894</v>
      </c>
      <c r="F161" s="86" t="s">
        <v>3415</v>
      </c>
      <c r="G161" s="86" t="s">
        <v>3356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3877</v>
      </c>
      <c r="B162" s="81" t="s">
        <v>3895</v>
      </c>
      <c r="C162" s="83" t="s">
        <v>3896</v>
      </c>
      <c r="D162" s="85" t="s">
        <v>3897</v>
      </c>
      <c r="E162" s="85" t="s">
        <v>3898</v>
      </c>
      <c r="F162" s="86" t="s">
        <v>3440</v>
      </c>
      <c r="G162" s="86" t="s">
        <v>3303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3877</v>
      </c>
      <c r="B163" s="81" t="s">
        <v>3899</v>
      </c>
      <c r="C163" s="83" t="s">
        <v>3900</v>
      </c>
      <c r="D163" s="85" t="s">
        <v>3901</v>
      </c>
      <c r="E163" s="85" t="s">
        <v>3902</v>
      </c>
      <c r="F163" s="86" t="s">
        <v>3440</v>
      </c>
      <c r="G163" s="86" t="s">
        <v>3303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3877</v>
      </c>
      <c r="B164" s="81" t="s">
        <v>3903</v>
      </c>
      <c r="C164" s="83" t="s">
        <v>3904</v>
      </c>
      <c r="D164" s="85" t="s">
        <v>3905</v>
      </c>
      <c r="E164" s="85" t="s">
        <v>3906</v>
      </c>
      <c r="F164" s="86" t="s">
        <v>3440</v>
      </c>
      <c r="G164" s="86" t="s">
        <v>3661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3877</v>
      </c>
      <c r="B165" s="81" t="s">
        <v>3907</v>
      </c>
      <c r="C165" s="83" t="s">
        <v>3908</v>
      </c>
      <c r="D165" s="85" t="s">
        <v>3909</v>
      </c>
      <c r="E165" s="85" t="s">
        <v>3910</v>
      </c>
      <c r="F165" s="86" t="s">
        <v>3440</v>
      </c>
      <c r="G165" s="86" t="s">
        <v>3661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3877</v>
      </c>
      <c r="B166" s="81" t="s">
        <v>3911</v>
      </c>
      <c r="C166" s="83" t="s">
        <v>3912</v>
      </c>
      <c r="D166" s="85" t="s">
        <v>3913</v>
      </c>
      <c r="E166" s="85" t="s">
        <v>3914</v>
      </c>
      <c r="F166" s="86" t="s">
        <v>3415</v>
      </c>
      <c r="G166" s="86" t="s">
        <v>3661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3915</v>
      </c>
      <c r="B167" s="80">
        <v>18</v>
      </c>
      <c r="C167" s="82" t="s">
        <v>25</v>
      </c>
      <c r="D167" s="84" t="s">
        <v>3916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3915</v>
      </c>
      <c r="B168" s="81" t="s">
        <v>3917</v>
      </c>
      <c r="C168" s="83" t="s">
        <v>3918</v>
      </c>
      <c r="D168" s="85" t="s">
        <v>3919</v>
      </c>
      <c r="E168" s="85" t="s">
        <v>3920</v>
      </c>
      <c r="F168" s="86" t="s">
        <v>3415</v>
      </c>
      <c r="G168" s="86" t="s">
        <v>3356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3915</v>
      </c>
      <c r="B169" s="81" t="s">
        <v>3921</v>
      </c>
      <c r="C169" s="83" t="s">
        <v>3922</v>
      </c>
      <c r="D169" s="85" t="s">
        <v>3923</v>
      </c>
      <c r="E169" s="85" t="s">
        <v>3924</v>
      </c>
      <c r="F169" s="86" t="s">
        <v>3558</v>
      </c>
      <c r="G169" s="86" t="s">
        <v>3308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3915</v>
      </c>
      <c r="B170" s="81" t="s">
        <v>3925</v>
      </c>
      <c r="C170" s="83" t="s">
        <v>3926</v>
      </c>
      <c r="D170" s="85" t="s">
        <v>3927</v>
      </c>
      <c r="E170" s="85" t="s">
        <v>3928</v>
      </c>
      <c r="F170" s="86" t="s">
        <v>3558</v>
      </c>
      <c r="G170" s="86" t="s">
        <v>3340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3915</v>
      </c>
      <c r="B171" s="81" t="s">
        <v>3929</v>
      </c>
      <c r="C171" s="83" t="s">
        <v>3930</v>
      </c>
      <c r="D171" s="85" t="s">
        <v>3931</v>
      </c>
      <c r="E171" s="85" t="s">
        <v>3932</v>
      </c>
      <c r="F171" s="86" t="s">
        <v>3558</v>
      </c>
      <c r="G171" s="86" t="s">
        <v>3340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3915</v>
      </c>
      <c r="B172" s="91" t="s">
        <v>3933</v>
      </c>
      <c r="C172" s="92" t="s">
        <v>3934</v>
      </c>
      <c r="D172" s="93" t="s">
        <v>3935</v>
      </c>
      <c r="E172" s="93" t="s">
        <v>3936</v>
      </c>
      <c r="F172" s="94" t="s">
        <v>3558</v>
      </c>
      <c r="G172" s="94" t="s">
        <v>3308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65" t="s">
        <v>3002</v>
      </c>
      <c r="B176" s="265"/>
      <c r="C176" s="265"/>
      <c r="D176" s="26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IFERROR(INDEX('Recommendations'!$I$2:$I$458, MATCH(J2,'Recommendations'!$B$2:$B$458,0))="Implemented", FALSE))</xm:f>
            <x14:dxf>
              <font>
                <color rgb="FF000000"/>
              </font>
              <fill>
                <patternFill>
                  <bgColor rgb="FF3C7D22"/>
                </patternFill>
              </fill>
            </x14:dxf>
          </x14:cfRule>
          <x14:cfRule type="expression" priority="2" id="{00000000-000E-0000-0400-000002000000}">
            <xm:f>AND(J2&lt;&gt;"", IFERROR(INDEX('Recommendations'!$I$2:$I$458, MATCH(J2,'Recommendations'!$B$2:$B$458,0))="Compensated", FALSE))</xm:f>
            <x14:dxf>
              <font>
                <color rgb="FF000000"/>
              </font>
              <fill>
                <patternFill>
                  <bgColor rgb="FFC6E0B4"/>
                </patternFill>
              </fill>
            </x14:dxf>
          </x14:cfRule>
          <x14:cfRule type="expression" priority="3" id="{00000000-000E-0000-0400-000003000000}">
            <xm:f>AND(J2&lt;&gt;"", IFERROR(INDEX('Recommendations'!$I$2:$I$458, MATCH(J2,'Recommendations'!$B$2:$B$458,0))="Testing", FALSE))</xm:f>
            <x14:dxf>
              <font>
                <color rgb="FF000000"/>
              </font>
              <fill>
                <patternFill>
                  <bgColor rgb="FFFFC000"/>
                </patternFill>
              </fill>
            </x14:dxf>
          </x14:cfRule>
          <x14:cfRule type="expression" priority="4" id="{00000000-000E-0000-0400-000004000000}">
            <xm:f>AND(J2&lt;&gt;"", IFERROR(INDEX('Recommendations'!$I$2:$I$458, MATCH(J2,'Recommendations'!$B$2:$B$458,0))="Failed", FALSE))</xm:f>
            <x14:dxf>
              <font>
                <color rgb="FF000000"/>
              </font>
              <fill>
                <patternFill>
                  <bgColor rgb="FFD82891"/>
                </patternFill>
              </fill>
            </x14:dxf>
          </x14:cfRule>
          <x14:cfRule type="expression" priority="5" id="{00000000-000E-0000-0400-000005000000}">
            <xm:f>AND(J2&lt;&gt;"", IFERROR(INDEX('Recommendations'!$I$2:$I$458, MATCH(J2,'Recommendations'!$B$2:$B$458,0))="Risk Accepted", FALSE))</xm:f>
            <x14:dxf>
              <font>
                <color rgb="FF000000"/>
              </font>
              <fill>
                <patternFill>
                  <bgColor rgb="FFD9D9D9"/>
                </patternFill>
              </fill>
            </x14:dxf>
          </x14:cfRule>
          <x14:cfRule type="expression" priority="6" id="{00000000-000E-0000-0400-000006000000}">
            <xm:f>AND(J2&lt;&gt;"", IFERROR(INDEX('Recommendations'!$I$2:$I$458, MATCH(J2,'Recommendations'!$B$2:$B$458,0))="N/A",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tabSelected="1" workbookViewId="0">
      <pane xSplit="2" ySplit="1" topLeftCell="C34" activePane="bottomRight" state="frozen"/>
      <selection pane="topRight" activeCell="C1" sqref="C1"/>
      <selection pane="bottomLeft" activeCell="A2" sqref="A2"/>
      <selection pane="bottomRight" activeCell="I38" sqref="I38"/>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7" width="10" customWidth="1" collapsed="1"/>
    <col min="8" max="8" width="10" customWidth="1"/>
    <col min="9" max="47" width="10" customWidth="1" outlineLevel="1"/>
  </cols>
  <sheetData>
    <row r="1" spans="1:47" ht="25" customHeight="1" x14ac:dyDescent="0.35">
      <c r="A1" s="120" t="s">
        <v>1</v>
      </c>
      <c r="B1" s="121" t="s">
        <v>3937</v>
      </c>
      <c r="C1" s="121" t="s">
        <v>11</v>
      </c>
      <c r="D1" s="121" t="s">
        <v>3157</v>
      </c>
      <c r="E1" s="121" t="s">
        <v>3938</v>
      </c>
      <c r="F1" s="121" t="s">
        <v>3939</v>
      </c>
      <c r="G1" s="121" t="s">
        <v>3251</v>
      </c>
      <c r="H1" s="121" t="s">
        <v>3252</v>
      </c>
      <c r="I1" s="121" t="s">
        <v>3253</v>
      </c>
      <c r="J1" s="121" t="s">
        <v>3254</v>
      </c>
      <c r="K1" s="121" t="s">
        <v>3255</v>
      </c>
      <c r="L1" s="121" t="s">
        <v>3256</v>
      </c>
      <c r="M1" s="121" t="s">
        <v>3257</v>
      </c>
      <c r="N1" s="121" t="s">
        <v>3258</v>
      </c>
      <c r="O1" s="121" t="s">
        <v>3259</v>
      </c>
      <c r="P1" s="121" t="s">
        <v>3260</v>
      </c>
      <c r="Q1" s="121" t="s">
        <v>3261</v>
      </c>
      <c r="R1" s="121" t="s">
        <v>3262</v>
      </c>
      <c r="S1" s="121" t="s">
        <v>3263</v>
      </c>
      <c r="T1" s="121" t="s">
        <v>3264</v>
      </c>
      <c r="U1" s="121" t="s">
        <v>3265</v>
      </c>
      <c r="V1" s="121" t="s">
        <v>3266</v>
      </c>
      <c r="W1" s="121" t="s">
        <v>3267</v>
      </c>
      <c r="X1" s="121" t="s">
        <v>3268</v>
      </c>
      <c r="Y1" s="121" t="s">
        <v>3269</v>
      </c>
      <c r="Z1" s="121" t="s">
        <v>3270</v>
      </c>
      <c r="AA1" s="121" t="s">
        <v>3271</v>
      </c>
      <c r="AB1" s="121" t="s">
        <v>3272</v>
      </c>
      <c r="AC1" s="121" t="s">
        <v>3273</v>
      </c>
      <c r="AD1" s="121" t="s">
        <v>3274</v>
      </c>
      <c r="AE1" s="121" t="s">
        <v>3275</v>
      </c>
      <c r="AF1" s="121" t="s">
        <v>3276</v>
      </c>
      <c r="AG1" s="121" t="s">
        <v>3277</v>
      </c>
      <c r="AH1" s="121" t="s">
        <v>3278</v>
      </c>
      <c r="AI1" s="121" t="s">
        <v>3279</v>
      </c>
      <c r="AJ1" s="121" t="s">
        <v>3280</v>
      </c>
      <c r="AK1" s="121" t="s">
        <v>3281</v>
      </c>
      <c r="AL1" s="121" t="s">
        <v>3282</v>
      </c>
      <c r="AM1" s="121" t="s">
        <v>3283</v>
      </c>
      <c r="AN1" s="121" t="s">
        <v>3284</v>
      </c>
      <c r="AO1" s="121" t="s">
        <v>3285</v>
      </c>
      <c r="AP1" s="121" t="s">
        <v>3286</v>
      </c>
      <c r="AQ1" s="121" t="s">
        <v>3287</v>
      </c>
      <c r="AR1" s="121" t="s">
        <v>3288</v>
      </c>
      <c r="AS1" s="121" t="s">
        <v>3289</v>
      </c>
      <c r="AT1" s="121" t="s">
        <v>3290</v>
      </c>
      <c r="AU1" s="122" t="s">
        <v>3291</v>
      </c>
    </row>
    <row r="2" spans="1:47" ht="60" customHeight="1" x14ac:dyDescent="0.35">
      <c r="A2" s="116" t="s">
        <v>3940</v>
      </c>
      <c r="B2" s="106" t="s">
        <v>3941</v>
      </c>
      <c r="C2" s="107" t="s">
        <v>3942</v>
      </c>
      <c r="D2" s="107" t="s">
        <v>3943</v>
      </c>
      <c r="E2" s="107" t="s">
        <v>3944</v>
      </c>
      <c r="F2" s="108" t="s">
        <v>3945</v>
      </c>
      <c r="G2" s="109">
        <f>IF(COUNTIF(H2:AU2,"&lt;&gt;")=0,"",SUMPRODUCT(((Recommendations[ImplStatus]="Implemented")+(Recommendations[ImplStatus]="Compensated"))*ISNUMBER(MATCH(Recommendations[Id],H2:AU2,0)))/COUNTIF(H2:AU2,"&lt;&gt;"))</f>
        <v>0</v>
      </c>
      <c r="H2" s="110" t="s">
        <v>1665</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3946</v>
      </c>
      <c r="B3" s="106" t="s">
        <v>3947</v>
      </c>
      <c r="C3" s="107" t="s">
        <v>3948</v>
      </c>
      <c r="D3" s="107" t="s">
        <v>3949</v>
      </c>
      <c r="E3" s="107" t="s">
        <v>3950</v>
      </c>
      <c r="F3" s="108" t="s">
        <v>3951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3952</v>
      </c>
      <c r="B4" s="106" t="s">
        <v>3953</v>
      </c>
      <c r="C4" s="107" t="s">
        <v>3954</v>
      </c>
      <c r="D4" s="107" t="s">
        <v>3955</v>
      </c>
      <c r="E4" s="107" t="s">
        <v>3956</v>
      </c>
      <c r="F4" s="108" t="s">
        <v>3957</v>
      </c>
      <c r="G4" s="109">
        <f>IF(COUNTIF(H4:AU4,"&lt;&gt;")=0,"",SUMPRODUCT(((Recommendations[ImplStatus]="Implemented")+(Recommendations[ImplStatus]="Compensated"))*ISNUMBER(MATCH(Recommendations[Id],H4:AU4,0)))/COUNTIF(H4:AU4,"&lt;&gt;"))</f>
        <v>0</v>
      </c>
      <c r="H4" s="110" t="s">
        <v>632</v>
      </c>
      <c r="I4" s="110" t="s">
        <v>638</v>
      </c>
      <c r="J4" s="110" t="s">
        <v>1404</v>
      </c>
      <c r="K4" s="110" t="s">
        <v>1410</v>
      </c>
      <c r="L4" s="110" t="s">
        <v>1417</v>
      </c>
      <c r="M4" s="110" t="s">
        <v>1424</v>
      </c>
      <c r="N4" s="110" t="s">
        <v>1430</v>
      </c>
      <c r="O4" s="110" t="s">
        <v>1436</v>
      </c>
      <c r="P4" s="110" t="s">
        <v>1464</v>
      </c>
      <c r="Q4" s="110" t="s">
        <v>1535</v>
      </c>
      <c r="R4" s="110" t="s">
        <v>1569</v>
      </c>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3958</v>
      </c>
      <c r="B5" s="106" t="s">
        <v>3959</v>
      </c>
      <c r="C5" s="107" t="s">
        <v>3960</v>
      </c>
      <c r="D5" s="107" t="s">
        <v>3961</v>
      </c>
      <c r="E5" s="107" t="s">
        <v>3962</v>
      </c>
      <c r="F5" s="108" t="s">
        <v>3963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3964</v>
      </c>
      <c r="B6" s="106" t="s">
        <v>3965</v>
      </c>
      <c r="C6" s="107" t="s">
        <v>3966</v>
      </c>
      <c r="D6" s="107" t="s">
        <v>3967</v>
      </c>
      <c r="E6" s="107" t="s">
        <v>25</v>
      </c>
      <c r="F6" s="108" t="s">
        <v>3968</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3969</v>
      </c>
      <c r="B7" s="106" t="s">
        <v>13</v>
      </c>
      <c r="C7" s="107" t="s">
        <v>3970</v>
      </c>
      <c r="D7" s="107" t="s">
        <v>3971</v>
      </c>
      <c r="E7" s="107" t="s">
        <v>25</v>
      </c>
      <c r="F7" s="108" t="s">
        <v>3972</v>
      </c>
      <c r="G7" s="109">
        <f>IF(COUNTIF(H7:AU7,"&lt;&gt;")=0,"",SUMPRODUCT(((Recommendations[ImplStatus]="Implemented")+(Recommendations[ImplStatus]="Compensated"))*ISNUMBER(MATCH(Recommendations[Id],H7:AU7,0)))/COUNTIF(H7:AU7,"&lt;&gt;"))</f>
        <v>0</v>
      </c>
      <c r="H7" s="110" t="s">
        <v>325</v>
      </c>
      <c r="I7" s="110" t="s">
        <v>1158</v>
      </c>
      <c r="J7" s="110" t="s">
        <v>1165</v>
      </c>
      <c r="K7" s="110" t="s">
        <v>1225</v>
      </c>
      <c r="L7" s="110" t="s">
        <v>1238</v>
      </c>
      <c r="M7" s="110" t="s">
        <v>1248</v>
      </c>
      <c r="N7" s="110" t="s">
        <v>1268</v>
      </c>
      <c r="O7" s="110" t="s">
        <v>1293</v>
      </c>
      <c r="P7" s="110" t="s">
        <v>1298</v>
      </c>
      <c r="Q7" s="110" t="s">
        <v>1308</v>
      </c>
      <c r="R7" s="110" t="s">
        <v>1338</v>
      </c>
      <c r="S7" s="110" t="s">
        <v>1354</v>
      </c>
      <c r="T7" s="110" t="s">
        <v>1359</v>
      </c>
      <c r="U7" s="110" t="s">
        <v>1542</v>
      </c>
      <c r="V7" s="110" t="s">
        <v>2048</v>
      </c>
      <c r="W7" s="110" t="s">
        <v>2755</v>
      </c>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3973</v>
      </c>
      <c r="B8" s="106" t="s">
        <v>3974</v>
      </c>
      <c r="C8" s="107" t="s">
        <v>3975</v>
      </c>
      <c r="D8" s="107" t="s">
        <v>3976</v>
      </c>
      <c r="E8" s="107" t="s">
        <v>25</v>
      </c>
      <c r="F8" s="108" t="s">
        <v>3977</v>
      </c>
      <c r="G8" s="109">
        <f>IF(COUNTIF(H8:AU8,"&lt;&gt;")=0,"",SUMPRODUCT(((Recommendations[ImplStatus]="Implemented")+(Recommendations[ImplStatus]="Compensated"))*ISNUMBER(MATCH(Recommendations[Id],H8:AU8,0)))/COUNTIF(H8:AU8,"&lt;&gt;"))</f>
        <v>0</v>
      </c>
      <c r="H8" s="110" t="s">
        <v>1424</v>
      </c>
      <c r="I8" s="110" t="s">
        <v>1475</v>
      </c>
      <c r="J8" s="110" t="s">
        <v>1479</v>
      </c>
      <c r="K8" s="110" t="s">
        <v>1484</v>
      </c>
      <c r="L8" s="110" t="s">
        <v>1488</v>
      </c>
      <c r="M8" s="110" t="s">
        <v>1500</v>
      </c>
      <c r="N8" s="110" t="s">
        <v>1505</v>
      </c>
      <c r="O8" s="110" t="s">
        <v>1517</v>
      </c>
      <c r="P8" s="110" t="s">
        <v>1522</v>
      </c>
      <c r="Q8" s="110" t="s">
        <v>1583</v>
      </c>
      <c r="R8" s="110" t="s">
        <v>1590</v>
      </c>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3978</v>
      </c>
      <c r="B9" s="106" t="s">
        <v>3979</v>
      </c>
      <c r="C9" s="107" t="s">
        <v>3980</v>
      </c>
      <c r="D9" s="107" t="s">
        <v>3981</v>
      </c>
      <c r="E9" s="107" t="s">
        <v>25</v>
      </c>
      <c r="F9" s="108" t="s">
        <v>3982</v>
      </c>
      <c r="G9" s="109">
        <f>IF(COUNTIF(H9:AU9,"&lt;&gt;")=0,"",SUMPRODUCT(((Recommendations[ImplStatus]="Implemented")+(Recommendations[ImplStatus]="Compensated"))*ISNUMBER(MATCH(Recommendations[Id],H9:AU9,0)))/COUNTIF(H9:AU9,"&lt;&gt;"))</f>
        <v>0</v>
      </c>
      <c r="H9" s="110" t="s">
        <v>379</v>
      </c>
      <c r="I9" s="110" t="s">
        <v>791</v>
      </c>
      <c r="J9" s="110" t="s">
        <v>1606</v>
      </c>
      <c r="K9" s="110" t="s">
        <v>1619</v>
      </c>
      <c r="L9" s="110" t="s">
        <v>1625</v>
      </c>
      <c r="M9" s="110" t="s">
        <v>2817</v>
      </c>
      <c r="N9" s="110" t="s">
        <v>2823</v>
      </c>
      <c r="O9" s="110" t="s">
        <v>2873</v>
      </c>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3983</v>
      </c>
      <c r="B10" s="106" t="s">
        <v>3984</v>
      </c>
      <c r="C10" s="107" t="s">
        <v>3985</v>
      </c>
      <c r="D10" s="107" t="s">
        <v>3986</v>
      </c>
      <c r="E10" s="107" t="s">
        <v>25</v>
      </c>
      <c r="F10" s="108" t="s">
        <v>3987</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3988</v>
      </c>
      <c r="B11" s="106" t="s">
        <v>3989</v>
      </c>
      <c r="C11" s="107" t="s">
        <v>3990</v>
      </c>
      <c r="D11" s="107" t="s">
        <v>3991</v>
      </c>
      <c r="E11" s="107" t="s">
        <v>25</v>
      </c>
      <c r="F11" s="108" t="s">
        <v>3992</v>
      </c>
      <c r="G11" s="109">
        <f>IF(COUNTIF(H11:AU11,"&lt;&gt;")=0,"",SUMPRODUCT(((Recommendations[ImplStatus]="Implemented")+(Recommendations[ImplStatus]="Compensated"))*ISNUMBER(MATCH(Recommendations[Id],H11:AU11,0)))/COUNTIF(H11:AU11,"&lt;&gt;"))</f>
        <v>0</v>
      </c>
      <c r="H11" s="110" t="s">
        <v>74</v>
      </c>
      <c r="I11" s="110" t="s">
        <v>340</v>
      </c>
      <c r="J11" s="110" t="s">
        <v>1135</v>
      </c>
      <c r="K11" s="110" t="s">
        <v>1459</v>
      </c>
      <c r="L11" s="110" t="s">
        <v>1613</v>
      </c>
      <c r="M11" s="110" t="s">
        <v>2109</v>
      </c>
      <c r="N11" s="110" t="s">
        <v>2336</v>
      </c>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3993</v>
      </c>
      <c r="B12" s="106" t="s">
        <v>3994</v>
      </c>
      <c r="C12" s="107" t="s">
        <v>3995</v>
      </c>
      <c r="D12" s="107" t="s">
        <v>3996</v>
      </c>
      <c r="E12" s="107" t="s">
        <v>25</v>
      </c>
      <c r="F12" s="108" t="s">
        <v>3997</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3998</v>
      </c>
      <c r="B13" s="106" t="s">
        <v>3999</v>
      </c>
      <c r="C13" s="107" t="s">
        <v>4000</v>
      </c>
      <c r="D13" s="107" t="s">
        <v>4001</v>
      </c>
      <c r="E13" s="107" t="s">
        <v>25</v>
      </c>
      <c r="F13" s="108" t="s">
        <v>4002</v>
      </c>
      <c r="G13" s="109">
        <f>IF(COUNTIF(H13:AU13,"&lt;&gt;")=0,"",SUMPRODUCT(((Recommendations[ImplStatus]="Implemented")+(Recommendations[ImplStatus]="Compensated"))*ISNUMBER(MATCH(Recommendations[Id],H13:AU13,0)))/COUNTIF(H13:AU13,"&lt;&gt;"))</f>
        <v>0</v>
      </c>
      <c r="H13" s="110" t="s">
        <v>1020</v>
      </c>
      <c r="I13" s="110" t="s">
        <v>1041</v>
      </c>
      <c r="J13" s="110" t="s">
        <v>2896</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4003</v>
      </c>
      <c r="B14" s="106" t="s">
        <v>4004</v>
      </c>
      <c r="C14" s="107" t="s">
        <v>4005</v>
      </c>
      <c r="D14" s="107" t="s">
        <v>4006</v>
      </c>
      <c r="E14" s="107" t="s">
        <v>25</v>
      </c>
      <c r="F14" s="108" t="s">
        <v>4007</v>
      </c>
      <c r="G14" s="109">
        <f>IF(COUNTIF(H14:AU14,"&lt;&gt;")=0,"",SUMPRODUCT(((Recommendations[ImplStatus]="Implemented")+(Recommendations[ImplStatus]="Compensated"))*ISNUMBER(MATCH(Recommendations[Id],H14:AU14,0)))/COUNTIF(H14:AU14,"&lt;&gt;"))</f>
        <v>0</v>
      </c>
      <c r="H14" s="110" t="s">
        <v>54</v>
      </c>
      <c r="I14" s="110" t="s">
        <v>61</v>
      </c>
      <c r="J14" s="110" t="s">
        <v>168</v>
      </c>
      <c r="K14" s="110" t="s">
        <v>176</v>
      </c>
      <c r="L14" s="110" t="s">
        <v>182</v>
      </c>
      <c r="M14" s="110" t="s">
        <v>189</v>
      </c>
      <c r="N14" s="110" t="s">
        <v>196</v>
      </c>
      <c r="O14" s="110" t="s">
        <v>249</v>
      </c>
      <c r="P14" s="110" t="s">
        <v>256</v>
      </c>
      <c r="Q14" s="110" t="s">
        <v>567</v>
      </c>
      <c r="R14" s="110" t="s">
        <v>573</v>
      </c>
      <c r="S14" s="110" t="s">
        <v>646</v>
      </c>
      <c r="T14" s="110" t="s">
        <v>653</v>
      </c>
      <c r="U14" s="110" t="s">
        <v>660</v>
      </c>
      <c r="V14" s="110" t="s">
        <v>1005</v>
      </c>
      <c r="W14" s="110" t="s">
        <v>1198</v>
      </c>
      <c r="X14" s="110" t="s">
        <v>1217</v>
      </c>
      <c r="Y14" s="110" t="s">
        <v>2344</v>
      </c>
      <c r="Z14" s="110" t="s">
        <v>2351</v>
      </c>
      <c r="AA14" s="110" t="s">
        <v>2358</v>
      </c>
      <c r="AB14" s="110" t="s">
        <v>2385</v>
      </c>
      <c r="AC14" s="110" t="s">
        <v>2406</v>
      </c>
      <c r="AD14" s="110" t="s">
        <v>2413</v>
      </c>
      <c r="AE14" s="110" t="s">
        <v>2425</v>
      </c>
      <c r="AF14" s="110" t="s">
        <v>2431</v>
      </c>
      <c r="AG14" s="110" t="s">
        <v>2450</v>
      </c>
      <c r="AH14" s="110" t="s">
        <v>2456</v>
      </c>
      <c r="AI14" s="110" t="s">
        <v>2474</v>
      </c>
      <c r="AJ14" s="110" t="s">
        <v>2481</v>
      </c>
      <c r="AK14" s="110" t="s">
        <v>2488</v>
      </c>
      <c r="AL14" s="110" t="s">
        <v>2495</v>
      </c>
      <c r="AM14" s="110" t="s">
        <v>2501</v>
      </c>
      <c r="AN14" s="110" t="s">
        <v>2507</v>
      </c>
      <c r="AO14" s="110" t="s">
        <v>2513</v>
      </c>
      <c r="AP14" s="110" t="s">
        <v>2519</v>
      </c>
      <c r="AQ14" s="110" t="s">
        <v>2525</v>
      </c>
      <c r="AR14" s="110" t="s">
        <v>2566</v>
      </c>
      <c r="AS14" s="110" t="s">
        <v>2578</v>
      </c>
      <c r="AT14" s="110"/>
      <c r="AU14" s="118"/>
    </row>
    <row r="15" spans="1:47" ht="60" customHeight="1" x14ac:dyDescent="0.35">
      <c r="A15" s="116" t="s">
        <v>4008</v>
      </c>
      <c r="B15" s="106" t="s">
        <v>4009</v>
      </c>
      <c r="C15" s="107" t="s">
        <v>4010</v>
      </c>
      <c r="D15" s="107" t="s">
        <v>4011</v>
      </c>
      <c r="E15" s="107" t="s">
        <v>25</v>
      </c>
      <c r="F15" s="108" t="s">
        <v>4012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4013</v>
      </c>
      <c r="B16" s="106" t="s">
        <v>4014</v>
      </c>
      <c r="C16" s="107" t="s">
        <v>4015</v>
      </c>
      <c r="D16" s="107" t="s">
        <v>4016</v>
      </c>
      <c r="E16" s="107" t="s">
        <v>25</v>
      </c>
      <c r="F16" s="108" t="s">
        <v>4017</v>
      </c>
      <c r="G16" s="109">
        <f>IF(COUNTIF(H16:AU16,"&lt;&gt;")=0,"",SUMPRODUCT(((Recommendations[ImplStatus]="Implemented")+(Recommendations[ImplStatus]="Compensated"))*ISNUMBER(MATCH(Recommendations[Id],H16:AU16,0)))/COUNTIF(H16:AU16,"&lt;&gt;"))</f>
        <v>0</v>
      </c>
      <c r="H16" s="110" t="s">
        <v>211</v>
      </c>
      <c r="I16" s="110" t="s">
        <v>668</v>
      </c>
      <c r="J16" s="110" t="s">
        <v>675</v>
      </c>
      <c r="K16" s="110" t="s">
        <v>720</v>
      </c>
      <c r="L16" s="110" t="s">
        <v>770</v>
      </c>
      <c r="M16" s="110" t="s">
        <v>805</v>
      </c>
      <c r="N16" s="110" t="s">
        <v>813</v>
      </c>
      <c r="O16" s="110" t="s">
        <v>827</v>
      </c>
      <c r="P16" s="110" t="s">
        <v>834</v>
      </c>
      <c r="Q16" s="110" t="s">
        <v>839</v>
      </c>
      <c r="R16" s="110" t="s">
        <v>1062</v>
      </c>
      <c r="S16" s="110" t="s">
        <v>1076</v>
      </c>
      <c r="T16" s="110" t="s">
        <v>1179</v>
      </c>
      <c r="U16" s="110" t="s">
        <v>1204</v>
      </c>
      <c r="V16" s="110" t="s">
        <v>1364</v>
      </c>
      <c r="W16" s="110" t="s">
        <v>1946</v>
      </c>
      <c r="X16" s="110" t="s">
        <v>1960</v>
      </c>
      <c r="Y16" s="110" t="s">
        <v>1967</v>
      </c>
      <c r="Z16" s="110" t="s">
        <v>2035</v>
      </c>
      <c r="AA16" s="110" t="s">
        <v>2042</v>
      </c>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4018</v>
      </c>
      <c r="B17" s="106" t="s">
        <v>4019</v>
      </c>
      <c r="C17" s="107" t="s">
        <v>4020</v>
      </c>
      <c r="D17" s="107" t="s">
        <v>4021</v>
      </c>
      <c r="E17" s="107" t="s">
        <v>25</v>
      </c>
      <c r="F17" s="108" t="s">
        <v>4022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4023</v>
      </c>
      <c r="B18" s="106" t="s">
        <v>4024</v>
      </c>
      <c r="C18" s="107" t="s">
        <v>4025</v>
      </c>
      <c r="D18" s="107" t="s">
        <v>4026</v>
      </c>
      <c r="E18" s="107" t="s">
        <v>25</v>
      </c>
      <c r="F18" s="108" t="s">
        <v>4027</v>
      </c>
      <c r="G18" s="109">
        <f>IF(COUNTIF(H18:AU18,"&lt;&gt;")=0,"",SUMPRODUCT(((Recommendations[ImplStatus]="Implemented")+(Recommendations[ImplStatus]="Compensated"))*ISNUMBER(MATCH(Recommendations[Id],H18:AU18,0)))/COUNTIF(H18:AU18,"&lt;&gt;"))</f>
        <v>0</v>
      </c>
      <c r="H18" s="110" t="s">
        <v>624</v>
      </c>
      <c r="I18" s="110" t="s">
        <v>1469</v>
      </c>
      <c r="J18" s="110" t="s">
        <v>1511</v>
      </c>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4028</v>
      </c>
      <c r="B19" s="106" t="s">
        <v>4029</v>
      </c>
      <c r="C19" s="107" t="s">
        <v>4030</v>
      </c>
      <c r="D19" s="107" t="s">
        <v>4031</v>
      </c>
      <c r="E19" s="107" t="s">
        <v>25</v>
      </c>
      <c r="F19" s="108" t="s">
        <v>4032</v>
      </c>
      <c r="G19" s="109">
        <f>IF(COUNTIF(H19:AU19,"&lt;&gt;")=0,"",SUMPRODUCT(((Recommendations[ImplStatus]="Implemented")+(Recommendations[ImplStatus]="Compensated"))*ISNUMBER(MATCH(Recommendations[Id],H19:AU19,0)))/COUNTIF(H19:AU19,"&lt;&gt;"))</f>
        <v>0</v>
      </c>
      <c r="H19" s="110" t="s">
        <v>67</v>
      </c>
      <c r="I19" s="110" t="s">
        <v>933</v>
      </c>
      <c r="J19" s="110" t="s">
        <v>939</v>
      </c>
      <c r="K19" s="110" t="s">
        <v>945</v>
      </c>
      <c r="L19" s="110" t="s">
        <v>1442</v>
      </c>
      <c r="M19" s="110" t="s">
        <v>1449</v>
      </c>
      <c r="N19" s="110" t="s">
        <v>1454</v>
      </c>
      <c r="O19" s="110" t="s">
        <v>1494</v>
      </c>
      <c r="P19" s="110" t="s">
        <v>2846</v>
      </c>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4033</v>
      </c>
      <c r="B20" s="106" t="s">
        <v>4034</v>
      </c>
      <c r="C20" s="107" t="s">
        <v>4035</v>
      </c>
      <c r="D20" s="107" t="s">
        <v>4036</v>
      </c>
      <c r="E20" s="107" t="s">
        <v>25</v>
      </c>
      <c r="F20" s="108" t="s">
        <v>4037</v>
      </c>
      <c r="G20" s="109">
        <f>IF(COUNTIF(H20:AU20,"&lt;&gt;")=0,"",SUMPRODUCT(((Recommendations[ImplStatus]="Implemented")+(Recommendations[ImplStatus]="Compensated"))*ISNUMBER(MATCH(Recommendations[Id],H20:AU20,0)))/COUNTIF(H20:AU20,"&lt;&gt;"))</f>
        <v>0</v>
      </c>
      <c r="H20" s="110" t="s">
        <v>89</v>
      </c>
      <c r="I20" s="110" t="s">
        <v>96</v>
      </c>
      <c r="J20" s="110" t="s">
        <v>110</v>
      </c>
      <c r="K20" s="110" t="s">
        <v>124</v>
      </c>
      <c r="L20" s="110" t="s">
        <v>130</v>
      </c>
      <c r="M20" s="110" t="s">
        <v>1736</v>
      </c>
      <c r="N20" s="110" t="s">
        <v>1742</v>
      </c>
      <c r="O20" s="110" t="s">
        <v>1783</v>
      </c>
      <c r="P20" s="110" t="s">
        <v>1788</v>
      </c>
      <c r="Q20" s="110" t="s">
        <v>1815</v>
      </c>
      <c r="R20" s="110" t="s">
        <v>1833</v>
      </c>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4038</v>
      </c>
      <c r="B21" s="106" t="s">
        <v>4039</v>
      </c>
      <c r="C21" s="107" t="s">
        <v>4040</v>
      </c>
      <c r="D21" s="107" t="s">
        <v>4041</v>
      </c>
      <c r="E21" s="107" t="s">
        <v>4042</v>
      </c>
      <c r="F21" s="108" t="s">
        <v>4043</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4044</v>
      </c>
      <c r="B22" s="106" t="s">
        <v>4045</v>
      </c>
      <c r="C22" s="107" t="s">
        <v>4046</v>
      </c>
      <c r="D22" s="107" t="s">
        <v>4047</v>
      </c>
      <c r="E22" s="107" t="s">
        <v>4048</v>
      </c>
      <c r="F22" s="108" t="s">
        <v>4049</v>
      </c>
      <c r="G22" s="109">
        <f>IF(COUNTIF(H22:AU22,"&lt;&gt;")=0,"",SUMPRODUCT(((Recommendations[ImplStatus]="Implemented")+(Recommendations[ImplStatus]="Compensated"))*ISNUMBER(MATCH(Recommendations[Id],H22:AU22,0)))/COUNTIF(H22:AU22,"&lt;&gt;"))</f>
        <v>0</v>
      </c>
      <c r="H22" s="110" t="s">
        <v>348</v>
      </c>
      <c r="I22" s="110" t="s">
        <v>356</v>
      </c>
      <c r="J22" s="110" t="s">
        <v>363</v>
      </c>
      <c r="K22" s="110" t="s">
        <v>1692</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4050</v>
      </c>
      <c r="B23" s="106" t="s">
        <v>4051</v>
      </c>
      <c r="C23" s="107" t="s">
        <v>4052</v>
      </c>
      <c r="D23" s="107" t="s">
        <v>4053</v>
      </c>
      <c r="E23" s="107" t="s">
        <v>4054</v>
      </c>
      <c r="F23" s="108" t="s">
        <v>4055</v>
      </c>
      <c r="G23" s="109">
        <f>IF(COUNTIF(H23:AU23,"&lt;&gt;")=0,"",SUMPRODUCT(((Recommendations[ImplStatus]="Implemented")+(Recommendations[ImplStatus]="Compensated"))*ISNUMBER(MATCH(Recommendations[Id],H23:AU23,0)))/COUNTIF(H23:AU23,"&lt;&gt;"))</f>
        <v>0</v>
      </c>
      <c r="H23" s="110" t="s">
        <v>292</v>
      </c>
      <c r="I23" s="110" t="s">
        <v>371</v>
      </c>
      <c r="J23" s="110" t="s">
        <v>400</v>
      </c>
      <c r="K23" s="110" t="s">
        <v>867</v>
      </c>
      <c r="L23" s="110" t="s">
        <v>874</v>
      </c>
      <c r="M23" s="110" t="s">
        <v>881</v>
      </c>
      <c r="N23" s="110" t="s">
        <v>989</v>
      </c>
      <c r="O23" s="110" t="s">
        <v>1120</v>
      </c>
      <c r="P23" s="110" t="s">
        <v>1899</v>
      </c>
      <c r="Q23" s="110" t="s">
        <v>2144</v>
      </c>
      <c r="R23" s="110" t="s">
        <v>2151</v>
      </c>
      <c r="S23" s="110" t="s">
        <v>2158</v>
      </c>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4056</v>
      </c>
      <c r="B24" s="106" t="s">
        <v>4057</v>
      </c>
      <c r="C24" s="107" t="s">
        <v>4058</v>
      </c>
      <c r="D24" s="107" t="s">
        <v>4059</v>
      </c>
      <c r="E24" s="107" t="s">
        <v>25</v>
      </c>
      <c r="F24" s="108" t="s">
        <v>4060</v>
      </c>
      <c r="G24" s="109">
        <f>IF(COUNTIF(H24:AU24,"&lt;&gt;")=0,"",SUMPRODUCT(((Recommendations[ImplStatus]="Implemented")+(Recommendations[ImplStatus]="Compensated"))*ISNUMBER(MATCH(Recommendations[Id],H24:AU24,0)))/COUNTIF(H24:AU24,"&lt;&gt;"))</f>
        <v>0</v>
      </c>
      <c r="H24" s="110" t="s">
        <v>2854</v>
      </c>
      <c r="I24" s="110" t="s">
        <v>2860</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4061</v>
      </c>
      <c r="B25" s="106" t="s">
        <v>4062</v>
      </c>
      <c r="C25" s="107" t="s">
        <v>4063</v>
      </c>
      <c r="D25" s="107" t="s">
        <v>25</v>
      </c>
      <c r="E25" s="107" t="s">
        <v>25</v>
      </c>
      <c r="F25" s="108" t="s">
        <v>4064</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4065</v>
      </c>
      <c r="B26" s="106" t="s">
        <v>4066</v>
      </c>
      <c r="C26" s="107" t="s">
        <v>4067</v>
      </c>
      <c r="D26" s="107" t="s">
        <v>4068</v>
      </c>
      <c r="E26" s="107" t="s">
        <v>25</v>
      </c>
      <c r="F26" s="108" t="s">
        <v>4069</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4070</v>
      </c>
      <c r="B27" s="106" t="s">
        <v>4071</v>
      </c>
      <c r="C27" s="107" t="s">
        <v>4072</v>
      </c>
      <c r="D27" s="107" t="s">
        <v>4073</v>
      </c>
      <c r="E27" s="107" t="s">
        <v>4074</v>
      </c>
      <c r="F27" s="108" t="s">
        <v>4075</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4076</v>
      </c>
      <c r="B28" s="106" t="s">
        <v>4077</v>
      </c>
      <c r="C28" s="107" t="s">
        <v>4078</v>
      </c>
      <c r="D28" s="107" t="s">
        <v>25</v>
      </c>
      <c r="E28" s="107" t="s">
        <v>25</v>
      </c>
      <c r="F28" s="108" t="s">
        <v>4079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4080</v>
      </c>
      <c r="B29" s="106" t="s">
        <v>4081</v>
      </c>
      <c r="C29" s="107" t="s">
        <v>4082</v>
      </c>
      <c r="D29" s="107" t="s">
        <v>4083</v>
      </c>
      <c r="E29" s="107" t="s">
        <v>4084</v>
      </c>
      <c r="F29" s="108" t="s">
        <v>4085</v>
      </c>
      <c r="G29" s="109">
        <f>IF(COUNTIF(H29:AU29,"&lt;&gt;")=0,"",SUMPRODUCT(((Recommendations[ImplStatus]="Implemented")+(Recommendations[ImplStatus]="Compensated"))*ISNUMBER(MATCH(Recommendations[Id],H29:AU29,0)))/COUNTIF(H29:AU29,"&lt;&gt;"))</f>
        <v>0</v>
      </c>
      <c r="H29" s="110" t="s">
        <v>102</v>
      </c>
      <c r="I29" s="110" t="s">
        <v>541</v>
      </c>
      <c r="J29" s="110" t="s">
        <v>859</v>
      </c>
      <c r="K29" s="110" t="s">
        <v>997</v>
      </c>
      <c r="L29" s="110" t="s">
        <v>1209</v>
      </c>
      <c r="M29" s="110" t="s">
        <v>1632</v>
      </c>
      <c r="N29" s="110" t="s">
        <v>1638</v>
      </c>
      <c r="O29" s="110" t="s">
        <v>1645</v>
      </c>
      <c r="P29" s="110" t="s">
        <v>1652</v>
      </c>
      <c r="Q29" s="110" t="s">
        <v>1659</v>
      </c>
      <c r="R29" s="110" t="s">
        <v>1678</v>
      </c>
      <c r="S29" s="110" t="s">
        <v>1685</v>
      </c>
      <c r="T29" s="110" t="s">
        <v>1882</v>
      </c>
      <c r="U29" s="110" t="s">
        <v>2021</v>
      </c>
      <c r="V29" s="110" t="s">
        <v>2028</v>
      </c>
      <c r="W29" s="110" t="s">
        <v>2867</v>
      </c>
      <c r="X29" s="110" t="s">
        <v>2968</v>
      </c>
      <c r="Y29" s="110" t="s">
        <v>2975</v>
      </c>
      <c r="Z29" s="110" t="s">
        <v>2981</v>
      </c>
      <c r="AA29" s="110" t="s">
        <v>2988</v>
      </c>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4086</v>
      </c>
      <c r="B30" s="106" t="s">
        <v>4087</v>
      </c>
      <c r="C30" s="107" t="s">
        <v>4088</v>
      </c>
      <c r="D30" s="107" t="s">
        <v>4089</v>
      </c>
      <c r="E30" s="107" t="s">
        <v>25</v>
      </c>
      <c r="F30" s="108" t="s">
        <v>4090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4091</v>
      </c>
      <c r="B31" s="106" t="s">
        <v>4092</v>
      </c>
      <c r="C31" s="107" t="s">
        <v>4093</v>
      </c>
      <c r="D31" s="107" t="s">
        <v>4094</v>
      </c>
      <c r="E31" s="107" t="s">
        <v>4095</v>
      </c>
      <c r="F31" s="108" t="s">
        <v>4096</v>
      </c>
      <c r="G31" s="109">
        <f>IF(COUNTIF(H31:AU31,"&lt;&gt;")=0,"",SUMPRODUCT(((Recommendations[ImplStatus]="Implemented")+(Recommendations[ImplStatus]="Compensated"))*ISNUMBER(MATCH(Recommendations[Id],H31:AU31,0)))/COUNTIF(H31:AU31,"&lt;&gt;"))</f>
        <v>0</v>
      </c>
      <c r="H31" s="110" t="s">
        <v>47</v>
      </c>
      <c r="I31" s="110" t="s">
        <v>304</v>
      </c>
      <c r="J31" s="110" t="s">
        <v>310</v>
      </c>
      <c r="K31" s="110" t="s">
        <v>1876</v>
      </c>
      <c r="L31" s="110" t="s">
        <v>1887</v>
      </c>
      <c r="M31" s="110" t="s">
        <v>2001</v>
      </c>
      <c r="N31" s="110" t="s">
        <v>2164</v>
      </c>
      <c r="O31" s="110" t="s">
        <v>2170</v>
      </c>
      <c r="P31" s="110" t="s">
        <v>2610</v>
      </c>
      <c r="Q31" s="110" t="s">
        <v>2623</v>
      </c>
      <c r="R31" s="110" t="s">
        <v>2636</v>
      </c>
      <c r="S31" s="110" t="s">
        <v>2662</v>
      </c>
      <c r="T31" s="110" t="s">
        <v>2673</v>
      </c>
      <c r="U31" s="110" t="s">
        <v>2678</v>
      </c>
      <c r="V31" s="110" t="s">
        <v>2684</v>
      </c>
      <c r="W31" s="110" t="s">
        <v>2713</v>
      </c>
      <c r="X31" s="110" t="s">
        <v>2725</v>
      </c>
      <c r="Y31" s="110" t="s">
        <v>2737</v>
      </c>
      <c r="Z31" s="110" t="s">
        <v>2765</v>
      </c>
      <c r="AA31" s="110" t="s">
        <v>2770</v>
      </c>
      <c r="AB31" s="110" t="s">
        <v>2786</v>
      </c>
      <c r="AC31" s="110" t="s">
        <v>2792</v>
      </c>
      <c r="AD31" s="110" t="s">
        <v>2811</v>
      </c>
      <c r="AE31" s="110" t="s">
        <v>2961</v>
      </c>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4097</v>
      </c>
      <c r="B32" s="106" t="s">
        <v>4098</v>
      </c>
      <c r="C32" s="107" t="s">
        <v>4099</v>
      </c>
      <c r="D32" s="107" t="s">
        <v>4100</v>
      </c>
      <c r="E32" s="107" t="s">
        <v>4101</v>
      </c>
      <c r="F32" s="108" t="s">
        <v>4102</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4103</v>
      </c>
      <c r="B33" s="106" t="s">
        <v>4104</v>
      </c>
      <c r="C33" s="107" t="s">
        <v>4105</v>
      </c>
      <c r="D33" s="107" t="s">
        <v>4106</v>
      </c>
      <c r="E33" s="107" t="s">
        <v>25</v>
      </c>
      <c r="F33" s="108" t="s">
        <v>4107</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4108</v>
      </c>
      <c r="B34" s="106" t="s">
        <v>4109</v>
      </c>
      <c r="C34" s="107" t="s">
        <v>4110</v>
      </c>
      <c r="D34" s="107" t="s">
        <v>4111</v>
      </c>
      <c r="E34" s="107" t="s">
        <v>25</v>
      </c>
      <c r="F34" s="108" t="s">
        <v>4112</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4113</v>
      </c>
      <c r="B35" s="106" t="s">
        <v>4114</v>
      </c>
      <c r="C35" s="107" t="s">
        <v>4115</v>
      </c>
      <c r="D35" s="107" t="s">
        <v>4116</v>
      </c>
      <c r="E35" s="107" t="s">
        <v>4117</v>
      </c>
      <c r="F35" s="108" t="s">
        <v>4118</v>
      </c>
      <c r="G35" s="109">
        <f>IF(COUNTIF(H35:AU35,"&lt;&gt;")=0,"",SUMPRODUCT(((Recommendations[ImplStatus]="Implemented")+(Recommendations[ImplStatus]="Compensated"))*ISNUMBER(MATCH(Recommendations[Id],H35:AU35,0)))/COUNTIF(H35:AU35,"&lt;&gt;"))</f>
        <v>0</v>
      </c>
      <c r="H35" s="110" t="s">
        <v>137</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4119</v>
      </c>
      <c r="B36" s="106" t="s">
        <v>4120</v>
      </c>
      <c r="C36" s="107" t="s">
        <v>4121</v>
      </c>
      <c r="D36" s="107" t="s">
        <v>4122</v>
      </c>
      <c r="E36" s="107" t="s">
        <v>4123</v>
      </c>
      <c r="F36" s="108" t="s">
        <v>4124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4125</v>
      </c>
      <c r="B37" s="106" t="s">
        <v>4126</v>
      </c>
      <c r="C37" s="107" t="s">
        <v>4127</v>
      </c>
      <c r="D37" s="107" t="s">
        <v>4128</v>
      </c>
      <c r="E37" s="107" t="s">
        <v>25</v>
      </c>
      <c r="F37" s="108" t="s">
        <v>4129</v>
      </c>
      <c r="G37" s="109">
        <f>IF(COUNTIF(H37:AU37,"&lt;&gt;")=0,"",SUMPRODUCT(((Recommendations[ImplStatus]="Implemented")+(Recommendations[ImplStatus]="Compensated"))*ISNUMBER(MATCH(Recommendations[Id],H37:AU37,0)))/COUNTIF(H37:AU37,"&lt;&gt;"))</f>
        <v>0</v>
      </c>
      <c r="H37" s="110" t="s">
        <v>926</v>
      </c>
      <c r="I37" s="110" t="s">
        <v>1549</v>
      </c>
      <c r="J37" s="110" t="s">
        <v>2253</v>
      </c>
      <c r="K37" s="110" t="s">
        <v>2267</v>
      </c>
      <c r="L37" s="110" t="s">
        <v>2274</v>
      </c>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4130</v>
      </c>
      <c r="B38" s="106" t="s">
        <v>4131</v>
      </c>
      <c r="C38" s="107" t="s">
        <v>4132</v>
      </c>
      <c r="D38" s="107" t="s">
        <v>4133</v>
      </c>
      <c r="E38" s="107" t="s">
        <v>4134</v>
      </c>
      <c r="F38" s="108" t="s">
        <v>4135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4136</v>
      </c>
      <c r="B39" s="106" t="s">
        <v>4137</v>
      </c>
      <c r="C39" s="107" t="s">
        <v>4138</v>
      </c>
      <c r="D39" s="107" t="s">
        <v>4139</v>
      </c>
      <c r="E39" s="107" t="s">
        <v>25</v>
      </c>
      <c r="F39" s="108" t="s">
        <v>4140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4141</v>
      </c>
      <c r="B40" s="106" t="s">
        <v>4142</v>
      </c>
      <c r="C40" s="107" t="s">
        <v>4143</v>
      </c>
      <c r="D40" s="107" t="s">
        <v>4144</v>
      </c>
      <c r="E40" s="107" t="s">
        <v>4145</v>
      </c>
      <c r="F40" s="108" t="s">
        <v>4146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4147</v>
      </c>
      <c r="B41" s="106" t="s">
        <v>4148</v>
      </c>
      <c r="C41" s="107" t="s">
        <v>4149</v>
      </c>
      <c r="D41" s="107" t="s">
        <v>4150</v>
      </c>
      <c r="E41" s="107" t="s">
        <v>4151</v>
      </c>
      <c r="F41" s="108" t="s">
        <v>4152</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4153</v>
      </c>
      <c r="B42" s="106" t="s">
        <v>4154</v>
      </c>
      <c r="C42" s="107" t="s">
        <v>4155</v>
      </c>
      <c r="D42" s="107" t="s">
        <v>4156</v>
      </c>
      <c r="E42" s="107" t="s">
        <v>4157</v>
      </c>
      <c r="F42" s="108" t="s">
        <v>4158</v>
      </c>
      <c r="G42" s="109">
        <f>IF(COUNTIF(H42:AU42,"&lt;&gt;")=0,"",SUMPRODUCT(((Recommendations[ImplStatus]="Implemented")+(Recommendations[ImplStatus]="Compensated"))*ISNUMBER(MATCH(Recommendations[Id],H42:AU42,0)))/COUNTIF(H42:AU42,"&lt;&gt;"))</f>
        <v>0</v>
      </c>
      <c r="H42" s="110" t="s">
        <v>2055</v>
      </c>
      <c r="I42" s="110" t="s">
        <v>2062</v>
      </c>
      <c r="J42" s="110" t="s">
        <v>2069</v>
      </c>
      <c r="K42" s="110" t="s">
        <v>2076</v>
      </c>
      <c r="L42" s="110" t="s">
        <v>2082</v>
      </c>
      <c r="M42" s="110" t="s">
        <v>2089</v>
      </c>
      <c r="N42" s="110" t="s">
        <v>2095</v>
      </c>
      <c r="O42" s="110" t="s">
        <v>2102</v>
      </c>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4159</v>
      </c>
      <c r="B43" s="106" t="s">
        <v>4160</v>
      </c>
      <c r="C43" s="107" t="s">
        <v>4161</v>
      </c>
      <c r="D43" s="107" t="s">
        <v>4162</v>
      </c>
      <c r="E43" s="107" t="s">
        <v>4163</v>
      </c>
      <c r="F43" s="108" t="s">
        <v>4164</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4165</v>
      </c>
      <c r="B44" s="106" t="s">
        <v>4166</v>
      </c>
      <c r="C44" s="107" t="s">
        <v>4167</v>
      </c>
      <c r="D44" s="107" t="s">
        <v>4168</v>
      </c>
      <c r="E44" s="107" t="s">
        <v>25</v>
      </c>
      <c r="F44" s="108" t="s">
        <v>4169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4170</v>
      </c>
      <c r="B45" s="111" t="s">
        <v>4171</v>
      </c>
      <c r="C45" s="112" t="s">
        <v>4172</v>
      </c>
      <c r="D45" s="112" t="s">
        <v>4173</v>
      </c>
      <c r="E45" s="112" t="s">
        <v>4174</v>
      </c>
      <c r="F45" s="113" t="s">
        <v>4175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65" t="s">
        <v>3002</v>
      </c>
      <c r="B49" s="265"/>
      <c r="C49" s="265"/>
      <c r="D49" s="26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IFERROR(INDEX('Recommendations'!$I$2:$I$458, MATCH(H2,'Recommendations'!$B$2:$B$458,0))="Implemented", FALSE))</xm:f>
            <x14:dxf>
              <font>
                <color rgb="FF000000"/>
              </font>
              <fill>
                <patternFill>
                  <bgColor rgb="FF3C7D22"/>
                </patternFill>
              </fill>
            </x14:dxf>
          </x14:cfRule>
          <x14:cfRule type="expression" priority="2" id="{00000000-000E-0000-0500-000002000000}">
            <xm:f>AND(H2&lt;&gt;"", IFERROR(INDEX('Recommendations'!$I$2:$I$458, MATCH(H2,'Recommendations'!$B$2:$B$458,0))="Compensated", FALSE))</xm:f>
            <x14:dxf>
              <font>
                <color rgb="FF000000"/>
              </font>
              <fill>
                <patternFill>
                  <bgColor rgb="FFC6E0B4"/>
                </patternFill>
              </fill>
            </x14:dxf>
          </x14:cfRule>
          <x14:cfRule type="expression" priority="3" id="{00000000-000E-0000-0500-000003000000}">
            <xm:f>AND(H2&lt;&gt;"", IFERROR(INDEX('Recommendations'!$I$2:$I$458, MATCH(H2,'Recommendations'!$B$2:$B$458,0))="Testing", FALSE))</xm:f>
            <x14:dxf>
              <font>
                <color rgb="FF000000"/>
              </font>
              <fill>
                <patternFill>
                  <bgColor rgb="FFFFC000"/>
                </patternFill>
              </fill>
            </x14:dxf>
          </x14:cfRule>
          <x14:cfRule type="expression" priority="4" id="{00000000-000E-0000-0500-000004000000}">
            <xm:f>AND(H2&lt;&gt;"", IFERROR(INDEX('Recommendations'!$I$2:$I$458, MATCH(H2,'Recommendations'!$B$2:$B$458,0))="Failed", FALSE))</xm:f>
            <x14:dxf>
              <font>
                <color rgb="FF000000"/>
              </font>
              <fill>
                <patternFill>
                  <bgColor rgb="FFD82891"/>
                </patternFill>
              </fill>
            </x14:dxf>
          </x14:cfRule>
          <x14:cfRule type="expression" priority="5" id="{00000000-000E-0000-0500-000005000000}">
            <xm:f>AND(H2&lt;&gt;"", IFERROR(INDEX('Recommendations'!$I$2:$I$458, MATCH(H2,'Recommendations'!$B$2:$B$458,0))="Risk Accepted", FALSE))</xm:f>
            <x14:dxf>
              <font>
                <color rgb="FF000000"/>
              </font>
              <fill>
                <patternFill>
                  <bgColor rgb="FFD9D9D9"/>
                </patternFill>
              </fill>
            </x14:dxf>
          </x14:cfRule>
          <x14:cfRule type="expression" priority="6" id="{00000000-000E-0000-0500-000006000000}">
            <xm:f>AND(H2&lt;&gt;"", IFERROR(INDEX('Recommendations'!$I$2:$I$458, MATCH(H2,'Recommendations'!$B$2:$B$458,0))="N/A",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4176</v>
      </c>
      <c r="B1" s="145" t="s">
        <v>3245</v>
      </c>
      <c r="C1" s="145" t="s">
        <v>1</v>
      </c>
      <c r="D1" s="145" t="s">
        <v>3246</v>
      </c>
      <c r="E1" s="145" t="s">
        <v>4177</v>
      </c>
      <c r="F1" s="145" t="s">
        <v>4178</v>
      </c>
      <c r="G1" s="145" t="s">
        <v>4179</v>
      </c>
      <c r="H1" s="145" t="s">
        <v>4180</v>
      </c>
      <c r="I1" s="145" t="s">
        <v>3251</v>
      </c>
      <c r="J1" s="145" t="s">
        <v>3252</v>
      </c>
      <c r="K1" s="145" t="s">
        <v>3253</v>
      </c>
      <c r="L1" s="145" t="s">
        <v>3254</v>
      </c>
      <c r="M1" s="145" t="s">
        <v>3255</v>
      </c>
      <c r="N1" s="145" t="s">
        <v>3256</v>
      </c>
      <c r="O1" s="145" t="s">
        <v>3257</v>
      </c>
      <c r="P1" s="145" t="s">
        <v>3258</v>
      </c>
      <c r="Q1" s="145" t="s">
        <v>3259</v>
      </c>
      <c r="R1" s="145" t="s">
        <v>3260</v>
      </c>
      <c r="S1" s="145" t="s">
        <v>3261</v>
      </c>
      <c r="T1" s="145" t="s">
        <v>3262</v>
      </c>
      <c r="U1" s="145" t="s">
        <v>3263</v>
      </c>
      <c r="V1" s="145" t="s">
        <v>3264</v>
      </c>
      <c r="W1" s="145" t="s">
        <v>3265</v>
      </c>
      <c r="X1" s="145" t="s">
        <v>3266</v>
      </c>
      <c r="Y1" s="145" t="s">
        <v>3267</v>
      </c>
      <c r="Z1" s="145" t="s">
        <v>3268</v>
      </c>
      <c r="AA1" s="145" t="s">
        <v>3269</v>
      </c>
      <c r="AB1" s="145" t="s">
        <v>3270</v>
      </c>
      <c r="AC1" s="145" t="s">
        <v>3271</v>
      </c>
      <c r="AD1" s="145" t="s">
        <v>3272</v>
      </c>
      <c r="AE1" s="145" t="s">
        <v>3273</v>
      </c>
      <c r="AF1" s="145" t="s">
        <v>3274</v>
      </c>
      <c r="AG1" s="145" t="s">
        <v>3275</v>
      </c>
      <c r="AH1" s="145" t="s">
        <v>3276</v>
      </c>
      <c r="AI1" s="145" t="s">
        <v>3277</v>
      </c>
      <c r="AJ1" s="145" t="s">
        <v>3278</v>
      </c>
      <c r="AK1" s="145" t="s">
        <v>3279</v>
      </c>
      <c r="AL1" s="145" t="s">
        <v>3280</v>
      </c>
      <c r="AM1" s="145" t="s">
        <v>3281</v>
      </c>
      <c r="AN1" s="145" t="s">
        <v>3282</v>
      </c>
      <c r="AO1" s="145" t="s">
        <v>3283</v>
      </c>
      <c r="AP1" s="145" t="s">
        <v>3284</v>
      </c>
      <c r="AQ1" s="145" t="s">
        <v>3285</v>
      </c>
      <c r="AR1" s="145" t="s">
        <v>3286</v>
      </c>
      <c r="AS1" s="145" t="s">
        <v>3287</v>
      </c>
      <c r="AT1" s="145" t="s">
        <v>3288</v>
      </c>
      <c r="AU1" s="145" t="s">
        <v>3289</v>
      </c>
      <c r="AV1" s="145" t="s">
        <v>3290</v>
      </c>
      <c r="AW1" s="146" t="s">
        <v>3291</v>
      </c>
    </row>
    <row r="2" spans="1:49" ht="60" customHeight="1" outlineLevel="1" x14ac:dyDescent="0.35">
      <c r="A2" s="138" t="s">
        <v>4181</v>
      </c>
      <c r="B2" s="124"/>
      <c r="C2" s="123" t="s">
        <v>4182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4181</v>
      </c>
      <c r="B3" s="125" t="s">
        <v>3461</v>
      </c>
      <c r="C3" s="126" t="s">
        <v>4183</v>
      </c>
      <c r="D3" s="128" t="s">
        <v>4184</v>
      </c>
      <c r="E3" s="128" t="s">
        <v>4185</v>
      </c>
      <c r="F3" s="128" t="s">
        <v>4186</v>
      </c>
      <c r="G3" s="128" t="s">
        <v>4187</v>
      </c>
      <c r="H3" s="128" t="s">
        <v>4188</v>
      </c>
      <c r="I3" s="130">
        <f>IF(COUNTIF(J3:AW3,"&lt;&gt;")=0,"",SUMPRODUCT(((Recommendations[ImplStatus]="Implemented")+(Recommendations[ImplStatus]="Compensated"))*ISNUMBER(MATCH(Recommendations[Id],J3:AW3,0)))/COUNTIF(J3:AW3,"&lt;&gt;"))</f>
        <v>0</v>
      </c>
      <c r="J3" s="132" t="s">
        <v>952</v>
      </c>
      <c r="K3" s="132" t="s">
        <v>1876</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4181</v>
      </c>
      <c r="B4" s="125" t="s">
        <v>4189</v>
      </c>
      <c r="C4" s="126" t="s">
        <v>4190</v>
      </c>
      <c r="D4" s="128" t="s">
        <v>4191</v>
      </c>
      <c r="E4" s="128" t="s">
        <v>4192</v>
      </c>
      <c r="F4" s="128" t="s">
        <v>4193</v>
      </c>
      <c r="G4" s="128" t="s">
        <v>4194</v>
      </c>
      <c r="H4" s="128" t="s">
        <v>4195</v>
      </c>
      <c r="I4" s="130">
        <f>IF(COUNTIF(J4:AW4,"&lt;&gt;")=0,"",SUMPRODUCT(((Recommendations[ImplStatus]="Implemented")+(Recommendations[ImplStatus]="Compensated"))*ISNUMBER(MATCH(Recommendations[Id],J4:AW4,0)))/COUNTIF(J4:AW4,"&lt;&gt;"))</f>
        <v>0</v>
      </c>
      <c r="J4" s="132" t="s">
        <v>521</v>
      </c>
      <c r="K4" s="132" t="s">
        <v>528</v>
      </c>
      <c r="L4" s="132" t="s">
        <v>853</v>
      </c>
      <c r="M4" s="132" t="s">
        <v>1980</v>
      </c>
      <c r="N4" s="132" t="s">
        <v>1987</v>
      </c>
      <c r="O4" s="132" t="s">
        <v>1994</v>
      </c>
      <c r="P4" s="132" t="s">
        <v>2616</v>
      </c>
      <c r="Q4" s="132" t="s">
        <v>2629</v>
      </c>
      <c r="R4" s="132" t="s">
        <v>2684</v>
      </c>
      <c r="S4" s="132" t="s">
        <v>2690</v>
      </c>
      <c r="T4" s="132" t="s">
        <v>2707</v>
      </c>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4181</v>
      </c>
      <c r="B5" s="125" t="s">
        <v>4196</v>
      </c>
      <c r="C5" s="126" t="s">
        <v>4197</v>
      </c>
      <c r="D5" s="128" t="s">
        <v>4198</v>
      </c>
      <c r="E5" s="128" t="s">
        <v>4199</v>
      </c>
      <c r="F5" s="128" t="s">
        <v>4200</v>
      </c>
      <c r="G5" s="128" t="s">
        <v>4201</v>
      </c>
      <c r="H5" s="128" t="s">
        <v>4202</v>
      </c>
      <c r="I5" s="130">
        <f>IF(COUNTIF(J5:AW5,"&lt;&gt;")=0,"",SUMPRODUCT(((Recommendations[ImplStatus]="Implemented")+(Recommendations[ImplStatus]="Compensated"))*ISNUMBER(MATCH(Recommendations[Id],J5:AW5,0)))/COUNTIF(J5:AW5,"&lt;&gt;"))</f>
        <v>0</v>
      </c>
      <c r="J5" s="132" t="s">
        <v>981</v>
      </c>
      <c r="K5" s="132" t="s">
        <v>1020</v>
      </c>
      <c r="L5" s="132" t="s">
        <v>1041</v>
      </c>
      <c r="M5" s="132" t="s">
        <v>2138</v>
      </c>
      <c r="N5" s="132" t="s">
        <v>2181</v>
      </c>
      <c r="O5" s="132" t="s">
        <v>2315</v>
      </c>
      <c r="P5" s="132" t="s">
        <v>2896</v>
      </c>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4181</v>
      </c>
      <c r="B6" s="125" t="s">
        <v>4203</v>
      </c>
      <c r="C6" s="126" t="s">
        <v>4204</v>
      </c>
      <c r="D6" s="128" t="s">
        <v>4205</v>
      </c>
      <c r="E6" s="128" t="s">
        <v>4206</v>
      </c>
      <c r="F6" s="128" t="s">
        <v>4207</v>
      </c>
      <c r="G6" s="128" t="s">
        <v>4208</v>
      </c>
      <c r="H6" s="128" t="s">
        <v>4209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4181</v>
      </c>
      <c r="B7" s="125" t="s">
        <v>4210</v>
      </c>
      <c r="C7" s="126" t="s">
        <v>4211</v>
      </c>
      <c r="D7" s="128" t="s">
        <v>4212</v>
      </c>
      <c r="E7" s="128" t="s">
        <v>4213</v>
      </c>
      <c r="F7" s="128" t="s">
        <v>4214</v>
      </c>
      <c r="G7" s="128" t="s">
        <v>4215</v>
      </c>
      <c r="H7" s="128" t="s">
        <v>4216</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4181</v>
      </c>
      <c r="B8" s="125" t="s">
        <v>4217</v>
      </c>
      <c r="C8" s="126" t="s">
        <v>4218</v>
      </c>
      <c r="D8" s="128" t="s">
        <v>4219</v>
      </c>
      <c r="E8" s="128" t="s">
        <v>4220</v>
      </c>
      <c r="F8" s="128" t="s">
        <v>4221</v>
      </c>
      <c r="G8" s="128" t="s">
        <v>4215</v>
      </c>
      <c r="H8" s="128" t="s">
        <v>4222</v>
      </c>
      <c r="I8" s="130">
        <f>IF(COUNTIF(J8:AW8,"&lt;&gt;")=0,"",SUMPRODUCT(((Recommendations[ImplStatus]="Implemented")+(Recommendations[ImplStatus]="Compensated"))*ISNUMBER(MATCH(Recommendations[Id],J8:AW8,0)))/COUNTIF(J8:AW8,"&lt;&gt;"))</f>
        <v>0</v>
      </c>
      <c r="J8" s="132" t="s">
        <v>47</v>
      </c>
      <c r="K8" s="132" t="s">
        <v>2001</v>
      </c>
      <c r="L8" s="132" t="s">
        <v>2610</v>
      </c>
      <c r="M8" s="132" t="s">
        <v>2623</v>
      </c>
      <c r="N8" s="132" t="s">
        <v>2636</v>
      </c>
      <c r="O8" s="132" t="s">
        <v>2643</v>
      </c>
      <c r="P8" s="132" t="s">
        <v>2650</v>
      </c>
      <c r="Q8" s="132" t="s">
        <v>2656</v>
      </c>
      <c r="R8" s="132" t="s">
        <v>2662</v>
      </c>
      <c r="S8" s="132" t="s">
        <v>2667</v>
      </c>
      <c r="T8" s="132" t="s">
        <v>2673</v>
      </c>
      <c r="U8" s="132" t="s">
        <v>2678</v>
      </c>
      <c r="V8" s="132" t="s">
        <v>2695</v>
      </c>
      <c r="W8" s="132" t="s">
        <v>2701</v>
      </c>
      <c r="X8" s="132" t="s">
        <v>2713</v>
      </c>
      <c r="Y8" s="132" t="s">
        <v>2718</v>
      </c>
      <c r="Z8" s="132" t="s">
        <v>2725</v>
      </c>
      <c r="AA8" s="132" t="s">
        <v>2731</v>
      </c>
      <c r="AB8" s="132" t="s">
        <v>2737</v>
      </c>
      <c r="AC8" s="132" t="s">
        <v>2743</v>
      </c>
      <c r="AD8" s="132" t="s">
        <v>2748</v>
      </c>
      <c r="AE8" s="132" t="s">
        <v>2760</v>
      </c>
      <c r="AF8" s="132" t="s">
        <v>2765</v>
      </c>
      <c r="AG8" s="132" t="s">
        <v>2770</v>
      </c>
      <c r="AH8" s="132" t="s">
        <v>2775</v>
      </c>
      <c r="AI8" s="132" t="s">
        <v>2780</v>
      </c>
      <c r="AJ8" s="132" t="s">
        <v>2786</v>
      </c>
      <c r="AK8" s="132" t="s">
        <v>2792</v>
      </c>
      <c r="AL8" s="132" t="s">
        <v>2798</v>
      </c>
      <c r="AM8" s="132" t="s">
        <v>2804</v>
      </c>
      <c r="AN8" s="132" t="s">
        <v>2811</v>
      </c>
      <c r="AO8" s="132"/>
      <c r="AP8" s="132"/>
      <c r="AQ8" s="132"/>
      <c r="AR8" s="132"/>
      <c r="AS8" s="132"/>
      <c r="AT8" s="132"/>
      <c r="AU8" s="132"/>
      <c r="AV8" s="132"/>
      <c r="AW8" s="142"/>
    </row>
    <row r="9" spans="1:49" ht="60" customHeight="1" x14ac:dyDescent="0.35">
      <c r="A9" s="139" t="s">
        <v>4181</v>
      </c>
      <c r="B9" s="125" t="s">
        <v>4223</v>
      </c>
      <c r="C9" s="126" t="s">
        <v>4224</v>
      </c>
      <c r="D9" s="128" t="s">
        <v>4225</v>
      </c>
      <c r="E9" s="128" t="s">
        <v>4226</v>
      </c>
      <c r="F9" s="128" t="s">
        <v>4227</v>
      </c>
      <c r="G9" s="128" t="s">
        <v>4228</v>
      </c>
      <c r="H9" s="128" t="s">
        <v>4229</v>
      </c>
      <c r="I9" s="130">
        <f>IF(COUNTIF(J9:AW9,"&lt;&gt;")=0,"",SUMPRODUCT(((Recommendations[ImplStatus]="Implemented")+(Recommendations[ImplStatus]="Compensated"))*ISNUMBER(MATCH(Recommendations[Id],J9:AW9,0)))/COUNTIF(J9:AW9,"&lt;&gt;"))</f>
        <v>0</v>
      </c>
      <c r="J9" s="132" t="s">
        <v>203</v>
      </c>
      <c r="K9" s="132" t="s">
        <v>304</v>
      </c>
      <c r="L9" s="132" t="s">
        <v>310</v>
      </c>
      <c r="M9" s="132" t="s">
        <v>1899</v>
      </c>
      <c r="N9" s="132" t="s">
        <v>2055</v>
      </c>
      <c r="O9" s="132" t="s">
        <v>2062</v>
      </c>
      <c r="P9" s="132" t="s">
        <v>2069</v>
      </c>
      <c r="Q9" s="132" t="s">
        <v>2076</v>
      </c>
      <c r="R9" s="132" t="s">
        <v>2082</v>
      </c>
      <c r="S9" s="132" t="s">
        <v>2089</v>
      </c>
      <c r="T9" s="132" t="s">
        <v>2095</v>
      </c>
      <c r="U9" s="132" t="s">
        <v>2102</v>
      </c>
      <c r="V9" s="132" t="s">
        <v>2144</v>
      </c>
      <c r="W9" s="132" t="s">
        <v>2158</v>
      </c>
      <c r="X9" s="132" t="s">
        <v>2164</v>
      </c>
      <c r="Y9" s="132" t="s">
        <v>2170</v>
      </c>
      <c r="Z9" s="132" t="s">
        <v>2280</v>
      </c>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4181</v>
      </c>
      <c r="B10" s="125" t="s">
        <v>4230</v>
      </c>
      <c r="C10" s="126" t="s">
        <v>4231</v>
      </c>
      <c r="D10" s="128" t="s">
        <v>4232</v>
      </c>
      <c r="E10" s="128" t="s">
        <v>4233</v>
      </c>
      <c r="F10" s="128" t="s">
        <v>4234</v>
      </c>
      <c r="G10" s="128" t="s">
        <v>4235</v>
      </c>
      <c r="H10" s="128" t="s">
        <v>4236</v>
      </c>
      <c r="I10" s="130">
        <f>IF(COUNTIF(J10:AW10,"&lt;&gt;")=0,"",SUMPRODUCT(((Recommendations[ImplStatus]="Implemented")+(Recommendations[ImplStatus]="Compensated"))*ISNUMBER(MATCH(Recommendations[Id],J10:AW10,0)))/COUNTIF(J10:AW10,"&lt;&gt;"))</f>
        <v>0</v>
      </c>
      <c r="J10" s="132" t="s">
        <v>1665</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4181</v>
      </c>
      <c r="B11" s="125" t="s">
        <v>4237</v>
      </c>
      <c r="C11" s="126" t="s">
        <v>4238</v>
      </c>
      <c r="D11" s="128" t="s">
        <v>4239</v>
      </c>
      <c r="E11" s="128" t="s">
        <v>4240</v>
      </c>
      <c r="F11" s="128" t="s">
        <v>4241</v>
      </c>
      <c r="G11" s="128" t="s">
        <v>4242</v>
      </c>
      <c r="H11" s="128" t="s">
        <v>4243</v>
      </c>
      <c r="I11" s="130">
        <f>IF(COUNTIF(J11:AW11,"&lt;&gt;")=0,"",SUMPRODUCT(((Recommendations[ImplStatus]="Implemented")+(Recommendations[ImplStatus]="Compensated"))*ISNUMBER(MATCH(Recommendations[Id],J11:AW11,0)))/COUNTIF(J11:AW11,"&lt;&gt;"))</f>
        <v>0</v>
      </c>
      <c r="J11" s="132" t="s">
        <v>1926</v>
      </c>
      <c r="K11" s="132" t="s">
        <v>1933</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4181</v>
      </c>
      <c r="B12" s="125" t="s">
        <v>1631</v>
      </c>
      <c r="C12" s="126" t="s">
        <v>4244</v>
      </c>
      <c r="D12" s="128" t="s">
        <v>4245</v>
      </c>
      <c r="E12" s="128" t="s">
        <v>4246</v>
      </c>
      <c r="F12" s="128" t="s">
        <v>4247</v>
      </c>
      <c r="G12" s="128" t="s">
        <v>4235</v>
      </c>
      <c r="H12" s="128" t="s">
        <v>4248</v>
      </c>
      <c r="I12" s="130">
        <f>IF(COUNTIF(J12:AW12,"&lt;&gt;")=0,"",SUMPRODUCT(((Recommendations[ImplStatus]="Implemented")+(Recommendations[ImplStatus]="Compensated"))*ISNUMBER(MATCH(Recommendations[Id],J12:AW12,0)))/COUNTIF(J12:AW12,"&lt;&gt;"))</f>
        <v>0</v>
      </c>
      <c r="J12" s="132" t="s">
        <v>18</v>
      </c>
      <c r="K12" s="132" t="s">
        <v>32</v>
      </c>
      <c r="L12" s="132" t="s">
        <v>39</v>
      </c>
      <c r="M12" s="132" t="s">
        <v>142</v>
      </c>
      <c r="N12" s="132" t="s">
        <v>317</v>
      </c>
      <c r="O12" s="132" t="s">
        <v>499</v>
      </c>
      <c r="P12" s="132" t="s">
        <v>507</v>
      </c>
      <c r="Q12" s="132" t="s">
        <v>514</v>
      </c>
      <c r="R12" s="132" t="s">
        <v>534</v>
      </c>
      <c r="S12" s="132" t="s">
        <v>555</v>
      </c>
      <c r="T12" s="132" t="s">
        <v>561</v>
      </c>
      <c r="U12" s="132" t="s">
        <v>1672</v>
      </c>
      <c r="V12" s="132" t="s">
        <v>1906</v>
      </c>
      <c r="W12" s="132" t="s">
        <v>1920</v>
      </c>
      <c r="X12" s="132" t="s">
        <v>1939</v>
      </c>
      <c r="Y12" s="132" t="s">
        <v>2202</v>
      </c>
      <c r="Z12" s="132" t="s">
        <v>2888</v>
      </c>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4181</v>
      </c>
      <c r="B13" s="125" t="s">
        <v>4249</v>
      </c>
      <c r="C13" s="126" t="s">
        <v>4250</v>
      </c>
      <c r="D13" s="128" t="s">
        <v>4251</v>
      </c>
      <c r="E13" s="128" t="s">
        <v>4252</v>
      </c>
      <c r="F13" s="128" t="s">
        <v>4253</v>
      </c>
      <c r="G13" s="128" t="s">
        <v>4235</v>
      </c>
      <c r="H13" s="128" t="s">
        <v>4254</v>
      </c>
      <c r="I13" s="130">
        <f>IF(COUNTIF(J13:AW13,"&lt;&gt;")=0,"",SUMPRODUCT(((Recommendations[ImplStatus]="Implemented")+(Recommendations[ImplStatus]="Compensated"))*ISNUMBER(MATCH(Recommendations[Id],J13:AW13,0)))/COUNTIF(J13:AW13,"&lt;&gt;"))</f>
        <v>0</v>
      </c>
      <c r="J13" s="132" t="s">
        <v>1083</v>
      </c>
      <c r="K13" s="132" t="s">
        <v>1090</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4181</v>
      </c>
      <c r="B14" s="125" t="s">
        <v>4255</v>
      </c>
      <c r="C14" s="126" t="s">
        <v>4256</v>
      </c>
      <c r="D14" s="128" t="s">
        <v>4257</v>
      </c>
      <c r="E14" s="128" t="s">
        <v>4258</v>
      </c>
      <c r="F14" s="128" t="s">
        <v>4259</v>
      </c>
      <c r="G14" s="128" t="s">
        <v>4260</v>
      </c>
      <c r="H14" s="128" t="s">
        <v>4261</v>
      </c>
      <c r="I14" s="130">
        <f>IF(COUNTIF(J14:AW14,"&lt;&gt;")=0,"",SUMPRODUCT(((Recommendations[ImplStatus]="Implemented")+(Recommendations[ImplStatus]="Compensated"))*ISNUMBER(MATCH(Recommendations[Id],J14:AW14,0)))/COUNTIF(J14:AW14,"&lt;&gt;"))</f>
        <v>0</v>
      </c>
      <c r="J14" s="132" t="s">
        <v>567</v>
      </c>
      <c r="K14" s="132" t="s">
        <v>573</v>
      </c>
      <c r="L14" s="132" t="s">
        <v>1005</v>
      </c>
      <c r="M14" s="132" t="s">
        <v>1048</v>
      </c>
      <c r="N14" s="132" t="s">
        <v>1069</v>
      </c>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4181</v>
      </c>
      <c r="B15" s="125" t="s">
        <v>4262</v>
      </c>
      <c r="C15" s="126" t="s">
        <v>4263</v>
      </c>
      <c r="D15" s="128" t="s">
        <v>4264</v>
      </c>
      <c r="E15" s="128" t="s">
        <v>4265</v>
      </c>
      <c r="F15" s="128" t="s">
        <v>4266</v>
      </c>
      <c r="G15" s="128" t="s">
        <v>4267</v>
      </c>
      <c r="H15" s="128" t="s">
        <v>4268</v>
      </c>
      <c r="I15" s="130">
        <f>IF(COUNTIF(J15:AW15,"&lt;&gt;")=0,"",SUMPRODUCT(((Recommendations[ImplStatus]="Implemented")+(Recommendations[ImplStatus]="Compensated"))*ISNUMBER(MATCH(Recommendations[Id],J15:AW15,0)))/COUNTIF(J15:AW15,"&lt;&gt;"))</f>
        <v>0</v>
      </c>
      <c r="J15" s="132" t="s">
        <v>219</v>
      </c>
      <c r="K15" s="132" t="s">
        <v>226</v>
      </c>
      <c r="L15" s="132" t="s">
        <v>2830</v>
      </c>
      <c r="M15" s="132" t="s">
        <v>2953</v>
      </c>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4181</v>
      </c>
      <c r="B16" s="125" t="s">
        <v>4269</v>
      </c>
      <c r="C16" s="126" t="s">
        <v>4270</v>
      </c>
      <c r="D16" s="128" t="s">
        <v>4271</v>
      </c>
      <c r="E16" s="128" t="s">
        <v>4272</v>
      </c>
      <c r="F16" s="128" t="s">
        <v>4273</v>
      </c>
      <c r="G16" s="128" t="s">
        <v>4274</v>
      </c>
      <c r="H16" s="128" t="s">
        <v>4275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4181</v>
      </c>
      <c r="B17" s="125" t="s">
        <v>4276</v>
      </c>
      <c r="C17" s="126" t="s">
        <v>4277</v>
      </c>
      <c r="D17" s="128" t="s">
        <v>4278</v>
      </c>
      <c r="E17" s="128" t="s">
        <v>4279</v>
      </c>
      <c r="F17" s="128" t="s">
        <v>4280</v>
      </c>
      <c r="G17" s="128" t="s">
        <v>4281</v>
      </c>
      <c r="H17" s="128" t="s">
        <v>4282</v>
      </c>
      <c r="I17" s="130">
        <f>IF(COUNTIF(J17:AW17,"&lt;&gt;")=0,"",SUMPRODUCT(((Recommendations[ImplStatus]="Implemented")+(Recommendations[ImplStatus]="Compensated"))*ISNUMBER(MATCH(Recommendations[Id],J17:AW17,0)))/COUNTIF(J17:AW17,"&lt;&gt;"))</f>
        <v>0</v>
      </c>
      <c r="J17" s="132" t="s">
        <v>386</v>
      </c>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4181</v>
      </c>
      <c r="B18" s="125" t="s">
        <v>4283</v>
      </c>
      <c r="C18" s="126" t="s">
        <v>4284</v>
      </c>
      <c r="D18" s="128" t="s">
        <v>4285</v>
      </c>
      <c r="E18" s="128" t="s">
        <v>4286</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4287</v>
      </c>
      <c r="B19" s="124"/>
      <c r="C19" s="123" t="s">
        <v>4288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4287</v>
      </c>
      <c r="B20" s="125" t="s">
        <v>4289</v>
      </c>
      <c r="C20" s="126" t="s">
        <v>4290</v>
      </c>
      <c r="D20" s="128" t="s">
        <v>4291</v>
      </c>
      <c r="E20" s="128" t="s">
        <v>4292</v>
      </c>
      <c r="F20" s="128" t="s">
        <v>4293</v>
      </c>
      <c r="G20" s="128" t="s">
        <v>4294</v>
      </c>
      <c r="H20" s="128" t="s">
        <v>4295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4287</v>
      </c>
      <c r="B21" s="125" t="s">
        <v>4296</v>
      </c>
      <c r="C21" s="126" t="s">
        <v>4297</v>
      </c>
      <c r="D21" s="128" t="s">
        <v>4298</v>
      </c>
      <c r="E21" s="128" t="s">
        <v>4299</v>
      </c>
      <c r="F21" s="128" t="s">
        <v>4300</v>
      </c>
      <c r="G21" s="128" t="s">
        <v>4301</v>
      </c>
      <c r="H21" s="128" t="s">
        <v>4302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4303</v>
      </c>
      <c r="B22" s="124"/>
      <c r="C22" s="123" t="s">
        <v>4304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4303</v>
      </c>
      <c r="B23" s="125" t="s">
        <v>4305</v>
      </c>
      <c r="C23" s="126" t="s">
        <v>4306</v>
      </c>
      <c r="D23" s="128" t="s">
        <v>4307</v>
      </c>
      <c r="E23" s="128" t="s">
        <v>4308</v>
      </c>
      <c r="F23" s="128" t="s">
        <v>4309</v>
      </c>
      <c r="G23" s="128" t="s">
        <v>4310</v>
      </c>
      <c r="H23" s="128" t="s">
        <v>4311</v>
      </c>
      <c r="I23" s="130">
        <f>IF(COUNTIF(J23:AW23,"&lt;&gt;")=0,"",SUMPRODUCT(((Recommendations[ImplStatus]="Implemented")+(Recommendations[ImplStatus]="Compensated"))*ISNUMBER(MATCH(Recommendations[Id],J23:AW23,0)))/COUNTIF(J23:AW23,"&lt;&gt;"))</f>
        <v>0</v>
      </c>
      <c r="J23" s="132" t="s">
        <v>1158</v>
      </c>
      <c r="K23" s="132" t="s">
        <v>1165</v>
      </c>
      <c r="L23" s="132" t="s">
        <v>1225</v>
      </c>
      <c r="M23" s="132" t="s">
        <v>1232</v>
      </c>
      <c r="N23" s="132" t="s">
        <v>1238</v>
      </c>
      <c r="O23" s="132" t="s">
        <v>1243</v>
      </c>
      <c r="P23" s="132" t="s">
        <v>1248</v>
      </c>
      <c r="Q23" s="132" t="s">
        <v>1253</v>
      </c>
      <c r="R23" s="132" t="s">
        <v>1258</v>
      </c>
      <c r="S23" s="132" t="s">
        <v>1263</v>
      </c>
      <c r="T23" s="132" t="s">
        <v>1268</v>
      </c>
      <c r="U23" s="132" t="s">
        <v>1273</v>
      </c>
      <c r="V23" s="132" t="s">
        <v>1278</v>
      </c>
      <c r="W23" s="132" t="s">
        <v>1283</v>
      </c>
      <c r="X23" s="132" t="s">
        <v>1288</v>
      </c>
      <c r="Y23" s="132" t="s">
        <v>1293</v>
      </c>
      <c r="Z23" s="132" t="s">
        <v>1298</v>
      </c>
      <c r="AA23" s="132" t="s">
        <v>1303</v>
      </c>
      <c r="AB23" s="132" t="s">
        <v>1308</v>
      </c>
      <c r="AC23" s="132" t="s">
        <v>1313</v>
      </c>
      <c r="AD23" s="132" t="s">
        <v>1318</v>
      </c>
      <c r="AE23" s="132" t="s">
        <v>1323</v>
      </c>
      <c r="AF23" s="132" t="s">
        <v>1328</v>
      </c>
      <c r="AG23" s="132" t="s">
        <v>1333</v>
      </c>
      <c r="AH23" s="132" t="s">
        <v>1338</v>
      </c>
      <c r="AI23" s="132" t="s">
        <v>1343</v>
      </c>
      <c r="AJ23" s="132" t="s">
        <v>1348</v>
      </c>
      <c r="AK23" s="132" t="s">
        <v>1354</v>
      </c>
      <c r="AL23" s="132" t="s">
        <v>1359</v>
      </c>
      <c r="AM23" s="132" t="s">
        <v>1755</v>
      </c>
      <c r="AN23" s="132" t="s">
        <v>1762</v>
      </c>
      <c r="AO23" s="132" t="s">
        <v>1797</v>
      </c>
      <c r="AP23" s="132" t="s">
        <v>1801</v>
      </c>
      <c r="AQ23" s="132" t="s">
        <v>1842</v>
      </c>
      <c r="AR23" s="132" t="s">
        <v>1846</v>
      </c>
      <c r="AS23" s="132" t="s">
        <v>2048</v>
      </c>
      <c r="AT23" s="132" t="s">
        <v>2322</v>
      </c>
      <c r="AU23" s="132"/>
      <c r="AV23" s="132"/>
      <c r="AW23" s="142"/>
    </row>
    <row r="24" spans="1:49" ht="60" customHeight="1" x14ac:dyDescent="0.35">
      <c r="A24" s="139" t="s">
        <v>4303</v>
      </c>
      <c r="B24" s="125" t="s">
        <v>4312</v>
      </c>
      <c r="C24" s="126" t="s">
        <v>4313</v>
      </c>
      <c r="D24" s="128" t="s">
        <v>4314</v>
      </c>
      <c r="E24" s="128" t="s">
        <v>4315</v>
      </c>
      <c r="F24" s="128" t="s">
        <v>4316</v>
      </c>
      <c r="G24" s="128" t="s">
        <v>4317</v>
      </c>
      <c r="H24" s="128" t="s">
        <v>4318</v>
      </c>
      <c r="I24" s="130">
        <f>IF(COUNTIF(J24:AW24,"&lt;&gt;")=0,"",SUMPRODUCT(((Recommendations[ImplStatus]="Implemented")+(Recommendations[ImplStatus]="Compensated"))*ISNUMBER(MATCH(Recommendations[Id],J24:AW24,0)))/COUNTIF(J24:AW24,"&lt;&gt;"))</f>
        <v>0</v>
      </c>
      <c r="J24" s="132" t="s">
        <v>325</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4303</v>
      </c>
      <c r="B25" s="125" t="s">
        <v>4319</v>
      </c>
      <c r="C25" s="126" t="s">
        <v>4320</v>
      </c>
      <c r="D25" s="128" t="s">
        <v>4321</v>
      </c>
      <c r="E25" s="128" t="s">
        <v>4322</v>
      </c>
      <c r="F25" s="128" t="s">
        <v>4323</v>
      </c>
      <c r="G25" s="128" t="s">
        <v>4324</v>
      </c>
      <c r="H25" s="128" t="s">
        <v>4325</v>
      </c>
      <c r="I25" s="130">
        <f>IF(COUNTIF(J25:AW25,"&lt;&gt;")=0,"",SUMPRODUCT(((Recommendations[ImplStatus]="Implemented")+(Recommendations[ImplStatus]="Compensated"))*ISNUMBER(MATCH(Recommendations[Id],J25:AW25,0)))/COUNTIF(J25:AW25,"&lt;&gt;"))</f>
        <v>0</v>
      </c>
      <c r="J25" s="132" t="s">
        <v>889</v>
      </c>
      <c r="K25" s="132" t="s">
        <v>895</v>
      </c>
      <c r="L25" s="132" t="s">
        <v>903</v>
      </c>
      <c r="M25" s="132" t="s">
        <v>906</v>
      </c>
      <c r="N25" s="132" t="s">
        <v>912</v>
      </c>
      <c r="O25" s="132" t="s">
        <v>915</v>
      </c>
      <c r="P25" s="132" t="s">
        <v>919</v>
      </c>
      <c r="Q25" s="132" t="s">
        <v>922</v>
      </c>
      <c r="R25" s="132" t="s">
        <v>1769</v>
      </c>
      <c r="S25" s="132" t="s">
        <v>1776</v>
      </c>
      <c r="T25" s="132" t="s">
        <v>1805</v>
      </c>
      <c r="U25" s="132" t="s">
        <v>1810</v>
      </c>
      <c r="V25" s="132" t="s">
        <v>1850</v>
      </c>
      <c r="W25" s="132" t="s">
        <v>1855</v>
      </c>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4303</v>
      </c>
      <c r="B26" s="125" t="s">
        <v>4326</v>
      </c>
      <c r="C26" s="126" t="s">
        <v>4327</v>
      </c>
      <c r="D26" s="128" t="s">
        <v>4328</v>
      </c>
      <c r="E26" s="128" t="s">
        <v>4329</v>
      </c>
      <c r="F26" s="128" t="s">
        <v>4330</v>
      </c>
      <c r="G26" s="128" t="s">
        <v>4317</v>
      </c>
      <c r="H26" s="128" t="s">
        <v>4331</v>
      </c>
      <c r="I26" s="130">
        <f>IF(COUNTIF(J26:AW26,"&lt;&gt;")=0,"",SUMPRODUCT(((Recommendations[ImplStatus]="Implemented")+(Recommendations[ImplStatus]="Compensated"))*ISNUMBER(MATCH(Recommendations[Id],J26:AW26,0)))/COUNTIF(J26:AW26,"&lt;&gt;"))</f>
        <v>0</v>
      </c>
      <c r="J26" s="132" t="s">
        <v>160</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4303</v>
      </c>
      <c r="B27" s="125" t="s">
        <v>4332</v>
      </c>
      <c r="C27" s="126" t="s">
        <v>4333</v>
      </c>
      <c r="D27" s="128" t="s">
        <v>4334</v>
      </c>
      <c r="E27" s="128" t="s">
        <v>4335</v>
      </c>
      <c r="F27" s="128" t="s">
        <v>4336</v>
      </c>
      <c r="G27" s="128" t="s">
        <v>4337</v>
      </c>
      <c r="H27" s="128" t="s">
        <v>4338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4303</v>
      </c>
      <c r="B28" s="125" t="s">
        <v>4339</v>
      </c>
      <c r="C28" s="126" t="s">
        <v>4340</v>
      </c>
      <c r="D28" s="128" t="s">
        <v>4341</v>
      </c>
      <c r="E28" s="128" t="s">
        <v>4342</v>
      </c>
      <c r="F28" s="128" t="s">
        <v>4343</v>
      </c>
      <c r="G28" s="128" t="s">
        <v>4344</v>
      </c>
      <c r="H28" s="128" t="s">
        <v>4345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4303</v>
      </c>
      <c r="B29" s="125" t="s">
        <v>4346</v>
      </c>
      <c r="C29" s="126" t="s">
        <v>4347</v>
      </c>
      <c r="D29" s="128" t="s">
        <v>4348</v>
      </c>
      <c r="E29" s="128" t="s">
        <v>4349</v>
      </c>
      <c r="F29" s="128" t="s">
        <v>4350</v>
      </c>
      <c r="G29" s="128" t="s">
        <v>4235</v>
      </c>
      <c r="H29" s="128" t="s">
        <v>4351</v>
      </c>
      <c r="I29" s="130">
        <f>IF(COUNTIF(J29:AW29,"&lt;&gt;")=0,"",SUMPRODUCT(((Recommendations[ImplStatus]="Implemented")+(Recommendations[ImplStatus]="Compensated"))*ISNUMBER(MATCH(Recommendations[Id],J29:AW29,0)))/COUNTIF(J29:AW29,"&lt;&gt;"))</f>
        <v>0</v>
      </c>
      <c r="J29" s="132" t="s">
        <v>603</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4303</v>
      </c>
      <c r="B30" s="125" t="s">
        <v>4352</v>
      </c>
      <c r="C30" s="126" t="s">
        <v>4353</v>
      </c>
      <c r="D30" s="128" t="s">
        <v>4354</v>
      </c>
      <c r="E30" s="128" t="s">
        <v>4355</v>
      </c>
      <c r="F30" s="128" t="s">
        <v>4356</v>
      </c>
      <c r="G30" s="128" t="s">
        <v>4317</v>
      </c>
      <c r="H30" s="128" t="s">
        <v>4357</v>
      </c>
      <c r="I30" s="130">
        <f>IF(COUNTIF(J30:AW30,"&lt;&gt;")=0,"",SUMPRODUCT(((Recommendations[ImplStatus]="Implemented")+(Recommendations[ImplStatus]="Compensated"))*ISNUMBER(MATCH(Recommendations[Id],J30:AW30,0)))/COUNTIF(J30:AW30,"&lt;&gt;"))</f>
        <v>0</v>
      </c>
      <c r="J30" s="132" t="s">
        <v>2755</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4358</v>
      </c>
      <c r="B31" s="124"/>
      <c r="C31" s="123" t="s">
        <v>4359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4358</v>
      </c>
      <c r="B32" s="125" t="s">
        <v>4360</v>
      </c>
      <c r="C32" s="126" t="s">
        <v>4361</v>
      </c>
      <c r="D32" s="128" t="s">
        <v>4362</v>
      </c>
      <c r="E32" s="128" t="s">
        <v>4363</v>
      </c>
      <c r="F32" s="128" t="s">
        <v>4364</v>
      </c>
      <c r="G32" s="128" t="s">
        <v>4365</v>
      </c>
      <c r="H32" s="128" t="s">
        <v>4366</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4358</v>
      </c>
      <c r="B33" s="125" t="s">
        <v>4367</v>
      </c>
      <c r="C33" s="126" t="s">
        <v>4368</v>
      </c>
      <c r="D33" s="128" t="s">
        <v>4369</v>
      </c>
      <c r="E33" s="128" t="s">
        <v>4370</v>
      </c>
      <c r="F33" s="128" t="s">
        <v>4371</v>
      </c>
      <c r="G33" s="128" t="s">
        <v>4372</v>
      </c>
      <c r="H33" s="128" t="s">
        <v>4373</v>
      </c>
      <c r="I33" s="130">
        <f>IF(COUNTIF(J33:AW33,"&lt;&gt;")=0,"",SUMPRODUCT(((Recommendations[ImplStatus]="Implemented")+(Recommendations[ImplStatus]="Compensated"))*ISNUMBER(MATCH(Recommendations[Id],J33:AW33,0)))/COUNTIF(J33:AW33,"&lt;&gt;"))</f>
        <v>0</v>
      </c>
      <c r="J33" s="132" t="s">
        <v>292</v>
      </c>
      <c r="K33" s="132" t="s">
        <v>393</v>
      </c>
      <c r="L33" s="132" t="s">
        <v>960</v>
      </c>
      <c r="M33" s="132" t="s">
        <v>1391</v>
      </c>
      <c r="N33" s="132" t="s">
        <v>1397</v>
      </c>
      <c r="O33" s="132" t="s">
        <v>1598</v>
      </c>
      <c r="P33" s="132" t="s">
        <v>2931</v>
      </c>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4358</v>
      </c>
      <c r="B34" s="125" t="s">
        <v>4374</v>
      </c>
      <c r="C34" s="126" t="s">
        <v>4375</v>
      </c>
      <c r="D34" s="128" t="s">
        <v>4376</v>
      </c>
      <c r="E34" s="128" t="s">
        <v>4377</v>
      </c>
      <c r="F34" s="128" t="s">
        <v>4378</v>
      </c>
      <c r="G34" s="128" t="s">
        <v>4379</v>
      </c>
      <c r="H34" s="128" t="s">
        <v>4380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4358</v>
      </c>
      <c r="B35" s="125" t="s">
        <v>4381</v>
      </c>
      <c r="C35" s="126" t="s">
        <v>4382</v>
      </c>
      <c r="D35" s="128" t="s">
        <v>4383</v>
      </c>
      <c r="E35" s="128" t="s">
        <v>4384</v>
      </c>
      <c r="F35" s="128" t="s">
        <v>4385</v>
      </c>
      <c r="G35" s="128" t="s">
        <v>4386</v>
      </c>
      <c r="H35" s="128" t="s">
        <v>4387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4358</v>
      </c>
      <c r="B36" s="125" t="s">
        <v>4388</v>
      </c>
      <c r="C36" s="126" t="s">
        <v>4389</v>
      </c>
      <c r="D36" s="128" t="s">
        <v>4390</v>
      </c>
      <c r="E36" s="128" t="s">
        <v>4391</v>
      </c>
      <c r="F36" s="128" t="s">
        <v>4392</v>
      </c>
      <c r="G36" s="128" t="s">
        <v>4393</v>
      </c>
      <c r="H36" s="128" t="s">
        <v>4394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4358</v>
      </c>
      <c r="B37" s="125" t="s">
        <v>4395</v>
      </c>
      <c r="C37" s="126" t="s">
        <v>4396</v>
      </c>
      <c r="D37" s="128" t="s">
        <v>4397</v>
      </c>
      <c r="E37" s="128" t="s">
        <v>4398</v>
      </c>
      <c r="F37" s="128" t="s">
        <v>4399</v>
      </c>
      <c r="G37" s="128" t="s">
        <v>4400</v>
      </c>
      <c r="H37" s="128" t="s">
        <v>4401</v>
      </c>
      <c r="I37" s="130">
        <f>IF(COUNTIF(J37:AW37,"&lt;&gt;")=0,"",SUMPRODUCT(((Recommendations[ImplStatus]="Implemented")+(Recommendations[ImplStatus]="Compensated"))*ISNUMBER(MATCH(Recommendations[Id],J37:AW37,0)))/COUNTIF(J37:AW37,"&lt;&gt;"))</f>
        <v>0</v>
      </c>
      <c r="J37" s="132" t="s">
        <v>54</v>
      </c>
      <c r="K37" s="132" t="s">
        <v>61</v>
      </c>
      <c r="L37" s="132" t="s">
        <v>168</v>
      </c>
      <c r="M37" s="132" t="s">
        <v>176</v>
      </c>
      <c r="N37" s="132" t="s">
        <v>182</v>
      </c>
      <c r="O37" s="132" t="s">
        <v>189</v>
      </c>
      <c r="P37" s="132" t="s">
        <v>196</v>
      </c>
      <c r="Q37" s="132" t="s">
        <v>249</v>
      </c>
      <c r="R37" s="132" t="s">
        <v>256</v>
      </c>
      <c r="S37" s="132" t="s">
        <v>298</v>
      </c>
      <c r="T37" s="132" t="s">
        <v>348</v>
      </c>
      <c r="U37" s="132" t="s">
        <v>356</v>
      </c>
      <c r="V37" s="132" t="s">
        <v>363</v>
      </c>
      <c r="W37" s="132" t="s">
        <v>371</v>
      </c>
      <c r="X37" s="132" t="s">
        <v>400</v>
      </c>
      <c r="Y37" s="132" t="s">
        <v>407</v>
      </c>
      <c r="Z37" s="132" t="s">
        <v>421</v>
      </c>
      <c r="AA37" s="132" t="s">
        <v>428</v>
      </c>
      <c r="AB37" s="132" t="s">
        <v>435</v>
      </c>
      <c r="AC37" s="132" t="s">
        <v>610</v>
      </c>
      <c r="AD37" s="132" t="s">
        <v>646</v>
      </c>
      <c r="AE37" s="132" t="s">
        <v>653</v>
      </c>
      <c r="AF37" s="132" t="s">
        <v>660</v>
      </c>
      <c r="AG37" s="132" t="s">
        <v>867</v>
      </c>
      <c r="AH37" s="132" t="s">
        <v>989</v>
      </c>
      <c r="AI37" s="132" t="s">
        <v>1013</v>
      </c>
      <c r="AJ37" s="132" t="s">
        <v>1027</v>
      </c>
      <c r="AK37" s="132" t="s">
        <v>1034</v>
      </c>
      <c r="AL37" s="132" t="s">
        <v>1120</v>
      </c>
      <c r="AM37" s="132" t="s">
        <v>1128</v>
      </c>
      <c r="AN37" s="132" t="s">
        <v>1150</v>
      </c>
      <c r="AO37" s="132" t="s">
        <v>1198</v>
      </c>
      <c r="AP37" s="132" t="s">
        <v>1217</v>
      </c>
      <c r="AQ37" s="132" t="s">
        <v>1383</v>
      </c>
      <c r="AR37" s="132" t="s">
        <v>1692</v>
      </c>
      <c r="AS37" s="132" t="s">
        <v>1700</v>
      </c>
      <c r="AT37" s="132" t="s">
        <v>2151</v>
      </c>
      <c r="AU37" s="132" t="s">
        <v>2287</v>
      </c>
      <c r="AV37" s="132" t="s">
        <v>2336</v>
      </c>
      <c r="AW37" s="142" t="s">
        <v>2344</v>
      </c>
    </row>
    <row r="38" spans="1:49" ht="60" customHeight="1" x14ac:dyDescent="0.35">
      <c r="A38" s="139" t="s">
        <v>4358</v>
      </c>
      <c r="B38" s="125" t="s">
        <v>4402</v>
      </c>
      <c r="C38" s="126" t="s">
        <v>4403</v>
      </c>
      <c r="D38" s="128" t="s">
        <v>4404</v>
      </c>
      <c r="E38" s="128" t="s">
        <v>4405</v>
      </c>
      <c r="F38" s="128" t="s">
        <v>4406</v>
      </c>
      <c r="G38" s="128" t="s">
        <v>4407</v>
      </c>
      <c r="H38" s="128" t="s">
        <v>4408</v>
      </c>
      <c r="I38" s="130">
        <f>IF(COUNTIF(J38:AW38,"&lt;&gt;")=0,"",SUMPRODUCT(((Recommendations[ImplStatus]="Implemented")+(Recommendations[ImplStatus]="Compensated"))*ISNUMBER(MATCH(Recommendations[Id],J38:AW38,0)))/COUNTIF(J38:AW38,"&lt;&gt;"))</f>
        <v>0</v>
      </c>
      <c r="J38" s="132" t="s">
        <v>624</v>
      </c>
      <c r="K38" s="132" t="s">
        <v>874</v>
      </c>
      <c r="L38" s="132" t="s">
        <v>881</v>
      </c>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4358</v>
      </c>
      <c r="B39" s="125" t="s">
        <v>4409</v>
      </c>
      <c r="C39" s="126" t="s">
        <v>4410</v>
      </c>
      <c r="D39" s="128" t="s">
        <v>4411</v>
      </c>
      <c r="E39" s="128" t="s">
        <v>4412</v>
      </c>
      <c r="F39" s="128" t="s">
        <v>4413</v>
      </c>
      <c r="G39" s="128" t="s">
        <v>4414</v>
      </c>
      <c r="H39" s="128" t="s">
        <v>4415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4358</v>
      </c>
      <c r="B40" s="125" t="s">
        <v>4416</v>
      </c>
      <c r="C40" s="126" t="s">
        <v>4417</v>
      </c>
      <c r="D40" s="128" t="s">
        <v>4418</v>
      </c>
      <c r="E40" s="128" t="s">
        <v>4419</v>
      </c>
      <c r="F40" s="128" t="s">
        <v>4420</v>
      </c>
      <c r="G40" s="128" t="s">
        <v>4421</v>
      </c>
      <c r="H40" s="128" t="s">
        <v>4422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4358</v>
      </c>
      <c r="B41" s="125" t="s">
        <v>4423</v>
      </c>
      <c r="C41" s="126" t="s">
        <v>4424</v>
      </c>
      <c r="D41" s="128" t="s">
        <v>4425</v>
      </c>
      <c r="E41" s="128" t="s">
        <v>4426</v>
      </c>
      <c r="F41" s="128" t="s">
        <v>4427</v>
      </c>
      <c r="G41" s="128" t="s">
        <v>4365</v>
      </c>
      <c r="H41" s="128" t="s">
        <v>4428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4429</v>
      </c>
      <c r="B42" s="124"/>
      <c r="C42" s="123" t="s">
        <v>4430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4429</v>
      </c>
      <c r="B43" s="125" t="s">
        <v>4431</v>
      </c>
      <c r="C43" s="126" t="s">
        <v>4432</v>
      </c>
      <c r="D43" s="128" t="s">
        <v>4433</v>
      </c>
      <c r="E43" s="128" t="s">
        <v>4434</v>
      </c>
      <c r="F43" s="128" t="s">
        <v>4435</v>
      </c>
      <c r="G43" s="128" t="s">
        <v>4436</v>
      </c>
      <c r="H43" s="128" t="s">
        <v>4437</v>
      </c>
      <c r="I43" s="130">
        <f>IF(COUNTIF(J43:AW43,"&lt;&gt;")=0,"",SUMPRODUCT(((Recommendations[ImplStatus]="Implemented")+(Recommendations[ImplStatus]="Compensated"))*ISNUMBER(MATCH(Recommendations[Id],J43:AW43,0)))/COUNTIF(J43:AW43,"&lt;&gt;"))</f>
        <v>0</v>
      </c>
      <c r="J43" s="132" t="s">
        <v>74</v>
      </c>
      <c r="K43" s="132" t="s">
        <v>82</v>
      </c>
      <c r="L43" s="132" t="s">
        <v>548</v>
      </c>
      <c r="M43" s="132" t="s">
        <v>617</v>
      </c>
      <c r="N43" s="132" t="s">
        <v>1135</v>
      </c>
      <c r="O43" s="132" t="s">
        <v>1142</v>
      </c>
      <c r="P43" s="132" t="s">
        <v>1173</v>
      </c>
      <c r="Q43" s="132" t="s">
        <v>1185</v>
      </c>
      <c r="R43" s="132" t="s">
        <v>1193</v>
      </c>
      <c r="S43" s="132" t="s">
        <v>1632</v>
      </c>
      <c r="T43" s="132" t="s">
        <v>1860</v>
      </c>
      <c r="U43" s="132" t="s">
        <v>1913</v>
      </c>
      <c r="V43" s="132" t="s">
        <v>2007</v>
      </c>
      <c r="W43" s="132" t="s">
        <v>2014</v>
      </c>
      <c r="X43" s="132" t="s">
        <v>2028</v>
      </c>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4429</v>
      </c>
      <c r="B44" s="125" t="s">
        <v>4438</v>
      </c>
      <c r="C44" s="126" t="s">
        <v>4439</v>
      </c>
      <c r="D44" s="128" t="s">
        <v>4440</v>
      </c>
      <c r="E44" s="128" t="s">
        <v>4441</v>
      </c>
      <c r="F44" s="128" t="s">
        <v>4442</v>
      </c>
      <c r="G44" s="128" t="s">
        <v>4443</v>
      </c>
      <c r="H44" s="128" t="s">
        <v>4444</v>
      </c>
      <c r="I44" s="130">
        <f>IF(COUNTIF(J44:AW44,"&lt;&gt;")=0,"",SUMPRODUCT(((Recommendations[ImplStatus]="Implemented")+(Recommendations[ImplStatus]="Compensated"))*ISNUMBER(MATCH(Recommendations[Id],J44:AW44,0)))/COUNTIF(J44:AW44,"&lt;&gt;"))</f>
        <v>0</v>
      </c>
      <c r="J44" s="132" t="s">
        <v>492</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4429</v>
      </c>
      <c r="B45" s="125" t="s">
        <v>4445</v>
      </c>
      <c r="C45" s="126" t="s">
        <v>4446</v>
      </c>
      <c r="D45" s="128" t="s">
        <v>4447</v>
      </c>
      <c r="E45" s="128" t="s">
        <v>4448</v>
      </c>
      <c r="F45" s="128" t="s">
        <v>4449</v>
      </c>
      <c r="G45" s="128" t="s">
        <v>4450</v>
      </c>
      <c r="H45" s="128" t="s">
        <v>4451</v>
      </c>
      <c r="I45" s="130">
        <f>IF(COUNTIF(J45:AW45,"&lt;&gt;")=0,"",SUMPRODUCT(((Recommendations[ImplStatus]="Implemented")+(Recommendations[ImplStatus]="Compensated"))*ISNUMBER(MATCH(Recommendations[Id],J45:AW45,0)))/COUNTIF(J45:AW45,"&lt;&gt;"))</f>
        <v>0</v>
      </c>
      <c r="J45" s="132" t="s">
        <v>1613</v>
      </c>
      <c r="K45" s="132" t="s">
        <v>2109</v>
      </c>
      <c r="L45" s="132" t="s">
        <v>2854</v>
      </c>
      <c r="M45" s="132" t="s">
        <v>2860</v>
      </c>
      <c r="N45" s="132" t="s">
        <v>2873</v>
      </c>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4429</v>
      </c>
      <c r="B46" s="125" t="s">
        <v>4452</v>
      </c>
      <c r="C46" s="126" t="s">
        <v>4453</v>
      </c>
      <c r="D46" s="128" t="s">
        <v>4454</v>
      </c>
      <c r="E46" s="128" t="s">
        <v>4455</v>
      </c>
      <c r="F46" s="128" t="s">
        <v>4456</v>
      </c>
      <c r="G46" s="128" t="s">
        <v>4450</v>
      </c>
      <c r="H46" s="128" t="s">
        <v>4457</v>
      </c>
      <c r="I46" s="130">
        <f>IF(COUNTIF(J46:AW46,"&lt;&gt;")=0,"",SUMPRODUCT(((Recommendations[ImplStatus]="Implemented")+(Recommendations[ImplStatus]="Compensated"))*ISNUMBER(MATCH(Recommendations[Id],J46:AW46,0)))/COUNTIF(J46:AW46,"&lt;&gt;"))</f>
        <v>0</v>
      </c>
      <c r="J46" s="132" t="s">
        <v>340</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4429</v>
      </c>
      <c r="B47" s="125" t="s">
        <v>4458</v>
      </c>
      <c r="C47" s="126" t="s">
        <v>4459</v>
      </c>
      <c r="D47" s="128" t="s">
        <v>4460</v>
      </c>
      <c r="E47" s="128" t="s">
        <v>4461</v>
      </c>
      <c r="F47" s="128" t="s">
        <v>4462</v>
      </c>
      <c r="G47" s="128" t="s">
        <v>4463</v>
      </c>
      <c r="H47" s="128" t="s">
        <v>4464</v>
      </c>
      <c r="I47" s="130">
        <f>IF(COUNTIF(J47:AW47,"&lt;&gt;")=0,"",SUMPRODUCT(((Recommendations[ImplStatus]="Implemented")+(Recommendations[ImplStatus]="Compensated"))*ISNUMBER(MATCH(Recommendations[Id],J47:AW47,0)))/COUNTIF(J47:AW47,"&lt;&gt;"))</f>
        <v>0</v>
      </c>
      <c r="J47" s="132" t="s">
        <v>1887</v>
      </c>
      <c r="K47" s="132" t="s">
        <v>1893</v>
      </c>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4429</v>
      </c>
      <c r="B48" s="125" t="s">
        <v>4465</v>
      </c>
      <c r="C48" s="126" t="s">
        <v>4466</v>
      </c>
      <c r="D48" s="128" t="s">
        <v>4467</v>
      </c>
      <c r="E48" s="128" t="s">
        <v>4468</v>
      </c>
      <c r="F48" s="128" t="s">
        <v>4469</v>
      </c>
      <c r="G48" s="128" t="s">
        <v>4470</v>
      </c>
      <c r="H48" s="128" t="s">
        <v>4471</v>
      </c>
      <c r="I48" s="130">
        <f>IF(COUNTIF(J48:AW48,"&lt;&gt;")=0,"",SUMPRODUCT(((Recommendations[ImplStatus]="Implemented")+(Recommendations[ImplStatus]="Compensated"))*ISNUMBER(MATCH(Recommendations[Id],J48:AW48,0)))/COUNTIF(J48:AW48,"&lt;&gt;"))</f>
        <v>0</v>
      </c>
      <c r="J48" s="132" t="s">
        <v>102</v>
      </c>
      <c r="K48" s="132" t="s">
        <v>859</v>
      </c>
      <c r="L48" s="132" t="s">
        <v>997</v>
      </c>
      <c r="M48" s="132" t="s">
        <v>1209</v>
      </c>
      <c r="N48" s="132" t="s">
        <v>1638</v>
      </c>
      <c r="O48" s="132" t="s">
        <v>1645</v>
      </c>
      <c r="P48" s="132" t="s">
        <v>1652</v>
      </c>
      <c r="Q48" s="132" t="s">
        <v>1659</v>
      </c>
      <c r="R48" s="132" t="s">
        <v>1678</v>
      </c>
      <c r="S48" s="132" t="s">
        <v>1685</v>
      </c>
      <c r="T48" s="132" t="s">
        <v>1882</v>
      </c>
      <c r="U48" s="132" t="s">
        <v>2021</v>
      </c>
      <c r="V48" s="132" t="s">
        <v>2260</v>
      </c>
      <c r="W48" s="132" t="s">
        <v>2867</v>
      </c>
      <c r="X48" s="132" t="s">
        <v>2961</v>
      </c>
      <c r="Y48" s="132" t="s">
        <v>2968</v>
      </c>
      <c r="Z48" s="132" t="s">
        <v>2975</v>
      </c>
      <c r="AA48" s="132" t="s">
        <v>2981</v>
      </c>
      <c r="AB48" s="132" t="s">
        <v>2988</v>
      </c>
      <c r="AC48" s="132" t="s">
        <v>2995</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4429</v>
      </c>
      <c r="B49" s="125" t="s">
        <v>4472</v>
      </c>
      <c r="C49" s="126" t="s">
        <v>4473</v>
      </c>
      <c r="D49" s="128" t="s">
        <v>4474</v>
      </c>
      <c r="E49" s="128" t="s">
        <v>4475</v>
      </c>
      <c r="F49" s="128" t="s">
        <v>4476</v>
      </c>
      <c r="G49" s="128" t="s">
        <v>4235</v>
      </c>
      <c r="H49" s="128" t="s">
        <v>4477</v>
      </c>
      <c r="I49" s="130">
        <f>IF(COUNTIF(J49:AW49,"&lt;&gt;")=0,"",SUMPRODUCT(((Recommendations[ImplStatus]="Implemented")+(Recommendations[ImplStatus]="Compensated"))*ISNUMBER(MATCH(Recommendations[Id],J49:AW49,0)))/COUNTIF(J49:AW49,"&lt;&gt;"))</f>
        <v>0</v>
      </c>
      <c r="J49" s="132" t="s">
        <v>541</v>
      </c>
      <c r="K49" s="132" t="s">
        <v>846</v>
      </c>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4429</v>
      </c>
      <c r="B50" s="125" t="s">
        <v>4478</v>
      </c>
      <c r="C50" s="126" t="s">
        <v>4479</v>
      </c>
      <c r="D50" s="128" t="s">
        <v>4480</v>
      </c>
      <c r="E50" s="128" t="s">
        <v>4481</v>
      </c>
      <c r="F50" s="128" t="s">
        <v>4482</v>
      </c>
      <c r="G50" s="128" t="s">
        <v>4483</v>
      </c>
      <c r="H50" s="128" t="s">
        <v>4484</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4485</v>
      </c>
      <c r="B51" s="124"/>
      <c r="C51" s="123" t="s">
        <v>4486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4485</v>
      </c>
      <c r="B52" s="125" t="s">
        <v>4487</v>
      </c>
      <c r="C52" s="126" t="s">
        <v>4488</v>
      </c>
      <c r="D52" s="128" t="s">
        <v>4489</v>
      </c>
      <c r="E52" s="128" t="s">
        <v>4490</v>
      </c>
      <c r="F52" s="128" t="s">
        <v>4491</v>
      </c>
      <c r="G52" s="128" t="s">
        <v>4492</v>
      </c>
      <c r="H52" s="128" t="s">
        <v>4493</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4485</v>
      </c>
      <c r="B53" s="125" t="s">
        <v>4494</v>
      </c>
      <c r="C53" s="126" t="s">
        <v>4495</v>
      </c>
      <c r="D53" s="128" t="s">
        <v>4496</v>
      </c>
      <c r="E53" s="128" t="s">
        <v>4497</v>
      </c>
      <c r="F53" s="128" t="s">
        <v>4498</v>
      </c>
      <c r="G53" s="128" t="s">
        <v>4499</v>
      </c>
      <c r="H53" s="128" t="s">
        <v>4500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4485</v>
      </c>
      <c r="B54" s="125" t="s">
        <v>4501</v>
      </c>
      <c r="C54" s="126" t="s">
        <v>4502</v>
      </c>
      <c r="D54" s="128" t="s">
        <v>4503</v>
      </c>
      <c r="E54" s="128" t="s">
        <v>4504</v>
      </c>
      <c r="F54" s="128" t="s">
        <v>4505</v>
      </c>
      <c r="G54" s="128" t="s">
        <v>4506</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4485</v>
      </c>
      <c r="B55" s="125" t="s">
        <v>4507</v>
      </c>
      <c r="C55" s="126" t="s">
        <v>4508</v>
      </c>
      <c r="D55" s="128" t="s">
        <v>4509</v>
      </c>
      <c r="E55" s="128" t="s">
        <v>4510</v>
      </c>
      <c r="F55" s="128" t="s">
        <v>4511</v>
      </c>
      <c r="G55" s="128" t="s">
        <v>4512</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4485</v>
      </c>
      <c r="B56" s="125" t="s">
        <v>4513</v>
      </c>
      <c r="C56" s="126" t="s">
        <v>4514</v>
      </c>
      <c r="D56" s="128" t="s">
        <v>4515</v>
      </c>
      <c r="E56" s="128" t="s">
        <v>4516</v>
      </c>
      <c r="F56" s="128" t="s">
        <v>4517</v>
      </c>
      <c r="G56" s="128" t="s">
        <v>4518</v>
      </c>
      <c r="H56" s="128" t="s">
        <v>4519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4520</v>
      </c>
      <c r="B57" s="124"/>
      <c r="C57" s="123" t="s">
        <v>4521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4520</v>
      </c>
      <c r="B58" s="125" t="s">
        <v>4522</v>
      </c>
      <c r="C58" s="126" t="s">
        <v>4523</v>
      </c>
      <c r="D58" s="128" t="s">
        <v>4524</v>
      </c>
      <c r="E58" s="128" t="s">
        <v>4525</v>
      </c>
      <c r="F58" s="128" t="s">
        <v>4526</v>
      </c>
      <c r="G58" s="128" t="s">
        <v>4527</v>
      </c>
      <c r="H58" s="128" t="s">
        <v>4528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4520</v>
      </c>
      <c r="B59" s="125" t="s">
        <v>4529</v>
      </c>
      <c r="C59" s="126" t="s">
        <v>4530</v>
      </c>
      <c r="D59" s="128" t="s">
        <v>4531</v>
      </c>
      <c r="E59" s="128" t="s">
        <v>4532</v>
      </c>
      <c r="F59" s="128" t="s">
        <v>4533</v>
      </c>
      <c r="G59" s="128" t="s">
        <v>4534</v>
      </c>
      <c r="H59" s="128" t="s">
        <v>4535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4520</v>
      </c>
      <c r="B60" s="125" t="s">
        <v>4536</v>
      </c>
      <c r="C60" s="126" t="s">
        <v>4537</v>
      </c>
      <c r="D60" s="128" t="s">
        <v>4538</v>
      </c>
      <c r="E60" s="128" t="s">
        <v>4539</v>
      </c>
      <c r="F60" s="128" t="s">
        <v>4540</v>
      </c>
      <c r="G60" s="128" t="s">
        <v>4541</v>
      </c>
      <c r="H60" s="128" t="s">
        <v>4542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4543</v>
      </c>
      <c r="B61" s="124"/>
      <c r="C61" s="123" t="s">
        <v>4544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4543</v>
      </c>
      <c r="B62" s="125" t="s">
        <v>4545</v>
      </c>
      <c r="C62" s="126" t="s">
        <v>4546</v>
      </c>
      <c r="D62" s="128" t="s">
        <v>4547</v>
      </c>
      <c r="E62" s="128" t="s">
        <v>4548</v>
      </c>
      <c r="F62" s="128" t="s">
        <v>4549</v>
      </c>
      <c r="G62" s="128" t="s">
        <v>4550</v>
      </c>
      <c r="H62" s="128" t="s">
        <v>4551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4543</v>
      </c>
      <c r="B63" s="125" t="s">
        <v>4552</v>
      </c>
      <c r="C63" s="126" t="s">
        <v>4553</v>
      </c>
      <c r="D63" s="128" t="s">
        <v>4554</v>
      </c>
      <c r="E63" s="128" t="s">
        <v>4555</v>
      </c>
      <c r="F63" s="128" t="s">
        <v>4556</v>
      </c>
      <c r="G63" s="128" t="s">
        <v>4557</v>
      </c>
      <c r="H63" s="128" t="s">
        <v>4558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4543</v>
      </c>
      <c r="B64" s="125" t="s">
        <v>4559</v>
      </c>
      <c r="C64" s="126" t="s">
        <v>4560</v>
      </c>
      <c r="D64" s="128" t="s">
        <v>4561</v>
      </c>
      <c r="E64" s="128" t="s">
        <v>4562</v>
      </c>
      <c r="F64" s="128" t="s">
        <v>4563</v>
      </c>
      <c r="G64" s="128" t="s">
        <v>4564</v>
      </c>
      <c r="H64" s="128" t="s">
        <v>4565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4543</v>
      </c>
      <c r="B65" s="125" t="s">
        <v>4566</v>
      </c>
      <c r="C65" s="126" t="s">
        <v>4567</v>
      </c>
      <c r="D65" s="128" t="s">
        <v>4568</v>
      </c>
      <c r="E65" s="128" t="s">
        <v>4569</v>
      </c>
      <c r="F65" s="128" t="s">
        <v>4570</v>
      </c>
      <c r="G65" s="128" t="s">
        <v>4571</v>
      </c>
      <c r="H65" s="128" t="s">
        <v>4572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4543</v>
      </c>
      <c r="B66" s="125" t="s">
        <v>4573</v>
      </c>
      <c r="C66" s="126" t="s">
        <v>4574</v>
      </c>
      <c r="D66" s="128" t="s">
        <v>4575</v>
      </c>
      <c r="E66" s="128" t="s">
        <v>4576</v>
      </c>
      <c r="F66" s="128" t="s">
        <v>4577</v>
      </c>
      <c r="G66" s="128" t="s">
        <v>4578</v>
      </c>
      <c r="H66" s="128" t="s">
        <v>4579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4543</v>
      </c>
      <c r="B67" s="125" t="s">
        <v>4580</v>
      </c>
      <c r="C67" s="126" t="s">
        <v>4581</v>
      </c>
      <c r="D67" s="128" t="s">
        <v>4582</v>
      </c>
      <c r="E67" s="128" t="s">
        <v>4583</v>
      </c>
      <c r="F67" s="128" t="s">
        <v>4584</v>
      </c>
      <c r="G67" s="128" t="s">
        <v>4585</v>
      </c>
      <c r="H67" s="128" t="s">
        <v>4586</v>
      </c>
      <c r="I67" s="130">
        <f>IF(COUNTIF(J67:AW67,"&lt;&gt;")=0,"",SUMPRODUCT(((Recommendations[ImplStatus]="Implemented")+(Recommendations[ImplStatus]="Compensated"))*ISNUMBER(MATCH(Recommendations[Id],J67:AW67,0)))/COUNTIF(J67:AW67,"&lt;&gt;"))</f>
        <v>0</v>
      </c>
      <c r="J67" s="132" t="s">
        <v>813</v>
      </c>
      <c r="K67" s="132" t="s">
        <v>820</v>
      </c>
      <c r="L67" s="132" t="s">
        <v>839</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4543</v>
      </c>
      <c r="B68" s="125" t="s">
        <v>4587</v>
      </c>
      <c r="C68" s="126" t="s">
        <v>4588</v>
      </c>
      <c r="D68" s="128" t="s">
        <v>4589</v>
      </c>
      <c r="E68" s="128" t="s">
        <v>4590</v>
      </c>
      <c r="F68" s="128" t="s">
        <v>4591</v>
      </c>
      <c r="G68" s="128" t="s">
        <v>4592</v>
      </c>
      <c r="H68" s="128" t="s">
        <v>4593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4594</v>
      </c>
      <c r="B69" s="124"/>
      <c r="C69" s="123" t="s">
        <v>4595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4594</v>
      </c>
      <c r="B70" s="125" t="s">
        <v>4596</v>
      </c>
      <c r="C70" s="126" t="s">
        <v>4597</v>
      </c>
      <c r="D70" s="128" t="s">
        <v>4598</v>
      </c>
      <c r="E70" s="128" t="s">
        <v>4599</v>
      </c>
      <c r="F70" s="128" t="s">
        <v>4600</v>
      </c>
      <c r="G70" s="128" t="s">
        <v>4601</v>
      </c>
      <c r="H70" s="128" t="s">
        <v>4602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4594</v>
      </c>
      <c r="B71" s="125" t="s">
        <v>4603</v>
      </c>
      <c r="C71" s="126" t="s">
        <v>4604</v>
      </c>
      <c r="D71" s="128" t="s">
        <v>4605</v>
      </c>
      <c r="E71" s="128" t="s">
        <v>4606</v>
      </c>
      <c r="F71" s="128" t="s">
        <v>4607</v>
      </c>
      <c r="G71" s="128" t="s">
        <v>4608</v>
      </c>
      <c r="H71" s="128" t="s">
        <v>4609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4610</v>
      </c>
      <c r="B72" s="124"/>
      <c r="C72" s="123" t="s">
        <v>4611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4610</v>
      </c>
      <c r="B73" s="125" t="s">
        <v>4612</v>
      </c>
      <c r="C73" s="126" t="s">
        <v>4613</v>
      </c>
      <c r="D73" s="128" t="s">
        <v>4614</v>
      </c>
      <c r="E73" s="128" t="s">
        <v>4615</v>
      </c>
      <c r="F73" s="128" t="s">
        <v>4616</v>
      </c>
      <c r="G73" s="128" t="s">
        <v>4617</v>
      </c>
      <c r="H73" s="128" t="s">
        <v>4618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4610</v>
      </c>
      <c r="B74" s="125" t="s">
        <v>4619</v>
      </c>
      <c r="C74" s="126" t="s">
        <v>4620</v>
      </c>
      <c r="D74" s="128" t="s">
        <v>4621</v>
      </c>
      <c r="E74" s="128" t="s">
        <v>4622</v>
      </c>
      <c r="F74" s="128" t="s">
        <v>4623</v>
      </c>
      <c r="G74" s="128" t="s">
        <v>4624</v>
      </c>
      <c r="H74" s="128" t="s">
        <v>4625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4610</v>
      </c>
      <c r="B75" s="125" t="s">
        <v>4626</v>
      </c>
      <c r="C75" s="126" t="s">
        <v>4627</v>
      </c>
      <c r="D75" s="128" t="s">
        <v>4628</v>
      </c>
      <c r="E75" s="128" t="s">
        <v>4629</v>
      </c>
      <c r="F75" s="128" t="s">
        <v>4630</v>
      </c>
      <c r="G75" s="128" t="s">
        <v>4631</v>
      </c>
      <c r="H75" s="128" t="s">
        <v>4632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4610</v>
      </c>
      <c r="B76" s="125" t="s">
        <v>4633</v>
      </c>
      <c r="C76" s="126" t="s">
        <v>4634</v>
      </c>
      <c r="D76" s="128" t="s">
        <v>4635</v>
      </c>
      <c r="E76" s="128" t="s">
        <v>4636</v>
      </c>
      <c r="F76" s="128" t="s">
        <v>4637</v>
      </c>
      <c r="G76" s="128" t="s">
        <v>4638</v>
      </c>
      <c r="H76" s="128" t="s">
        <v>4639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4610</v>
      </c>
      <c r="B77" s="125" t="s">
        <v>4640</v>
      </c>
      <c r="C77" s="126" t="s">
        <v>4641</v>
      </c>
      <c r="D77" s="128" t="s">
        <v>4642</v>
      </c>
      <c r="E77" s="128" t="s">
        <v>4643</v>
      </c>
      <c r="F77" s="128" t="s">
        <v>4644</v>
      </c>
      <c r="G77" s="128" t="s">
        <v>4638</v>
      </c>
      <c r="H77" s="128" t="s">
        <v>4645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4646</v>
      </c>
      <c r="B78" s="124"/>
      <c r="C78" s="123" t="s">
        <v>4647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4646</v>
      </c>
      <c r="B79" s="125" t="s">
        <v>4646</v>
      </c>
      <c r="C79" s="126" t="s">
        <v>4648</v>
      </c>
      <c r="D79" s="128" t="s">
        <v>4649</v>
      </c>
      <c r="E79" s="128" t="s">
        <v>4650</v>
      </c>
      <c r="F79" s="128" t="s">
        <v>4651</v>
      </c>
      <c r="G79" s="128" t="s">
        <v>4652</v>
      </c>
      <c r="H79" s="128" t="s">
        <v>4653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4646</v>
      </c>
      <c r="B80" s="125" t="s">
        <v>4654</v>
      </c>
      <c r="C80" s="126" t="s">
        <v>4655</v>
      </c>
      <c r="D80" s="128" t="s">
        <v>4656</v>
      </c>
      <c r="E80" s="128" t="s">
        <v>4657</v>
      </c>
      <c r="F80" s="128" t="s">
        <v>4658</v>
      </c>
      <c r="G80" s="128" t="s">
        <v>4659</v>
      </c>
      <c r="H80" s="128" t="s">
        <v>4660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4646</v>
      </c>
      <c r="B81" s="125" t="s">
        <v>4661</v>
      </c>
      <c r="C81" s="126" t="s">
        <v>4662</v>
      </c>
      <c r="D81" s="128" t="s">
        <v>4663</v>
      </c>
      <c r="E81" s="128" t="s">
        <v>4664</v>
      </c>
      <c r="F81" s="128" t="s">
        <v>4665</v>
      </c>
      <c r="G81" s="128" t="s">
        <v>4666</v>
      </c>
      <c r="H81" s="128" t="s">
        <v>4667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4668</v>
      </c>
      <c r="B82" s="124"/>
      <c r="C82" s="123" t="s">
        <v>4669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4668</v>
      </c>
      <c r="B83" s="125" t="s">
        <v>4670</v>
      </c>
      <c r="C83" s="126" t="s">
        <v>4671</v>
      </c>
      <c r="D83" s="128" t="s">
        <v>4672</v>
      </c>
      <c r="E83" s="128" t="s">
        <v>4673</v>
      </c>
      <c r="F83" s="128" t="s">
        <v>4674</v>
      </c>
      <c r="G83" s="128" t="s">
        <v>4675</v>
      </c>
      <c r="H83" s="128" t="s">
        <v>4676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4668</v>
      </c>
      <c r="B84" s="125" t="s">
        <v>4677</v>
      </c>
      <c r="C84" s="126" t="s">
        <v>4678</v>
      </c>
      <c r="D84" s="128" t="s">
        <v>4679</v>
      </c>
      <c r="E84" s="128" t="s">
        <v>4680</v>
      </c>
      <c r="F84" s="128" t="s">
        <v>4681</v>
      </c>
      <c r="G84" s="128" t="s">
        <v>4682</v>
      </c>
      <c r="H84" s="128" t="s">
        <v>4683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4668</v>
      </c>
      <c r="B85" s="125" t="s">
        <v>4684</v>
      </c>
      <c r="C85" s="126" t="s">
        <v>4685</v>
      </c>
      <c r="D85" s="128" t="s">
        <v>4686</v>
      </c>
      <c r="E85" s="128" t="s">
        <v>4687</v>
      </c>
      <c r="F85" s="128" t="s">
        <v>4688</v>
      </c>
      <c r="G85" s="128" t="s">
        <v>4689</v>
      </c>
      <c r="H85" s="128" t="s">
        <v>4690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4668</v>
      </c>
      <c r="B86" s="125" t="s">
        <v>4691</v>
      </c>
      <c r="C86" s="126" t="s">
        <v>4692</v>
      </c>
      <c r="D86" s="128" t="s">
        <v>4693</v>
      </c>
      <c r="E86" s="128" t="s">
        <v>4694</v>
      </c>
      <c r="F86" s="128" t="s">
        <v>4695</v>
      </c>
      <c r="G86" s="128" t="s">
        <v>4696</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4697</v>
      </c>
      <c r="B87" s="124"/>
      <c r="C87" s="123" t="s">
        <v>4698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4697</v>
      </c>
      <c r="B88" s="125" t="s">
        <v>4699</v>
      </c>
      <c r="C88" s="126" t="s">
        <v>4700</v>
      </c>
      <c r="D88" s="128" t="s">
        <v>4701</v>
      </c>
      <c r="E88" s="128" t="s">
        <v>4702</v>
      </c>
      <c r="F88" s="128" t="s">
        <v>4703</v>
      </c>
      <c r="G88" s="128" t="s">
        <v>4704</v>
      </c>
      <c r="H88" s="128" t="s">
        <v>4705</v>
      </c>
      <c r="I88" s="130">
        <f>IF(COUNTIF(J88:AW88,"&lt;&gt;")=0,"",SUMPRODUCT(((Recommendations[ImplStatus]="Implemented")+(Recommendations[ImplStatus]="Compensated"))*ISNUMBER(MATCH(Recommendations[Id],J88:AW88,0)))/COUNTIF(J88:AW88,"&lt;&gt;"))</f>
        <v>0</v>
      </c>
      <c r="J88" s="132" t="s">
        <v>89</v>
      </c>
      <c r="K88" s="132" t="s">
        <v>96</v>
      </c>
      <c r="L88" s="132" t="s">
        <v>110</v>
      </c>
      <c r="M88" s="132" t="s">
        <v>124</v>
      </c>
      <c r="N88" s="132" t="s">
        <v>130</v>
      </c>
      <c r="O88" s="132" t="s">
        <v>234</v>
      </c>
      <c r="P88" s="132" t="s">
        <v>241</v>
      </c>
      <c r="Q88" s="132" t="s">
        <v>262</v>
      </c>
      <c r="R88" s="132" t="s">
        <v>280</v>
      </c>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4697</v>
      </c>
      <c r="B89" s="125" t="s">
        <v>4706</v>
      </c>
      <c r="C89" s="126" t="s">
        <v>4707</v>
      </c>
      <c r="D89" s="128" t="s">
        <v>4708</v>
      </c>
      <c r="E89" s="128" t="s">
        <v>4709</v>
      </c>
      <c r="F89" s="128" t="s">
        <v>4710</v>
      </c>
      <c r="G89" s="128" t="s">
        <v>4235</v>
      </c>
      <c r="H89" s="128" t="s">
        <v>4711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4697</v>
      </c>
      <c r="B90" s="125" t="s">
        <v>4712</v>
      </c>
      <c r="C90" s="126" t="s">
        <v>4713</v>
      </c>
      <c r="D90" s="128" t="s">
        <v>4714</v>
      </c>
      <c r="E90" s="128" t="s">
        <v>4715</v>
      </c>
      <c r="F90" s="128" t="s">
        <v>4716</v>
      </c>
      <c r="G90" s="128" t="s">
        <v>4704</v>
      </c>
      <c r="H90" s="128" t="s">
        <v>4717</v>
      </c>
      <c r="I90" s="130">
        <f>IF(COUNTIF(J90:AW90,"&lt;&gt;")=0,"",SUMPRODUCT(((Recommendations[ImplStatus]="Implemented")+(Recommendations[ImplStatus]="Compensated"))*ISNUMBER(MATCH(Recommendations[Id],J90:AW90,0)))/COUNTIF(J90:AW90,"&lt;&gt;"))</f>
        <v>0</v>
      </c>
      <c r="J90" s="132" t="s">
        <v>1736</v>
      </c>
      <c r="K90" s="132" t="s">
        <v>1742</v>
      </c>
      <c r="L90" s="132" t="s">
        <v>1748</v>
      </c>
      <c r="M90" s="132" t="s">
        <v>1783</v>
      </c>
      <c r="N90" s="132" t="s">
        <v>1788</v>
      </c>
      <c r="O90" s="132" t="s">
        <v>1792</v>
      </c>
      <c r="P90" s="132" t="s">
        <v>1815</v>
      </c>
      <c r="Q90" s="132" t="s">
        <v>1819</v>
      </c>
      <c r="R90" s="132" t="s">
        <v>1826</v>
      </c>
      <c r="S90" s="132" t="s">
        <v>1833</v>
      </c>
      <c r="T90" s="132" t="s">
        <v>1837</v>
      </c>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4697</v>
      </c>
      <c r="B91" s="125" t="s">
        <v>4718</v>
      </c>
      <c r="C91" s="126" t="s">
        <v>4719</v>
      </c>
      <c r="D91" s="128" t="s">
        <v>4720</v>
      </c>
      <c r="E91" s="128" t="s">
        <v>4721</v>
      </c>
      <c r="F91" s="128" t="s">
        <v>4722</v>
      </c>
      <c r="G91" s="128" t="s">
        <v>4235</v>
      </c>
      <c r="H91" s="128" t="s">
        <v>4723</v>
      </c>
      <c r="I91" s="130">
        <f>IF(COUNTIF(J91:AW91,"&lt;&gt;")=0,"",SUMPRODUCT(((Recommendations[ImplStatus]="Implemented")+(Recommendations[ImplStatus]="Compensated"))*ISNUMBER(MATCH(Recommendations[Id],J91:AW91,0)))/COUNTIF(J91:AW91,"&lt;&gt;"))</f>
        <v>0</v>
      </c>
      <c r="J91" s="132" t="s">
        <v>211</v>
      </c>
      <c r="K91" s="132" t="s">
        <v>1055</v>
      </c>
      <c r="L91" s="132" t="s">
        <v>1062</v>
      </c>
      <c r="M91" s="132" t="s">
        <v>1076</v>
      </c>
      <c r="N91" s="132" t="s">
        <v>1179</v>
      </c>
      <c r="O91" s="132" t="s">
        <v>1204</v>
      </c>
      <c r="P91" s="132" t="s">
        <v>1946</v>
      </c>
      <c r="Q91" s="132" t="s">
        <v>1953</v>
      </c>
      <c r="R91" s="132" t="s">
        <v>1960</v>
      </c>
      <c r="S91" s="132" t="s">
        <v>1967</v>
      </c>
      <c r="T91" s="132" t="s">
        <v>1973</v>
      </c>
      <c r="U91" s="132" t="s">
        <v>2035</v>
      </c>
      <c r="V91" s="132" t="s">
        <v>2042</v>
      </c>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4697</v>
      </c>
      <c r="B92" s="125" t="s">
        <v>4724</v>
      </c>
      <c r="C92" s="126" t="s">
        <v>4725</v>
      </c>
      <c r="D92" s="128" t="s">
        <v>4726</v>
      </c>
      <c r="E92" s="128" t="s">
        <v>4727</v>
      </c>
      <c r="F92" s="128" t="s">
        <v>4728</v>
      </c>
      <c r="G92" s="128" t="s">
        <v>4235</v>
      </c>
      <c r="H92" s="128" t="s">
        <v>4729</v>
      </c>
      <c r="I92" s="130">
        <f>IF(COUNTIF(J92:AW92,"&lt;&gt;")=0,"",SUMPRODUCT(((Recommendations[ImplStatus]="Implemented")+(Recommendations[ImplStatus]="Compensated"))*ISNUMBER(MATCH(Recommendations[Id],J92:AW92,0)))/COUNTIF(J92:AW92,"&lt;&gt;"))</f>
        <v>0</v>
      </c>
      <c r="J92" s="132" t="s">
        <v>117</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4697</v>
      </c>
      <c r="B93" s="125" t="s">
        <v>4730</v>
      </c>
      <c r="C93" s="126" t="s">
        <v>4731</v>
      </c>
      <c r="D93" s="128" t="s">
        <v>4732</v>
      </c>
      <c r="E93" s="128" t="s">
        <v>4733</v>
      </c>
      <c r="F93" s="128" t="s">
        <v>4734</v>
      </c>
      <c r="G93" s="128" t="s">
        <v>4735</v>
      </c>
      <c r="H93" s="128" t="s">
        <v>4736</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4697</v>
      </c>
      <c r="B94" s="125" t="s">
        <v>4737</v>
      </c>
      <c r="C94" s="126" t="s">
        <v>4738</v>
      </c>
      <c r="D94" s="128" t="s">
        <v>4739</v>
      </c>
      <c r="E94" s="128" t="s">
        <v>4740</v>
      </c>
      <c r="F94" s="128" t="s">
        <v>4741</v>
      </c>
      <c r="G94" s="128" t="s">
        <v>4742</v>
      </c>
      <c r="H94" s="128" t="s">
        <v>4743</v>
      </c>
      <c r="I94" s="130">
        <f>IF(COUNTIF(J94:AW94,"&lt;&gt;")=0,"",SUMPRODUCT(((Recommendations[ImplStatus]="Implemented")+(Recommendations[ImplStatus]="Compensated"))*ISNUMBER(MATCH(Recommendations[Id],J94:AW94,0)))/COUNTIF(J94:AW94,"&lt;&gt;"))</f>
        <v>0</v>
      </c>
      <c r="J94" s="132" t="s">
        <v>668</v>
      </c>
      <c r="K94" s="132" t="s">
        <v>675</v>
      </c>
      <c r="L94" s="132" t="s">
        <v>682</v>
      </c>
      <c r="M94" s="132" t="s">
        <v>688</v>
      </c>
      <c r="N94" s="132" t="s">
        <v>694</v>
      </c>
      <c r="O94" s="132" t="s">
        <v>701</v>
      </c>
      <c r="P94" s="132" t="s">
        <v>707</v>
      </c>
      <c r="Q94" s="132" t="s">
        <v>714</v>
      </c>
      <c r="R94" s="132" t="s">
        <v>720</v>
      </c>
      <c r="S94" s="132" t="s">
        <v>726</v>
      </c>
      <c r="T94" s="132" t="s">
        <v>732</v>
      </c>
      <c r="U94" s="132" t="s">
        <v>738</v>
      </c>
      <c r="V94" s="132" t="s">
        <v>744</v>
      </c>
      <c r="W94" s="132" t="s">
        <v>751</v>
      </c>
      <c r="X94" s="132" t="s">
        <v>758</v>
      </c>
      <c r="Y94" s="132" t="s">
        <v>765</v>
      </c>
      <c r="Z94" s="132" t="s">
        <v>770</v>
      </c>
      <c r="AA94" s="132" t="s">
        <v>777</v>
      </c>
      <c r="AB94" s="132" t="s">
        <v>784</v>
      </c>
      <c r="AC94" s="132" t="s">
        <v>791</v>
      </c>
      <c r="AD94" s="132" t="s">
        <v>798</v>
      </c>
      <c r="AE94" s="132" t="s">
        <v>805</v>
      </c>
      <c r="AF94" s="132" t="s">
        <v>827</v>
      </c>
      <c r="AG94" s="132" t="s">
        <v>834</v>
      </c>
      <c r="AH94" s="132" t="s">
        <v>1364</v>
      </c>
      <c r="AI94" s="132" t="s">
        <v>1370</v>
      </c>
      <c r="AJ94" s="132" t="s">
        <v>1377</v>
      </c>
      <c r="AK94" s="132" t="s">
        <v>2224</v>
      </c>
      <c r="AL94" s="132"/>
      <c r="AM94" s="132"/>
      <c r="AN94" s="132"/>
      <c r="AO94" s="132"/>
      <c r="AP94" s="132"/>
      <c r="AQ94" s="132"/>
      <c r="AR94" s="132"/>
      <c r="AS94" s="132"/>
      <c r="AT94" s="132"/>
      <c r="AU94" s="132"/>
      <c r="AV94" s="132"/>
      <c r="AW94" s="142"/>
    </row>
    <row r="95" spans="1:49" ht="60" customHeight="1" x14ac:dyDescent="0.35">
      <c r="A95" s="139" t="s">
        <v>4697</v>
      </c>
      <c r="B95" s="125" t="s">
        <v>4744</v>
      </c>
      <c r="C95" s="126" t="s">
        <v>4745</v>
      </c>
      <c r="D95" s="128" t="s">
        <v>4746</v>
      </c>
      <c r="E95" s="128" t="s">
        <v>4747</v>
      </c>
      <c r="F95" s="128" t="s">
        <v>4748</v>
      </c>
      <c r="G95" s="128" t="s">
        <v>4749</v>
      </c>
      <c r="H95" s="128" t="s">
        <v>4750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4697</v>
      </c>
      <c r="B96" s="125" t="s">
        <v>4751</v>
      </c>
      <c r="C96" s="126" t="s">
        <v>4752</v>
      </c>
      <c r="D96" s="128" t="s">
        <v>4753</v>
      </c>
      <c r="E96" s="128" t="s">
        <v>4754</v>
      </c>
      <c r="F96" s="128" t="s">
        <v>4755</v>
      </c>
      <c r="G96" s="128" t="s">
        <v>4756</v>
      </c>
      <c r="H96" s="128" t="s">
        <v>4757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4697</v>
      </c>
      <c r="B97" s="125" t="s">
        <v>4758</v>
      </c>
      <c r="C97" s="126" t="s">
        <v>4759</v>
      </c>
      <c r="D97" s="128" t="s">
        <v>4760</v>
      </c>
      <c r="E97" s="128" t="s">
        <v>4761</v>
      </c>
      <c r="F97" s="128" t="s">
        <v>4762</v>
      </c>
      <c r="G97" s="128" t="s">
        <v>4763</v>
      </c>
      <c r="H97" s="128" t="s">
        <v>4764</v>
      </c>
      <c r="I97" s="130">
        <f>IF(COUNTIF(J97:AW97,"&lt;&gt;")=0,"",SUMPRODUCT(((Recommendations[ImplStatus]="Implemented")+(Recommendations[ImplStatus]="Compensated"))*ISNUMBER(MATCH(Recommendations[Id],J97:AW97,0)))/COUNTIF(J97:AW97,"&lt;&gt;"))</f>
        <v>0</v>
      </c>
      <c r="J97" s="132" t="s">
        <v>269</v>
      </c>
      <c r="K97" s="132" t="s">
        <v>274</v>
      </c>
      <c r="L97" s="132" t="s">
        <v>581</v>
      </c>
      <c r="M97" s="132" t="s">
        <v>588</v>
      </c>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4765</v>
      </c>
      <c r="B98" s="124"/>
      <c r="C98" s="123" t="s">
        <v>4766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4765</v>
      </c>
      <c r="B99" s="125" t="s">
        <v>4767</v>
      </c>
      <c r="C99" s="126" t="s">
        <v>4768</v>
      </c>
      <c r="D99" s="128" t="s">
        <v>4769</v>
      </c>
      <c r="E99" s="128" t="s">
        <v>4770</v>
      </c>
      <c r="F99" s="128" t="s">
        <v>4771</v>
      </c>
      <c r="G99" s="128" t="s">
        <v>4772</v>
      </c>
      <c r="H99" s="128" t="s">
        <v>4773</v>
      </c>
      <c r="I99" s="130">
        <f>IF(COUNTIF(J99:AW99,"&lt;&gt;")=0,"",SUMPRODUCT(((Recommendations[ImplStatus]="Implemented")+(Recommendations[ImplStatus]="Compensated"))*ISNUMBER(MATCH(Recommendations[Id],J99:AW99,0)))/COUNTIF(J99:AW99,"&lt;&gt;"))</f>
        <v>0</v>
      </c>
      <c r="J99" s="132" t="s">
        <v>333</v>
      </c>
      <c r="K99" s="132" t="s">
        <v>1606</v>
      </c>
      <c r="L99" s="132" t="s">
        <v>1619</v>
      </c>
      <c r="M99" s="132" t="s">
        <v>1625</v>
      </c>
      <c r="N99" s="132" t="s">
        <v>2125</v>
      </c>
      <c r="O99" s="132" t="s">
        <v>2911</v>
      </c>
      <c r="P99" s="132" t="s">
        <v>2918</v>
      </c>
      <c r="Q99" s="132" t="s">
        <v>2925</v>
      </c>
      <c r="R99" s="132" t="s">
        <v>2938</v>
      </c>
      <c r="S99" s="132" t="s">
        <v>2945</v>
      </c>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4765</v>
      </c>
      <c r="B100" s="125" t="s">
        <v>4774</v>
      </c>
      <c r="C100" s="126" t="s">
        <v>4775</v>
      </c>
      <c r="D100" s="128" t="s">
        <v>4776</v>
      </c>
      <c r="E100" s="128" t="s">
        <v>4777</v>
      </c>
      <c r="F100" s="128" t="s">
        <v>4778</v>
      </c>
      <c r="G100" s="128" t="s">
        <v>4779</v>
      </c>
      <c r="H100" s="128" t="s">
        <v>4780</v>
      </c>
      <c r="I100" s="130">
        <f>IF(COUNTIF(J100:AW100,"&lt;&gt;")=0,"",SUMPRODUCT(((Recommendations[ImplStatus]="Implemented")+(Recommendations[ImplStatus]="Compensated"))*ISNUMBER(MATCH(Recommendations[Id],J100:AW100,0)))/COUNTIF(J100:AW100,"&lt;&gt;"))</f>
        <v>0</v>
      </c>
      <c r="J100" s="132" t="s">
        <v>67</v>
      </c>
      <c r="K100" s="132" t="s">
        <v>137</v>
      </c>
      <c r="L100" s="132" t="s">
        <v>379</v>
      </c>
      <c r="M100" s="132" t="s">
        <v>632</v>
      </c>
      <c r="N100" s="132" t="s">
        <v>638</v>
      </c>
      <c r="O100" s="132" t="s">
        <v>926</v>
      </c>
      <c r="P100" s="132" t="s">
        <v>933</v>
      </c>
      <c r="Q100" s="132" t="s">
        <v>939</v>
      </c>
      <c r="R100" s="132" t="s">
        <v>945</v>
      </c>
      <c r="S100" s="132" t="s">
        <v>1105</v>
      </c>
      <c r="T100" s="132" t="s">
        <v>1404</v>
      </c>
      <c r="U100" s="132" t="s">
        <v>1410</v>
      </c>
      <c r="V100" s="132" t="s">
        <v>1417</v>
      </c>
      <c r="W100" s="132" t="s">
        <v>1424</v>
      </c>
      <c r="X100" s="132" t="s">
        <v>1430</v>
      </c>
      <c r="Y100" s="132" t="s">
        <v>1436</v>
      </c>
      <c r="Z100" s="132" t="s">
        <v>1442</v>
      </c>
      <c r="AA100" s="132" t="s">
        <v>1449</v>
      </c>
      <c r="AB100" s="132" t="s">
        <v>1454</v>
      </c>
      <c r="AC100" s="132" t="s">
        <v>1459</v>
      </c>
      <c r="AD100" s="132" t="s">
        <v>1464</v>
      </c>
      <c r="AE100" s="132" t="s">
        <v>1469</v>
      </c>
      <c r="AF100" s="132" t="s">
        <v>1475</v>
      </c>
      <c r="AG100" s="132" t="s">
        <v>1479</v>
      </c>
      <c r="AH100" s="132" t="s">
        <v>1484</v>
      </c>
      <c r="AI100" s="132" t="s">
        <v>1488</v>
      </c>
      <c r="AJ100" s="132" t="s">
        <v>1494</v>
      </c>
      <c r="AK100" s="132" t="s">
        <v>1500</v>
      </c>
      <c r="AL100" s="132" t="s">
        <v>1505</v>
      </c>
      <c r="AM100" s="132" t="s">
        <v>1511</v>
      </c>
      <c r="AN100" s="132" t="s">
        <v>1517</v>
      </c>
      <c r="AO100" s="132" t="s">
        <v>1522</v>
      </c>
      <c r="AP100" s="132" t="s">
        <v>1528</v>
      </c>
      <c r="AQ100" s="132" t="s">
        <v>1535</v>
      </c>
      <c r="AR100" s="132" t="s">
        <v>1542</v>
      </c>
      <c r="AS100" s="132" t="s">
        <v>1549</v>
      </c>
      <c r="AT100" s="132" t="s">
        <v>1556</v>
      </c>
      <c r="AU100" s="132" t="s">
        <v>1563</v>
      </c>
      <c r="AV100" s="132" t="s">
        <v>1569</v>
      </c>
      <c r="AW100" s="142" t="s">
        <v>1576</v>
      </c>
    </row>
    <row r="101" spans="1:49" ht="60" customHeight="1" x14ac:dyDescent="0.35">
      <c r="A101" s="139" t="s">
        <v>4765</v>
      </c>
      <c r="B101" s="125" t="s">
        <v>4781</v>
      </c>
      <c r="C101" s="126" t="s">
        <v>4782</v>
      </c>
      <c r="D101" s="128" t="s">
        <v>4783</v>
      </c>
      <c r="E101" s="128" t="s">
        <v>4784</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4765</v>
      </c>
      <c r="B102" s="125" t="s">
        <v>4785</v>
      </c>
      <c r="C102" s="126" t="s">
        <v>4786</v>
      </c>
      <c r="D102" s="128" t="s">
        <v>4787</v>
      </c>
      <c r="E102" s="128" t="s">
        <v>4788</v>
      </c>
      <c r="F102" s="128" t="s">
        <v>4789</v>
      </c>
      <c r="G102" s="128" t="s">
        <v>4790</v>
      </c>
      <c r="H102" s="128" t="s">
        <v>4791</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4765</v>
      </c>
      <c r="B103" s="125" t="s">
        <v>4792</v>
      </c>
      <c r="C103" s="126" t="s">
        <v>4793</v>
      </c>
      <c r="D103" s="128" t="s">
        <v>4794</v>
      </c>
      <c r="E103" s="128" t="s">
        <v>4795</v>
      </c>
      <c r="F103" s="128" t="s">
        <v>4796</v>
      </c>
      <c r="G103" s="128" t="s">
        <v>4797</v>
      </c>
      <c r="H103" s="128" t="s">
        <v>4798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4799</v>
      </c>
      <c r="B104" s="124"/>
      <c r="C104" s="123" t="s">
        <v>4800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4799</v>
      </c>
      <c r="B105" s="125" t="s">
        <v>4801</v>
      </c>
      <c r="C105" s="126" t="s">
        <v>4802</v>
      </c>
      <c r="D105" s="128" t="s">
        <v>4803</v>
      </c>
      <c r="E105" s="128" t="s">
        <v>4804</v>
      </c>
      <c r="F105" s="128" t="s">
        <v>4805</v>
      </c>
      <c r="G105" s="128" t="s">
        <v>4806</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4799</v>
      </c>
      <c r="B106" s="125" t="s">
        <v>4807</v>
      </c>
      <c r="C106" s="126" t="s">
        <v>4808</v>
      </c>
      <c r="D106" s="128" t="s">
        <v>4809</v>
      </c>
      <c r="E106" s="128" t="s">
        <v>4810</v>
      </c>
      <c r="F106" s="128" t="s">
        <v>4811</v>
      </c>
      <c r="G106" s="128" t="s">
        <v>4812</v>
      </c>
      <c r="H106" s="128" t="s">
        <v>4813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4799</v>
      </c>
      <c r="B107" s="125" t="s">
        <v>4814</v>
      </c>
      <c r="C107" s="126" t="s">
        <v>4815</v>
      </c>
      <c r="D107" s="128" t="s">
        <v>4816</v>
      </c>
      <c r="E107" s="128" t="s">
        <v>4817</v>
      </c>
      <c r="F107" s="128" t="s">
        <v>4818</v>
      </c>
      <c r="G107" s="128" t="s">
        <v>4819</v>
      </c>
      <c r="H107" s="128" t="s">
        <v>4820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4821</v>
      </c>
      <c r="B108" s="124"/>
      <c r="C108" s="123" t="s">
        <v>4822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4821</v>
      </c>
      <c r="B109" s="125" t="s">
        <v>4823</v>
      </c>
      <c r="C109" s="126" t="s">
        <v>4824</v>
      </c>
      <c r="D109" s="128" t="s">
        <v>4825</v>
      </c>
      <c r="E109" s="128" t="s">
        <v>4826</v>
      </c>
      <c r="F109" s="128" t="s">
        <v>4827</v>
      </c>
      <c r="G109" s="128" t="s">
        <v>4828</v>
      </c>
      <c r="H109" s="128" t="s">
        <v>4829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4821</v>
      </c>
      <c r="B110" s="125" t="s">
        <v>4830</v>
      </c>
      <c r="C110" s="126" t="s">
        <v>4831</v>
      </c>
      <c r="D110" s="128" t="s">
        <v>4832</v>
      </c>
      <c r="E110" s="128" t="s">
        <v>4833</v>
      </c>
      <c r="F110" s="128" t="s">
        <v>4834</v>
      </c>
      <c r="G110" s="128" t="s">
        <v>4835</v>
      </c>
      <c r="H110" s="128" t="s">
        <v>4836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4821</v>
      </c>
      <c r="B111" s="125" t="s">
        <v>4837</v>
      </c>
      <c r="C111" s="126" t="s">
        <v>4838</v>
      </c>
      <c r="D111" s="128" t="s">
        <v>4839</v>
      </c>
      <c r="E111" s="128" t="s">
        <v>4840</v>
      </c>
      <c r="F111" s="128" t="s">
        <v>4841</v>
      </c>
      <c r="G111" s="128" t="s">
        <v>4842</v>
      </c>
      <c r="H111" s="128" t="s">
        <v>4843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4844</v>
      </c>
      <c r="B112" s="124"/>
      <c r="C112" s="123" t="s">
        <v>4845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4844</v>
      </c>
      <c r="B113" s="125" t="s">
        <v>4846</v>
      </c>
      <c r="C113" s="126" t="s">
        <v>4847</v>
      </c>
      <c r="D113" s="128" t="s">
        <v>4848</v>
      </c>
      <c r="E113" s="128" t="s">
        <v>4849</v>
      </c>
      <c r="F113" s="128" t="s">
        <v>4850</v>
      </c>
      <c r="G113" s="128" t="s">
        <v>4851</v>
      </c>
      <c r="H113" s="128" t="s">
        <v>4852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4844</v>
      </c>
      <c r="B114" s="125" t="s">
        <v>4853</v>
      </c>
      <c r="C114" s="126" t="s">
        <v>4854</v>
      </c>
      <c r="D114" s="128" t="s">
        <v>4855</v>
      </c>
      <c r="E114" s="128" t="s">
        <v>4856</v>
      </c>
      <c r="F114" s="128" t="s">
        <v>4857</v>
      </c>
      <c r="G114" s="128" t="s">
        <v>4851</v>
      </c>
      <c r="H114" s="128" t="s">
        <v>4858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4844</v>
      </c>
      <c r="B115" s="133" t="s">
        <v>4859</v>
      </c>
      <c r="C115" s="134" t="s">
        <v>4860</v>
      </c>
      <c r="D115" s="135" t="s">
        <v>4861</v>
      </c>
      <c r="E115" s="135" t="s">
        <v>4862</v>
      </c>
      <c r="F115" s="135" t="s">
        <v>4863</v>
      </c>
      <c r="G115" s="135" t="s">
        <v>4864</v>
      </c>
      <c r="H115" s="135" t="s">
        <v>4865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65" t="s">
        <v>3002</v>
      </c>
      <c r="B119" s="265"/>
      <c r="C119" s="265"/>
      <c r="D119" s="265"/>
      <c r="E119" s="26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IFERROR(INDEX('Recommendations'!$I$2:$I$458, MATCH(J2,'Recommendations'!$B$2:$B$458,0))="Implemented", FALSE))</xm:f>
            <x14:dxf>
              <font>
                <color rgb="FF000000"/>
              </font>
              <fill>
                <patternFill>
                  <bgColor rgb="FF3C7D22"/>
                </patternFill>
              </fill>
            </x14:dxf>
          </x14:cfRule>
          <x14:cfRule type="expression" priority="2" id="{00000000-000E-0000-0600-000002000000}">
            <xm:f>AND(J2&lt;&gt;"", IFERROR(INDEX('Recommendations'!$I$2:$I$458, MATCH(J2,'Recommendations'!$B$2:$B$458,0))="Compensated", FALSE))</xm:f>
            <x14:dxf>
              <font>
                <color rgb="FF000000"/>
              </font>
              <fill>
                <patternFill>
                  <bgColor rgb="FFC6E0B4"/>
                </patternFill>
              </fill>
            </x14:dxf>
          </x14:cfRule>
          <x14:cfRule type="expression" priority="3" id="{00000000-000E-0000-0600-000003000000}">
            <xm:f>AND(J2&lt;&gt;"", IFERROR(INDEX('Recommendations'!$I$2:$I$458, MATCH(J2,'Recommendations'!$B$2:$B$458,0))="Testing", FALSE))</xm:f>
            <x14:dxf>
              <font>
                <color rgb="FF000000"/>
              </font>
              <fill>
                <patternFill>
                  <bgColor rgb="FFFFC000"/>
                </patternFill>
              </fill>
            </x14:dxf>
          </x14:cfRule>
          <x14:cfRule type="expression" priority="4" id="{00000000-000E-0000-0600-000004000000}">
            <xm:f>AND(J2&lt;&gt;"", IFERROR(INDEX('Recommendations'!$I$2:$I$458, MATCH(J2,'Recommendations'!$B$2:$B$458,0))="Failed", FALSE))</xm:f>
            <x14:dxf>
              <font>
                <color rgb="FF000000"/>
              </font>
              <fill>
                <patternFill>
                  <bgColor rgb="FFD82891"/>
                </patternFill>
              </fill>
            </x14:dxf>
          </x14:cfRule>
          <x14:cfRule type="expression" priority="5" id="{00000000-000E-0000-0600-000005000000}">
            <xm:f>AND(J2&lt;&gt;"", IFERROR(INDEX('Recommendations'!$I$2:$I$458, MATCH(J2,'Recommendations'!$B$2:$B$458,0))="Risk Accepted", FALSE))</xm:f>
            <x14:dxf>
              <font>
                <color rgb="FF000000"/>
              </font>
              <fill>
                <patternFill>
                  <bgColor rgb="FFD9D9D9"/>
                </patternFill>
              </fill>
            </x14:dxf>
          </x14:cfRule>
          <x14:cfRule type="expression" priority="6" id="{00000000-000E-0000-0600-000006000000}">
            <xm:f>AND(J2&lt;&gt;"", IFERROR(INDEX('Recommendations'!$I$2:$I$458, MATCH(J2,'Recommendations'!$B$2:$B$458,0))="N/A",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4866</v>
      </c>
      <c r="B1" s="184" t="s">
        <v>4867</v>
      </c>
      <c r="C1" s="184" t="s">
        <v>1</v>
      </c>
      <c r="D1" s="184" t="s">
        <v>4868</v>
      </c>
      <c r="E1" s="184" t="s">
        <v>4869</v>
      </c>
      <c r="F1" s="184" t="s">
        <v>4870</v>
      </c>
      <c r="G1" s="184" t="s">
        <v>3251</v>
      </c>
      <c r="H1" s="184" t="s">
        <v>3252</v>
      </c>
      <c r="I1" s="184" t="s">
        <v>3253</v>
      </c>
      <c r="J1" s="184" t="s">
        <v>3254</v>
      </c>
      <c r="K1" s="184" t="s">
        <v>3255</v>
      </c>
      <c r="L1" s="184" t="s">
        <v>3256</v>
      </c>
      <c r="M1" s="184" t="s">
        <v>3257</v>
      </c>
      <c r="N1" s="184" t="s">
        <v>3258</v>
      </c>
      <c r="O1" s="184" t="s">
        <v>3259</v>
      </c>
      <c r="P1" s="184" t="s">
        <v>3260</v>
      </c>
      <c r="Q1" s="184" t="s">
        <v>3261</v>
      </c>
      <c r="R1" s="184" t="s">
        <v>3262</v>
      </c>
      <c r="S1" s="184" t="s">
        <v>3263</v>
      </c>
      <c r="T1" s="184" t="s">
        <v>3264</v>
      </c>
      <c r="U1" s="184" t="s">
        <v>3265</v>
      </c>
      <c r="V1" s="184" t="s">
        <v>3266</v>
      </c>
      <c r="W1" s="184" t="s">
        <v>3267</v>
      </c>
      <c r="X1" s="184" t="s">
        <v>3268</v>
      </c>
      <c r="Y1" s="184" t="s">
        <v>3269</v>
      </c>
      <c r="Z1" s="184" t="s">
        <v>3270</v>
      </c>
      <c r="AA1" s="184" t="s">
        <v>3271</v>
      </c>
      <c r="AB1" s="184" t="s">
        <v>3272</v>
      </c>
      <c r="AC1" s="184" t="s">
        <v>3273</v>
      </c>
      <c r="AD1" s="184" t="s">
        <v>3274</v>
      </c>
      <c r="AE1" s="184" t="s">
        <v>3275</v>
      </c>
      <c r="AF1" s="184" t="s">
        <v>3276</v>
      </c>
      <c r="AG1" s="184" t="s">
        <v>3277</v>
      </c>
      <c r="AH1" s="184" t="s">
        <v>3278</v>
      </c>
      <c r="AI1" s="184" t="s">
        <v>3279</v>
      </c>
      <c r="AJ1" s="184" t="s">
        <v>3280</v>
      </c>
      <c r="AK1" s="184" t="s">
        <v>3281</v>
      </c>
      <c r="AL1" s="184" t="s">
        <v>3282</v>
      </c>
      <c r="AM1" s="184" t="s">
        <v>3283</v>
      </c>
      <c r="AN1" s="184" t="s">
        <v>3284</v>
      </c>
      <c r="AO1" s="184" t="s">
        <v>3285</v>
      </c>
      <c r="AP1" s="184" t="s">
        <v>3286</v>
      </c>
      <c r="AQ1" s="184" t="s">
        <v>3287</v>
      </c>
      <c r="AR1" s="184" t="s">
        <v>3288</v>
      </c>
      <c r="AS1" s="184" t="s">
        <v>3289</v>
      </c>
      <c r="AT1" s="184" t="s">
        <v>3290</v>
      </c>
      <c r="AU1" s="185" t="s">
        <v>3291</v>
      </c>
    </row>
    <row r="2" spans="1:47" ht="60" customHeight="1" outlineLevel="1" x14ac:dyDescent="0.35">
      <c r="A2" s="175" t="s">
        <v>4871</v>
      </c>
      <c r="B2" s="149" t="s">
        <v>25</v>
      </c>
      <c r="C2" s="147" t="s">
        <v>4872</v>
      </c>
      <c r="D2" s="153" t="s">
        <v>4873</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4871</v>
      </c>
      <c r="B3" s="150" t="s">
        <v>4874</v>
      </c>
      <c r="C3" s="148" t="s">
        <v>4875</v>
      </c>
      <c r="D3" s="154" t="s">
        <v>4876</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4871</v>
      </c>
      <c r="B4" s="151" t="s">
        <v>4874</v>
      </c>
      <c r="C4" s="152" t="s">
        <v>4877</v>
      </c>
      <c r="D4" s="155" t="s">
        <v>4878</v>
      </c>
      <c r="E4" s="158" t="s">
        <v>4879</v>
      </c>
      <c r="F4" s="161" t="s">
        <v>4880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4871</v>
      </c>
      <c r="B5" s="151" t="s">
        <v>4874</v>
      </c>
      <c r="C5" s="152" t="s">
        <v>4881</v>
      </c>
      <c r="D5" s="155" t="s">
        <v>4882</v>
      </c>
      <c r="E5" s="158" t="s">
        <v>4883</v>
      </c>
      <c r="F5" s="161" t="s">
        <v>4884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4871</v>
      </c>
      <c r="B6" s="151" t="s">
        <v>4874</v>
      </c>
      <c r="C6" s="152" t="s">
        <v>4885</v>
      </c>
      <c r="D6" s="155" t="s">
        <v>4886</v>
      </c>
      <c r="E6" s="158" t="s">
        <v>4887</v>
      </c>
      <c r="F6" s="161" t="s">
        <v>4884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4871</v>
      </c>
      <c r="B7" s="151" t="s">
        <v>4874</v>
      </c>
      <c r="C7" s="152" t="s">
        <v>4888</v>
      </c>
      <c r="D7" s="155" t="s">
        <v>4889</v>
      </c>
      <c r="E7" s="158" t="s">
        <v>4890</v>
      </c>
      <c r="F7" s="161" t="s">
        <v>4884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4871</v>
      </c>
      <c r="B8" s="151" t="s">
        <v>4874</v>
      </c>
      <c r="C8" s="152" t="s">
        <v>4891</v>
      </c>
      <c r="D8" s="155" t="s">
        <v>4892</v>
      </c>
      <c r="E8" s="158" t="s">
        <v>4893</v>
      </c>
      <c r="F8" s="161" t="s">
        <v>4894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4871</v>
      </c>
      <c r="B9" s="150" t="s">
        <v>4895</v>
      </c>
      <c r="C9" s="148" t="s">
        <v>4896</v>
      </c>
      <c r="D9" s="154" t="s">
        <v>4897</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4871</v>
      </c>
      <c r="B10" s="151" t="s">
        <v>4895</v>
      </c>
      <c r="C10" s="152" t="s">
        <v>4898</v>
      </c>
      <c r="D10" s="155" t="s">
        <v>4899</v>
      </c>
      <c r="E10" s="158" t="s">
        <v>4900</v>
      </c>
      <c r="F10" s="161" t="s">
        <v>4880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4871</v>
      </c>
      <c r="B11" s="151" t="s">
        <v>4895</v>
      </c>
      <c r="C11" s="152" t="s">
        <v>4901</v>
      </c>
      <c r="D11" s="155" t="s">
        <v>4902</v>
      </c>
      <c r="E11" s="158" t="s">
        <v>4903</v>
      </c>
      <c r="F11" s="161" t="s">
        <v>4880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4871</v>
      </c>
      <c r="B12" s="151" t="s">
        <v>4895</v>
      </c>
      <c r="C12" s="152" t="s">
        <v>4904</v>
      </c>
      <c r="D12" s="155" t="s">
        <v>4905</v>
      </c>
      <c r="E12" s="158" t="s">
        <v>4906</v>
      </c>
      <c r="F12" s="161" t="s">
        <v>4880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4871</v>
      </c>
      <c r="B13" s="150" t="s">
        <v>4907</v>
      </c>
      <c r="C13" s="148" t="s">
        <v>4908</v>
      </c>
      <c r="D13" s="154" t="s">
        <v>4909</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4871</v>
      </c>
      <c r="B14" s="151" t="s">
        <v>4907</v>
      </c>
      <c r="C14" s="152" t="s">
        <v>4910</v>
      </c>
      <c r="D14" s="155" t="s">
        <v>4911</v>
      </c>
      <c r="E14" s="158" t="s">
        <v>4912</v>
      </c>
      <c r="F14" s="161" t="s">
        <v>4880</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4871</v>
      </c>
      <c r="B15" s="151" t="s">
        <v>4907</v>
      </c>
      <c r="C15" s="152" t="s">
        <v>4913</v>
      </c>
      <c r="D15" s="155" t="s">
        <v>4914</v>
      </c>
      <c r="E15" s="158" t="s">
        <v>4915</v>
      </c>
      <c r="F15" s="161" t="s">
        <v>4880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4871</v>
      </c>
      <c r="B16" s="150" t="s">
        <v>4916</v>
      </c>
      <c r="C16" s="148" t="s">
        <v>4917</v>
      </c>
      <c r="D16" s="154" t="s">
        <v>4918</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4871</v>
      </c>
      <c r="B17" s="151" t="s">
        <v>4916</v>
      </c>
      <c r="C17" s="152" t="s">
        <v>4919</v>
      </c>
      <c r="D17" s="155" t="s">
        <v>4920</v>
      </c>
      <c r="E17" s="158" t="s">
        <v>4921</v>
      </c>
      <c r="F17" s="161" t="s">
        <v>4880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4871</v>
      </c>
      <c r="B18" s="151" t="s">
        <v>4916</v>
      </c>
      <c r="C18" s="152" t="s">
        <v>4922</v>
      </c>
      <c r="D18" s="155" t="s">
        <v>4923</v>
      </c>
      <c r="E18" s="158" t="s">
        <v>4924</v>
      </c>
      <c r="F18" s="161" t="s">
        <v>4884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4871</v>
      </c>
      <c r="B19" s="151" t="s">
        <v>4916</v>
      </c>
      <c r="C19" s="152" t="s">
        <v>4925</v>
      </c>
      <c r="D19" s="155" t="s">
        <v>4926</v>
      </c>
      <c r="E19" s="158" t="s">
        <v>4927</v>
      </c>
      <c r="F19" s="161" t="s">
        <v>4880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4871</v>
      </c>
      <c r="B20" s="151" t="s">
        <v>4916</v>
      </c>
      <c r="C20" s="152" t="s">
        <v>4928</v>
      </c>
      <c r="D20" s="155" t="s">
        <v>4929</v>
      </c>
      <c r="E20" s="158" t="s">
        <v>4930</v>
      </c>
      <c r="F20" s="161" t="s">
        <v>4880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4871</v>
      </c>
      <c r="B21" s="151" t="s">
        <v>4916</v>
      </c>
      <c r="C21" s="152" t="s">
        <v>4931</v>
      </c>
      <c r="D21" s="155" t="s">
        <v>4932</v>
      </c>
      <c r="E21" s="158" t="s">
        <v>4933</v>
      </c>
      <c r="F21" s="161" t="s">
        <v>4884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4871</v>
      </c>
      <c r="B22" s="151" t="s">
        <v>4916</v>
      </c>
      <c r="C22" s="152" t="s">
        <v>4934</v>
      </c>
      <c r="D22" s="155" t="s">
        <v>4935</v>
      </c>
      <c r="E22" s="158" t="s">
        <v>4936</v>
      </c>
      <c r="F22" s="161" t="s">
        <v>4880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4871</v>
      </c>
      <c r="B23" s="151" t="s">
        <v>4916</v>
      </c>
      <c r="C23" s="152" t="s">
        <v>4937</v>
      </c>
      <c r="D23" s="155" t="s">
        <v>4938</v>
      </c>
      <c r="E23" s="158" t="s">
        <v>4939</v>
      </c>
      <c r="F23" s="161" t="s">
        <v>4880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4871</v>
      </c>
      <c r="B24" s="150" t="s">
        <v>4940</v>
      </c>
      <c r="C24" s="148" t="s">
        <v>4941</v>
      </c>
      <c r="D24" s="154" t="s">
        <v>4942</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4871</v>
      </c>
      <c r="B25" s="151" t="s">
        <v>4940</v>
      </c>
      <c r="C25" s="152" t="s">
        <v>4943</v>
      </c>
      <c r="D25" s="155" t="s">
        <v>4944</v>
      </c>
      <c r="E25" s="158" t="s">
        <v>4945</v>
      </c>
      <c r="F25" s="161" t="s">
        <v>4880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4871</v>
      </c>
      <c r="B26" s="151" t="s">
        <v>4940</v>
      </c>
      <c r="C26" s="152" t="s">
        <v>4946</v>
      </c>
      <c r="D26" s="155" t="s">
        <v>4947</v>
      </c>
      <c r="E26" s="158" t="s">
        <v>4948</v>
      </c>
      <c r="F26" s="161" t="s">
        <v>4880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4871</v>
      </c>
      <c r="B27" s="151" t="s">
        <v>4940</v>
      </c>
      <c r="C27" s="152" t="s">
        <v>4949</v>
      </c>
      <c r="D27" s="155" t="s">
        <v>4950</v>
      </c>
      <c r="E27" s="158" t="s">
        <v>4951</v>
      </c>
      <c r="F27" s="161" t="s">
        <v>4884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4871</v>
      </c>
      <c r="B28" s="151" t="s">
        <v>4940</v>
      </c>
      <c r="C28" s="152" t="s">
        <v>4952</v>
      </c>
      <c r="D28" s="155" t="s">
        <v>4953</v>
      </c>
      <c r="E28" s="158" t="s">
        <v>4954</v>
      </c>
      <c r="F28" s="161" t="s">
        <v>4880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4871</v>
      </c>
      <c r="B29" s="150" t="s">
        <v>4955</v>
      </c>
      <c r="C29" s="148" t="s">
        <v>4956</v>
      </c>
      <c r="D29" s="154" t="s">
        <v>4957</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4871</v>
      </c>
      <c r="B30" s="151" t="s">
        <v>4955</v>
      </c>
      <c r="C30" s="152" t="s">
        <v>4958</v>
      </c>
      <c r="D30" s="155" t="s">
        <v>4959</v>
      </c>
      <c r="E30" s="158" t="s">
        <v>4960</v>
      </c>
      <c r="F30" s="161" t="s">
        <v>4894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4871</v>
      </c>
      <c r="B31" s="151" t="s">
        <v>4955</v>
      </c>
      <c r="C31" s="152" t="s">
        <v>4961</v>
      </c>
      <c r="D31" s="155" t="s">
        <v>4962</v>
      </c>
      <c r="E31" s="158" t="s">
        <v>4963</v>
      </c>
      <c r="F31" s="161" t="s">
        <v>4894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4871</v>
      </c>
      <c r="B32" s="151" t="s">
        <v>4955</v>
      </c>
      <c r="C32" s="152" t="s">
        <v>4964</v>
      </c>
      <c r="D32" s="155" t="s">
        <v>4965</v>
      </c>
      <c r="E32" s="158" t="s">
        <v>4966</v>
      </c>
      <c r="F32" s="161" t="s">
        <v>4894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4871</v>
      </c>
      <c r="B33" s="151" t="s">
        <v>4955</v>
      </c>
      <c r="C33" s="152" t="s">
        <v>4967</v>
      </c>
      <c r="D33" s="155" t="s">
        <v>4968</v>
      </c>
      <c r="E33" s="158" t="s">
        <v>4969</v>
      </c>
      <c r="F33" s="161" t="s">
        <v>4894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4871</v>
      </c>
      <c r="B34" s="151" t="s">
        <v>4955</v>
      </c>
      <c r="C34" s="152" t="s">
        <v>4970</v>
      </c>
      <c r="D34" s="155" t="s">
        <v>4971</v>
      </c>
      <c r="E34" s="158" t="s">
        <v>4972</v>
      </c>
      <c r="F34" s="161" t="s">
        <v>4894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4871</v>
      </c>
      <c r="B35" s="151" t="s">
        <v>4955</v>
      </c>
      <c r="C35" s="152" t="s">
        <v>4973</v>
      </c>
      <c r="D35" s="155" t="s">
        <v>4974</v>
      </c>
      <c r="E35" s="158" t="s">
        <v>4975</v>
      </c>
      <c r="F35" s="161" t="s">
        <v>4894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4871</v>
      </c>
      <c r="B36" s="151" t="s">
        <v>4955</v>
      </c>
      <c r="C36" s="152" t="s">
        <v>4976</v>
      </c>
      <c r="D36" s="155" t="s">
        <v>4977</v>
      </c>
      <c r="E36" s="158" t="s">
        <v>4978</v>
      </c>
      <c r="F36" s="161" t="s">
        <v>4894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4871</v>
      </c>
      <c r="B37" s="151" t="s">
        <v>4955</v>
      </c>
      <c r="C37" s="152" t="s">
        <v>4979</v>
      </c>
      <c r="D37" s="155" t="s">
        <v>4980</v>
      </c>
      <c r="E37" s="158" t="s">
        <v>4981</v>
      </c>
      <c r="F37" s="161" t="s">
        <v>4894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4871</v>
      </c>
      <c r="B38" s="151" t="s">
        <v>4955</v>
      </c>
      <c r="C38" s="152" t="s">
        <v>4982</v>
      </c>
      <c r="D38" s="155" t="s">
        <v>4983</v>
      </c>
      <c r="E38" s="158" t="s">
        <v>4984</v>
      </c>
      <c r="F38" s="161" t="s">
        <v>4894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4871</v>
      </c>
      <c r="B39" s="151" t="s">
        <v>4955</v>
      </c>
      <c r="C39" s="152" t="s">
        <v>4985</v>
      </c>
      <c r="D39" s="155" t="s">
        <v>4986</v>
      </c>
      <c r="E39" s="158" t="s">
        <v>4987</v>
      </c>
      <c r="F39" s="161" t="s">
        <v>4894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4988</v>
      </c>
      <c r="B40" s="149" t="s">
        <v>25</v>
      </c>
      <c r="C40" s="147" t="s">
        <v>4989</v>
      </c>
      <c r="D40" s="153" t="s">
        <v>4990</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4988</v>
      </c>
      <c r="B41" s="150" t="s">
        <v>4991</v>
      </c>
      <c r="C41" s="148" t="s">
        <v>4992</v>
      </c>
      <c r="D41" s="154" t="s">
        <v>4993</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4988</v>
      </c>
      <c r="B42" s="151" t="s">
        <v>4991</v>
      </c>
      <c r="C42" s="152" t="s">
        <v>4994</v>
      </c>
      <c r="D42" s="155" t="s">
        <v>4995</v>
      </c>
      <c r="E42" s="158" t="s">
        <v>4996</v>
      </c>
      <c r="F42" s="161" t="s">
        <v>4880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4988</v>
      </c>
      <c r="B43" s="151" t="s">
        <v>4991</v>
      </c>
      <c r="C43" s="152" t="s">
        <v>4997</v>
      </c>
      <c r="D43" s="155" t="s">
        <v>4998</v>
      </c>
      <c r="E43" s="158" t="s">
        <v>4999</v>
      </c>
      <c r="F43" s="161" t="s">
        <v>4880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4988</v>
      </c>
      <c r="B44" s="151" t="s">
        <v>4991</v>
      </c>
      <c r="C44" s="152" t="s">
        <v>5000</v>
      </c>
      <c r="D44" s="155" t="s">
        <v>5001</v>
      </c>
      <c r="E44" s="158" t="s">
        <v>5002</v>
      </c>
      <c r="F44" s="161" t="s">
        <v>4884</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4988</v>
      </c>
      <c r="B45" s="151" t="s">
        <v>4991</v>
      </c>
      <c r="C45" s="152" t="s">
        <v>5003</v>
      </c>
      <c r="D45" s="155" t="s">
        <v>5004</v>
      </c>
      <c r="E45" s="158" t="s">
        <v>5005</v>
      </c>
      <c r="F45" s="161" t="s">
        <v>4894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4988</v>
      </c>
      <c r="B46" s="151" t="s">
        <v>4991</v>
      </c>
      <c r="C46" s="152" t="s">
        <v>5006</v>
      </c>
      <c r="D46" s="155" t="s">
        <v>5007</v>
      </c>
      <c r="E46" s="158" t="s">
        <v>5008</v>
      </c>
      <c r="F46" s="161" t="s">
        <v>4880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4988</v>
      </c>
      <c r="B47" s="151" t="s">
        <v>4991</v>
      </c>
      <c r="C47" s="152" t="s">
        <v>5009</v>
      </c>
      <c r="D47" s="155" t="s">
        <v>5010</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4988</v>
      </c>
      <c r="B48" s="151" t="s">
        <v>4991</v>
      </c>
      <c r="C48" s="152" t="s">
        <v>5011</v>
      </c>
      <c r="D48" s="155" t="s">
        <v>5012</v>
      </c>
      <c r="E48" s="158" t="s">
        <v>5013</v>
      </c>
      <c r="F48" s="161" t="s">
        <v>4880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4988</v>
      </c>
      <c r="B49" s="151" t="s">
        <v>4991</v>
      </c>
      <c r="C49" s="152" t="s">
        <v>5014</v>
      </c>
      <c r="D49" s="155" t="s">
        <v>5015</v>
      </c>
      <c r="E49" s="158" t="s">
        <v>5016</v>
      </c>
      <c r="F49" s="161" t="s">
        <v>4884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4988</v>
      </c>
      <c r="B50" s="150" t="s">
        <v>5017</v>
      </c>
      <c r="C50" s="148" t="s">
        <v>5018</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4988</v>
      </c>
      <c r="B51" s="151" t="s">
        <v>5017</v>
      </c>
      <c r="C51" s="152" t="s">
        <v>5019</v>
      </c>
      <c r="D51" s="155" t="s">
        <v>5020</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4988</v>
      </c>
      <c r="B52" s="151" t="s">
        <v>5017</v>
      </c>
      <c r="C52" s="152" t="s">
        <v>5021</v>
      </c>
      <c r="D52" s="155" t="s">
        <v>5022</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4988</v>
      </c>
      <c r="B53" s="151" t="s">
        <v>5017</v>
      </c>
      <c r="C53" s="152" t="s">
        <v>5023</v>
      </c>
      <c r="D53" s="155" t="s">
        <v>5024</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4988</v>
      </c>
      <c r="B54" s="151" t="s">
        <v>5017</v>
      </c>
      <c r="C54" s="152" t="s">
        <v>5025</v>
      </c>
      <c r="D54" s="155" t="s">
        <v>5026</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4988</v>
      </c>
      <c r="B55" s="151" t="s">
        <v>5017</v>
      </c>
      <c r="C55" s="152" t="s">
        <v>5027</v>
      </c>
      <c r="D55" s="155" t="s">
        <v>5028</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4988</v>
      </c>
      <c r="B56" s="150" t="s">
        <v>3158</v>
      </c>
      <c r="C56" s="148" t="s">
        <v>5029</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4988</v>
      </c>
      <c r="B57" s="151" t="s">
        <v>3158</v>
      </c>
      <c r="C57" s="152" t="s">
        <v>5030</v>
      </c>
      <c r="D57" s="155" t="s">
        <v>5031</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4988</v>
      </c>
      <c r="B58" s="151" t="s">
        <v>3158</v>
      </c>
      <c r="C58" s="152" t="s">
        <v>5032</v>
      </c>
      <c r="D58" s="155" t="s">
        <v>5033</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4988</v>
      </c>
      <c r="B59" s="151" t="s">
        <v>3158</v>
      </c>
      <c r="C59" s="152" t="s">
        <v>5034</v>
      </c>
      <c r="D59" s="155" t="s">
        <v>5035</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4988</v>
      </c>
      <c r="B60" s="151" t="s">
        <v>3158</v>
      </c>
      <c r="C60" s="152" t="s">
        <v>5036</v>
      </c>
      <c r="D60" s="155" t="s">
        <v>5037</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4988</v>
      </c>
      <c r="B61" s="150" t="s">
        <v>5038</v>
      </c>
      <c r="C61" s="148" t="s">
        <v>5039</v>
      </c>
      <c r="D61" s="154" t="s">
        <v>5040</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4988</v>
      </c>
      <c r="B62" s="151" t="s">
        <v>5038</v>
      </c>
      <c r="C62" s="152" t="s">
        <v>5041</v>
      </c>
      <c r="D62" s="155" t="s">
        <v>5042</v>
      </c>
      <c r="E62" s="158" t="s">
        <v>5043</v>
      </c>
      <c r="F62" s="161" t="s">
        <v>4880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4988</v>
      </c>
      <c r="B63" s="151" t="s">
        <v>5038</v>
      </c>
      <c r="C63" s="152" t="s">
        <v>5044</v>
      </c>
      <c r="D63" s="155" t="s">
        <v>5045</v>
      </c>
      <c r="E63" s="158" t="s">
        <v>5046</v>
      </c>
      <c r="F63" s="161" t="s">
        <v>4884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4988</v>
      </c>
      <c r="B64" s="151" t="s">
        <v>5038</v>
      </c>
      <c r="C64" s="152" t="s">
        <v>5047</v>
      </c>
      <c r="D64" s="155" t="s">
        <v>5048</v>
      </c>
      <c r="E64" s="158" t="s">
        <v>5049</v>
      </c>
      <c r="F64" s="161" t="s">
        <v>4880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4988</v>
      </c>
      <c r="B65" s="151" t="s">
        <v>5038</v>
      </c>
      <c r="C65" s="152" t="s">
        <v>5050</v>
      </c>
      <c r="D65" s="155" t="s">
        <v>5051</v>
      </c>
      <c r="E65" s="158" t="s">
        <v>5052</v>
      </c>
      <c r="F65" s="161" t="s">
        <v>4880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4988</v>
      </c>
      <c r="B66" s="150" t="s">
        <v>4646</v>
      </c>
      <c r="C66" s="148" t="s">
        <v>5053</v>
      </c>
      <c r="D66" s="154" t="s">
        <v>5054</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4988</v>
      </c>
      <c r="B67" s="151" t="s">
        <v>4646</v>
      </c>
      <c r="C67" s="152" t="s">
        <v>5055</v>
      </c>
      <c r="D67" s="155" t="s">
        <v>5056</v>
      </c>
      <c r="E67" s="158" t="s">
        <v>5057</v>
      </c>
      <c r="F67" s="161" t="s">
        <v>4880</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4988</v>
      </c>
      <c r="B68" s="151" t="s">
        <v>4646</v>
      </c>
      <c r="C68" s="152" t="s">
        <v>5058</v>
      </c>
      <c r="D68" s="155" t="s">
        <v>5059</v>
      </c>
      <c r="E68" s="158" t="s">
        <v>5060</v>
      </c>
      <c r="F68" s="161" t="s">
        <v>4880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4988</v>
      </c>
      <c r="B69" s="151" t="s">
        <v>4646</v>
      </c>
      <c r="C69" s="152" t="s">
        <v>5061</v>
      </c>
      <c r="D69" s="155" t="s">
        <v>5062</v>
      </c>
      <c r="E69" s="158" t="s">
        <v>5063</v>
      </c>
      <c r="F69" s="161" t="s">
        <v>4884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4988</v>
      </c>
      <c r="B70" s="151" t="s">
        <v>4646</v>
      </c>
      <c r="C70" s="152" t="s">
        <v>5064</v>
      </c>
      <c r="D70" s="155" t="s">
        <v>5065</v>
      </c>
      <c r="E70" s="158" t="s">
        <v>5066</v>
      </c>
      <c r="F70" s="161" t="s">
        <v>4880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4988</v>
      </c>
      <c r="B71" s="151" t="s">
        <v>4646</v>
      </c>
      <c r="C71" s="152" t="s">
        <v>5067</v>
      </c>
      <c r="D71" s="155" t="s">
        <v>5068</v>
      </c>
      <c r="E71" s="158" t="s">
        <v>5069</v>
      </c>
      <c r="F71" s="161" t="s">
        <v>4880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4988</v>
      </c>
      <c r="B72" s="151" t="s">
        <v>4646</v>
      </c>
      <c r="C72" s="152" t="s">
        <v>5070</v>
      </c>
      <c r="D72" s="155" t="s">
        <v>5071</v>
      </c>
      <c r="E72" s="158" t="s">
        <v>5072</v>
      </c>
      <c r="F72" s="161" t="s">
        <v>4880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4988</v>
      </c>
      <c r="B73" s="151" t="s">
        <v>4646</v>
      </c>
      <c r="C73" s="152" t="s">
        <v>5073</v>
      </c>
      <c r="D73" s="155" t="s">
        <v>5074</v>
      </c>
      <c r="E73" s="158" t="s">
        <v>5075</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4988</v>
      </c>
      <c r="B74" s="151" t="s">
        <v>4646</v>
      </c>
      <c r="C74" s="152" t="s">
        <v>5076</v>
      </c>
      <c r="D74" s="155" t="s">
        <v>5077</v>
      </c>
      <c r="E74" s="158" t="s">
        <v>5078</v>
      </c>
      <c r="F74" s="161" t="s">
        <v>4884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4988</v>
      </c>
      <c r="B75" s="151" t="s">
        <v>4646</v>
      </c>
      <c r="C75" s="152" t="s">
        <v>5079</v>
      </c>
      <c r="D75" s="155" t="s">
        <v>5080</v>
      </c>
      <c r="E75" s="158" t="s">
        <v>5081</v>
      </c>
      <c r="F75" s="161" t="s">
        <v>4894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4988</v>
      </c>
      <c r="B76" s="151" t="s">
        <v>4646</v>
      </c>
      <c r="C76" s="152" t="s">
        <v>5082</v>
      </c>
      <c r="D76" s="155" t="s">
        <v>5083</v>
      </c>
      <c r="E76" s="158" t="s">
        <v>5084</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4988</v>
      </c>
      <c r="B77" s="150" t="s">
        <v>4916</v>
      </c>
      <c r="C77" s="148" t="s">
        <v>5085</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4988</v>
      </c>
      <c r="B78" s="151" t="s">
        <v>4916</v>
      </c>
      <c r="C78" s="152" t="s">
        <v>5086</v>
      </c>
      <c r="D78" s="155" t="s">
        <v>5087</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4988</v>
      </c>
      <c r="B79" s="151" t="s">
        <v>4916</v>
      </c>
      <c r="C79" s="152" t="s">
        <v>5088</v>
      </c>
      <c r="D79" s="155" t="s">
        <v>5089</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4988</v>
      </c>
      <c r="B80" s="151" t="s">
        <v>4916</v>
      </c>
      <c r="C80" s="152" t="s">
        <v>5090</v>
      </c>
      <c r="D80" s="155" t="s">
        <v>5091</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4988</v>
      </c>
      <c r="B81" s="150" t="s">
        <v>4844</v>
      </c>
      <c r="C81" s="148" t="s">
        <v>5092</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4988</v>
      </c>
      <c r="B82" s="151" t="s">
        <v>4844</v>
      </c>
      <c r="C82" s="152" t="s">
        <v>5093</v>
      </c>
      <c r="D82" s="155" t="s">
        <v>5094</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4988</v>
      </c>
      <c r="B83" s="151" t="s">
        <v>4844</v>
      </c>
      <c r="C83" s="152" t="s">
        <v>5095</v>
      </c>
      <c r="D83" s="155" t="s">
        <v>5096</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4988</v>
      </c>
      <c r="B84" s="151" t="s">
        <v>4844</v>
      </c>
      <c r="C84" s="152" t="s">
        <v>5097</v>
      </c>
      <c r="D84" s="155" t="s">
        <v>5098</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4988</v>
      </c>
      <c r="B85" s="151" t="s">
        <v>4844</v>
      </c>
      <c r="C85" s="152" t="s">
        <v>5099</v>
      </c>
      <c r="D85" s="155" t="s">
        <v>5100</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4988</v>
      </c>
      <c r="B86" s="151" t="s">
        <v>4844</v>
      </c>
      <c r="C86" s="152" t="s">
        <v>5101</v>
      </c>
      <c r="D86" s="155" t="s">
        <v>5102</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5103</v>
      </c>
      <c r="B87" s="149" t="s">
        <v>25</v>
      </c>
      <c r="C87" s="147" t="s">
        <v>5104</v>
      </c>
      <c r="D87" s="153" t="s">
        <v>5105</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5103</v>
      </c>
      <c r="B88" s="150" t="s">
        <v>5106</v>
      </c>
      <c r="C88" s="148" t="s">
        <v>5107</v>
      </c>
      <c r="D88" s="154" t="s">
        <v>5108</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5103</v>
      </c>
      <c r="B89" s="151" t="s">
        <v>5106</v>
      </c>
      <c r="C89" s="152" t="s">
        <v>5109</v>
      </c>
      <c r="D89" s="155" t="s">
        <v>5110</v>
      </c>
      <c r="E89" s="158" t="s">
        <v>5111</v>
      </c>
      <c r="F89" s="161" t="s">
        <v>4880</v>
      </c>
      <c r="G89" s="164">
        <f>IF(COUNTIF(H89:AU89,"&lt;&gt;")=0,"",SUMPRODUCT(((Recommendations[ImplStatus]="Implemented")+(Recommendations[ImplStatus]="Compensated"))*ISNUMBER(MATCH(Recommendations[Id],H89:AU89,0)))/COUNTIF(H89:AU89,"&lt;&gt;"))</f>
        <v>0</v>
      </c>
      <c r="H89" s="167" t="s">
        <v>102</v>
      </c>
      <c r="I89" s="167" t="s">
        <v>617</v>
      </c>
      <c r="J89" s="167" t="s">
        <v>846</v>
      </c>
      <c r="K89" s="167" t="s">
        <v>859</v>
      </c>
      <c r="L89" s="167" t="s">
        <v>952</v>
      </c>
      <c r="M89" s="167" t="s">
        <v>997</v>
      </c>
      <c r="N89" s="167" t="s">
        <v>1209</v>
      </c>
      <c r="O89" s="167" t="s">
        <v>1638</v>
      </c>
      <c r="P89" s="167" t="s">
        <v>1645</v>
      </c>
      <c r="Q89" s="167" t="s">
        <v>1652</v>
      </c>
      <c r="R89" s="167" t="s">
        <v>1659</v>
      </c>
      <c r="S89" s="167" t="s">
        <v>1678</v>
      </c>
      <c r="T89" s="167" t="s">
        <v>1685</v>
      </c>
      <c r="U89" s="167" t="s">
        <v>1876</v>
      </c>
      <c r="V89" s="167" t="s">
        <v>1882</v>
      </c>
      <c r="W89" s="167" t="s">
        <v>1887</v>
      </c>
      <c r="X89" s="167" t="s">
        <v>1893</v>
      </c>
      <c r="Y89" s="167" t="s">
        <v>2021</v>
      </c>
      <c r="Z89" s="167" t="s">
        <v>2260</v>
      </c>
      <c r="AA89" s="167" t="s">
        <v>2867</v>
      </c>
      <c r="AB89" s="167" t="s">
        <v>2961</v>
      </c>
      <c r="AC89" s="167" t="s">
        <v>2968</v>
      </c>
      <c r="AD89" s="167" t="s">
        <v>2975</v>
      </c>
      <c r="AE89" s="167" t="s">
        <v>2981</v>
      </c>
      <c r="AF89" s="167" t="s">
        <v>2988</v>
      </c>
      <c r="AG89" s="167" t="s">
        <v>2995</v>
      </c>
      <c r="AH89" s="167"/>
      <c r="AI89" s="167"/>
      <c r="AJ89" s="167"/>
      <c r="AK89" s="167"/>
      <c r="AL89" s="167"/>
      <c r="AM89" s="167"/>
      <c r="AN89" s="167"/>
      <c r="AO89" s="167"/>
      <c r="AP89" s="167"/>
      <c r="AQ89" s="167"/>
      <c r="AR89" s="167"/>
      <c r="AS89" s="167"/>
      <c r="AT89" s="167"/>
      <c r="AU89" s="181"/>
    </row>
    <row r="90" spans="1:47" ht="60" customHeight="1" x14ac:dyDescent="0.35">
      <c r="A90" s="177" t="s">
        <v>5103</v>
      </c>
      <c r="B90" s="151" t="s">
        <v>5106</v>
      </c>
      <c r="C90" s="152" t="s">
        <v>5112</v>
      </c>
      <c r="D90" s="155" t="s">
        <v>5113</v>
      </c>
      <c r="E90" s="158" t="s">
        <v>5114</v>
      </c>
      <c r="F90" s="161" t="s">
        <v>4884</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5103</v>
      </c>
      <c r="B91" s="151" t="s">
        <v>5106</v>
      </c>
      <c r="C91" s="152" t="s">
        <v>5115</v>
      </c>
      <c r="D91" s="155" t="s">
        <v>5116</v>
      </c>
      <c r="E91" s="158" t="s">
        <v>5117</v>
      </c>
      <c r="F91" s="161" t="s">
        <v>4880</v>
      </c>
      <c r="G91" s="164">
        <f>IF(COUNTIF(H91:AU91,"&lt;&gt;")=0,"",SUMPRODUCT(((Recommendations[ImplStatus]="Implemented")+(Recommendations[ImplStatus]="Compensated"))*ISNUMBER(MATCH(Recommendations[Id],H91:AU91,0)))/COUNTIF(H91:AU91,"&lt;&gt;"))</f>
        <v>0</v>
      </c>
      <c r="H91" s="167" t="s">
        <v>74</v>
      </c>
      <c r="I91" s="167" t="s">
        <v>82</v>
      </c>
      <c r="J91" s="167" t="s">
        <v>269</v>
      </c>
      <c r="K91" s="167" t="s">
        <v>274</v>
      </c>
      <c r="L91" s="167" t="s">
        <v>333</v>
      </c>
      <c r="M91" s="167" t="s">
        <v>340</v>
      </c>
      <c r="N91" s="167" t="s">
        <v>492</v>
      </c>
      <c r="O91" s="167" t="s">
        <v>541</v>
      </c>
      <c r="P91" s="167" t="s">
        <v>548</v>
      </c>
      <c r="Q91" s="167" t="s">
        <v>581</v>
      </c>
      <c r="R91" s="167" t="s">
        <v>588</v>
      </c>
      <c r="S91" s="167" t="s">
        <v>1048</v>
      </c>
      <c r="T91" s="167" t="s">
        <v>1069</v>
      </c>
      <c r="U91" s="167" t="s">
        <v>1135</v>
      </c>
      <c r="V91" s="167" t="s">
        <v>1142</v>
      </c>
      <c r="W91" s="167" t="s">
        <v>1173</v>
      </c>
      <c r="X91" s="167" t="s">
        <v>1185</v>
      </c>
      <c r="Y91" s="167" t="s">
        <v>1193</v>
      </c>
      <c r="Z91" s="167" t="s">
        <v>1613</v>
      </c>
      <c r="AA91" s="167" t="s">
        <v>1632</v>
      </c>
      <c r="AB91" s="167" t="s">
        <v>1665</v>
      </c>
      <c r="AC91" s="167" t="s">
        <v>1860</v>
      </c>
      <c r="AD91" s="167" t="s">
        <v>1913</v>
      </c>
      <c r="AE91" s="167" t="s">
        <v>2007</v>
      </c>
      <c r="AF91" s="167" t="s">
        <v>2014</v>
      </c>
      <c r="AG91" s="167" t="s">
        <v>2028</v>
      </c>
      <c r="AH91" s="167" t="s">
        <v>2109</v>
      </c>
      <c r="AI91" s="167" t="s">
        <v>2854</v>
      </c>
      <c r="AJ91" s="167" t="s">
        <v>2860</v>
      </c>
      <c r="AK91" s="167" t="s">
        <v>2873</v>
      </c>
      <c r="AL91" s="167" t="s">
        <v>2953</v>
      </c>
      <c r="AM91" s="167"/>
      <c r="AN91" s="167"/>
      <c r="AO91" s="167"/>
      <c r="AP91" s="167"/>
      <c r="AQ91" s="167"/>
      <c r="AR91" s="167"/>
      <c r="AS91" s="167"/>
      <c r="AT91" s="167"/>
      <c r="AU91" s="181"/>
    </row>
    <row r="92" spans="1:47" ht="60" customHeight="1" x14ac:dyDescent="0.35">
      <c r="A92" s="177" t="s">
        <v>5103</v>
      </c>
      <c r="B92" s="151" t="s">
        <v>5106</v>
      </c>
      <c r="C92" s="152" t="s">
        <v>5118</v>
      </c>
      <c r="D92" s="155" t="s">
        <v>5119</v>
      </c>
      <c r="E92" s="158" t="s">
        <v>5120</v>
      </c>
      <c r="F92" s="161" t="s">
        <v>4880</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5103</v>
      </c>
      <c r="B93" s="151" t="s">
        <v>5106</v>
      </c>
      <c r="C93" s="152" t="s">
        <v>5121</v>
      </c>
      <c r="D93" s="155" t="s">
        <v>5122</v>
      </c>
      <c r="E93" s="158" t="s">
        <v>5123</v>
      </c>
      <c r="F93" s="161" t="s">
        <v>4880</v>
      </c>
      <c r="G93" s="164">
        <f>IF(COUNTIF(H93:AU93,"&lt;&gt;")=0,"",SUMPRODUCT(((Recommendations[ImplStatus]="Implemented")+(Recommendations[ImplStatus]="Compensated"))*ISNUMBER(MATCH(Recommendations[Id],H93:AU93,0)))/COUNTIF(H93:AU93,"&lt;&gt;"))</f>
        <v>0</v>
      </c>
      <c r="H93" s="167" t="s">
        <v>18</v>
      </c>
      <c r="I93" s="167" t="s">
        <v>47</v>
      </c>
      <c r="J93" s="167" t="s">
        <v>142</v>
      </c>
      <c r="K93" s="167" t="s">
        <v>203</v>
      </c>
      <c r="L93" s="167" t="s">
        <v>499</v>
      </c>
      <c r="M93" s="167" t="s">
        <v>507</v>
      </c>
      <c r="N93" s="167" t="s">
        <v>521</v>
      </c>
      <c r="O93" s="167" t="s">
        <v>528</v>
      </c>
      <c r="P93" s="167" t="s">
        <v>555</v>
      </c>
      <c r="Q93" s="167" t="s">
        <v>561</v>
      </c>
      <c r="R93" s="167" t="s">
        <v>853</v>
      </c>
      <c r="S93" s="167" t="s">
        <v>981</v>
      </c>
      <c r="T93" s="167" t="s">
        <v>1083</v>
      </c>
      <c r="U93" s="167" t="s">
        <v>1090</v>
      </c>
      <c r="V93" s="167" t="s">
        <v>1672</v>
      </c>
      <c r="W93" s="167" t="s">
        <v>1906</v>
      </c>
      <c r="X93" s="167" t="s">
        <v>1920</v>
      </c>
      <c r="Y93" s="167" t="s">
        <v>1926</v>
      </c>
      <c r="Z93" s="167" t="s">
        <v>1933</v>
      </c>
      <c r="AA93" s="167" t="s">
        <v>1939</v>
      </c>
      <c r="AB93" s="167" t="s">
        <v>1980</v>
      </c>
      <c r="AC93" s="167" t="s">
        <v>1987</v>
      </c>
      <c r="AD93" s="167" t="s">
        <v>1994</v>
      </c>
      <c r="AE93" s="167" t="s">
        <v>2001</v>
      </c>
      <c r="AF93" s="167" t="s">
        <v>2055</v>
      </c>
      <c r="AG93" s="167" t="s">
        <v>2062</v>
      </c>
      <c r="AH93" s="167" t="s">
        <v>2082</v>
      </c>
      <c r="AI93" s="167" t="s">
        <v>2089</v>
      </c>
      <c r="AJ93" s="167" t="s">
        <v>2095</v>
      </c>
      <c r="AK93" s="167" t="s">
        <v>2102</v>
      </c>
      <c r="AL93" s="167" t="s">
        <v>2138</v>
      </c>
      <c r="AM93" s="167" t="s">
        <v>2280</v>
      </c>
      <c r="AN93" s="167" t="s">
        <v>2610</v>
      </c>
      <c r="AO93" s="167" t="s">
        <v>2616</v>
      </c>
      <c r="AP93" s="167" t="s">
        <v>2623</v>
      </c>
      <c r="AQ93" s="167" t="s">
        <v>2629</v>
      </c>
      <c r="AR93" s="167" t="s">
        <v>2636</v>
      </c>
      <c r="AS93" s="167" t="s">
        <v>2643</v>
      </c>
      <c r="AT93" s="167" t="s">
        <v>2650</v>
      </c>
      <c r="AU93" s="181" t="s">
        <v>2656</v>
      </c>
    </row>
    <row r="94" spans="1:47" ht="60" customHeight="1" x14ac:dyDescent="0.35">
      <c r="A94" s="177" t="s">
        <v>5103</v>
      </c>
      <c r="B94" s="151" t="s">
        <v>5106</v>
      </c>
      <c r="C94" s="152" t="s">
        <v>5124</v>
      </c>
      <c r="D94" s="155" t="s">
        <v>5125</v>
      </c>
      <c r="E94" s="158" t="s">
        <v>5126</v>
      </c>
      <c r="F94" s="161" t="s">
        <v>4884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5103</v>
      </c>
      <c r="B95" s="150" t="s">
        <v>5127</v>
      </c>
      <c r="C95" s="148" t="s">
        <v>5128</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5103</v>
      </c>
      <c r="B96" s="151" t="s">
        <v>5127</v>
      </c>
      <c r="C96" s="152" t="s">
        <v>5129</v>
      </c>
      <c r="D96" s="155" t="s">
        <v>5130</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5103</v>
      </c>
      <c r="B97" s="151" t="s">
        <v>5127</v>
      </c>
      <c r="C97" s="152" t="s">
        <v>5131</v>
      </c>
      <c r="D97" s="155" t="s">
        <v>5132</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5103</v>
      </c>
      <c r="B98" s="151" t="s">
        <v>5127</v>
      </c>
      <c r="C98" s="152" t="s">
        <v>5133</v>
      </c>
      <c r="D98" s="155" t="s">
        <v>5134</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5103</v>
      </c>
      <c r="B99" s="151" t="s">
        <v>5127</v>
      </c>
      <c r="C99" s="152" t="s">
        <v>5135</v>
      </c>
      <c r="D99" s="155" t="s">
        <v>5136</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5103</v>
      </c>
      <c r="B100" s="151" t="s">
        <v>5127</v>
      </c>
      <c r="C100" s="152" t="s">
        <v>5137</v>
      </c>
      <c r="D100" s="155" t="s">
        <v>5138</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5103</v>
      </c>
      <c r="B101" s="151" t="s">
        <v>5127</v>
      </c>
      <c r="C101" s="152" t="s">
        <v>5139</v>
      </c>
      <c r="D101" s="155" t="s">
        <v>5140</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5103</v>
      </c>
      <c r="B102" s="151" t="s">
        <v>5127</v>
      </c>
      <c r="C102" s="152" t="s">
        <v>5141</v>
      </c>
      <c r="D102" s="155" t="s">
        <v>5142</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5103</v>
      </c>
      <c r="B103" s="150" t="s">
        <v>4287</v>
      </c>
      <c r="C103" s="148" t="s">
        <v>5143</v>
      </c>
      <c r="D103" s="154" t="s">
        <v>5144</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5103</v>
      </c>
      <c r="B104" s="151" t="s">
        <v>4287</v>
      </c>
      <c r="C104" s="152" t="s">
        <v>5145</v>
      </c>
      <c r="D104" s="155" t="s">
        <v>5146</v>
      </c>
      <c r="E104" s="158" t="s">
        <v>5147</v>
      </c>
      <c r="F104" s="161" t="s">
        <v>4880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5103</v>
      </c>
      <c r="B105" s="151" t="s">
        <v>4287</v>
      </c>
      <c r="C105" s="152" t="s">
        <v>5148</v>
      </c>
      <c r="D105" s="155" t="s">
        <v>5149</v>
      </c>
      <c r="E105" s="158" t="s">
        <v>5150</v>
      </c>
      <c r="F105" s="161" t="s">
        <v>4884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5103</v>
      </c>
      <c r="B106" s="151" t="s">
        <v>4287</v>
      </c>
      <c r="C106" s="152" t="s">
        <v>5151</v>
      </c>
      <c r="D106" s="155" t="s">
        <v>5152</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5103</v>
      </c>
      <c r="B107" s="151" t="s">
        <v>4287</v>
      </c>
      <c r="C107" s="152" t="s">
        <v>5153</v>
      </c>
      <c r="D107" s="155" t="s">
        <v>5154</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5103</v>
      </c>
      <c r="B108" s="151" t="s">
        <v>4287</v>
      </c>
      <c r="C108" s="152" t="s">
        <v>5155</v>
      </c>
      <c r="D108" s="155" t="s">
        <v>5156</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5103</v>
      </c>
      <c r="B109" s="150" t="s">
        <v>5157</v>
      </c>
      <c r="C109" s="148" t="s">
        <v>5158</v>
      </c>
      <c r="D109" s="154" t="s">
        <v>5159</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5103</v>
      </c>
      <c r="B110" s="151" t="s">
        <v>5157</v>
      </c>
      <c r="C110" s="152" t="s">
        <v>5160</v>
      </c>
      <c r="D110" s="155" t="s">
        <v>5161</v>
      </c>
      <c r="E110" s="158" t="s">
        <v>5162</v>
      </c>
      <c r="F110" s="161" t="s">
        <v>4880</v>
      </c>
      <c r="G110" s="164">
        <f>IF(COUNTIF(H110:AU110,"&lt;&gt;")=0,"",SUMPRODUCT(((Recommendations[ImplStatus]="Implemented")+(Recommendations[ImplStatus]="Compensated"))*ISNUMBER(MATCH(Recommendations[Id],H110:AU110,0)))/COUNTIF(H110:AU110,"&lt;&gt;"))</f>
        <v>0</v>
      </c>
      <c r="H110" s="167" t="s">
        <v>668</v>
      </c>
      <c r="I110" s="167" t="s">
        <v>675</v>
      </c>
      <c r="J110" s="167" t="s">
        <v>682</v>
      </c>
      <c r="K110" s="167" t="s">
        <v>688</v>
      </c>
      <c r="L110" s="167" t="s">
        <v>694</v>
      </c>
      <c r="M110" s="167" t="s">
        <v>701</v>
      </c>
      <c r="N110" s="167" t="s">
        <v>707</v>
      </c>
      <c r="O110" s="167" t="s">
        <v>714</v>
      </c>
      <c r="P110" s="167" t="s">
        <v>720</v>
      </c>
      <c r="Q110" s="167" t="s">
        <v>726</v>
      </c>
      <c r="R110" s="167" t="s">
        <v>732</v>
      </c>
      <c r="S110" s="167" t="s">
        <v>738</v>
      </c>
      <c r="T110" s="167" t="s">
        <v>744</v>
      </c>
      <c r="U110" s="167" t="s">
        <v>751</v>
      </c>
      <c r="V110" s="167" t="s">
        <v>758</v>
      </c>
      <c r="W110" s="167" t="s">
        <v>765</v>
      </c>
      <c r="X110" s="167" t="s">
        <v>770</v>
      </c>
      <c r="Y110" s="167" t="s">
        <v>777</v>
      </c>
      <c r="Z110" s="167" t="s">
        <v>784</v>
      </c>
      <c r="AA110" s="167" t="s">
        <v>791</v>
      </c>
      <c r="AB110" s="167" t="s">
        <v>798</v>
      </c>
      <c r="AC110" s="167" t="s">
        <v>805</v>
      </c>
      <c r="AD110" s="167" t="s">
        <v>813</v>
      </c>
      <c r="AE110" s="167" t="s">
        <v>820</v>
      </c>
      <c r="AF110" s="167" t="s">
        <v>827</v>
      </c>
      <c r="AG110" s="167" t="s">
        <v>834</v>
      </c>
      <c r="AH110" s="167" t="s">
        <v>839</v>
      </c>
      <c r="AI110" s="167" t="s">
        <v>1098</v>
      </c>
      <c r="AJ110" s="167" t="s">
        <v>1364</v>
      </c>
      <c r="AK110" s="167" t="s">
        <v>1370</v>
      </c>
      <c r="AL110" s="167" t="s">
        <v>1377</v>
      </c>
      <c r="AM110" s="167" t="s">
        <v>2224</v>
      </c>
      <c r="AN110" s="167"/>
      <c r="AO110" s="167"/>
      <c r="AP110" s="167"/>
      <c r="AQ110" s="167"/>
      <c r="AR110" s="167"/>
      <c r="AS110" s="167"/>
      <c r="AT110" s="167"/>
      <c r="AU110" s="181"/>
    </row>
    <row r="111" spans="1:47" ht="60" customHeight="1" x14ac:dyDescent="0.35">
      <c r="A111" s="177" t="s">
        <v>5103</v>
      </c>
      <c r="B111" s="151" t="s">
        <v>5157</v>
      </c>
      <c r="C111" s="152" t="s">
        <v>5163</v>
      </c>
      <c r="D111" s="155" t="s">
        <v>5164</v>
      </c>
      <c r="E111" s="158" t="s">
        <v>5165</v>
      </c>
      <c r="F111" s="161" t="s">
        <v>4880</v>
      </c>
      <c r="G111" s="164">
        <f>IF(COUNTIF(H111:AU111,"&lt;&gt;")=0,"",SUMPRODUCT(((Recommendations[ImplStatus]="Implemented")+(Recommendations[ImplStatus]="Compensated"))*ISNUMBER(MATCH(Recommendations[Id],H111:AU111,0)))/COUNTIF(H111:AU111,"&lt;&gt;"))</f>
        <v>0</v>
      </c>
      <c r="H111" s="167" t="s">
        <v>211</v>
      </c>
      <c r="I111" s="167" t="s">
        <v>1055</v>
      </c>
      <c r="J111" s="167" t="s">
        <v>1062</v>
      </c>
      <c r="K111" s="167" t="s">
        <v>1076</v>
      </c>
      <c r="L111" s="167" t="s">
        <v>1179</v>
      </c>
      <c r="M111" s="167" t="s">
        <v>1204</v>
      </c>
      <c r="N111" s="167" t="s">
        <v>1946</v>
      </c>
      <c r="O111" s="167" t="s">
        <v>1953</v>
      </c>
      <c r="P111" s="167" t="s">
        <v>1960</v>
      </c>
      <c r="Q111" s="167" t="s">
        <v>1967</v>
      </c>
      <c r="R111" s="167" t="s">
        <v>1973</v>
      </c>
      <c r="S111" s="167" t="s">
        <v>2035</v>
      </c>
      <c r="T111" s="167" t="s">
        <v>2042</v>
      </c>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5103</v>
      </c>
      <c r="B112" s="151" t="s">
        <v>5157</v>
      </c>
      <c r="C112" s="152" t="s">
        <v>5166</v>
      </c>
      <c r="D112" s="155" t="s">
        <v>5167</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5103</v>
      </c>
      <c r="B113" s="151" t="s">
        <v>5157</v>
      </c>
      <c r="C113" s="152" t="s">
        <v>5168</v>
      </c>
      <c r="D113" s="155" t="s">
        <v>5169</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5103</v>
      </c>
      <c r="B114" s="151" t="s">
        <v>5157</v>
      </c>
      <c r="C114" s="152" t="s">
        <v>5170</v>
      </c>
      <c r="D114" s="155" t="s">
        <v>5171</v>
      </c>
      <c r="E114" s="158"/>
      <c r="F114" s="161" t="s">
        <v>25</v>
      </c>
      <c r="G114" s="164">
        <f>IF(COUNTIF(H114:AU114,"&lt;&gt;")=0,"",SUMPRODUCT(((Recommendations[ImplStatus]="Implemented")+(Recommendations[ImplStatus]="Compensated"))*ISNUMBER(MATCH(Recommendations[Id],H114:AU114,0)))/COUNTIF(H114:AU114,"&lt;&gt;"))</f>
        <v>0</v>
      </c>
      <c r="H114" s="167" t="s">
        <v>1020</v>
      </c>
      <c r="I114" s="167" t="s">
        <v>1041</v>
      </c>
      <c r="J114" s="167" t="s">
        <v>2181</v>
      </c>
      <c r="K114" s="167" t="s">
        <v>2315</v>
      </c>
      <c r="L114" s="167" t="s">
        <v>2896</v>
      </c>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5103</v>
      </c>
      <c r="B115" s="151" t="s">
        <v>5157</v>
      </c>
      <c r="C115" s="152" t="s">
        <v>5172</v>
      </c>
      <c r="D115" s="155" t="s">
        <v>5173</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5103</v>
      </c>
      <c r="B116" s="151" t="s">
        <v>5157</v>
      </c>
      <c r="C116" s="152" t="s">
        <v>5174</v>
      </c>
      <c r="D116" s="155" t="s">
        <v>5175</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5103</v>
      </c>
      <c r="B117" s="151" t="s">
        <v>5157</v>
      </c>
      <c r="C117" s="152" t="s">
        <v>5176</v>
      </c>
      <c r="D117" s="155" t="s">
        <v>5177</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5103</v>
      </c>
      <c r="B118" s="151" t="s">
        <v>5157</v>
      </c>
      <c r="C118" s="152" t="s">
        <v>5178</v>
      </c>
      <c r="D118" s="155" t="s">
        <v>5179</v>
      </c>
      <c r="E118" s="158" t="s">
        <v>5180</v>
      </c>
      <c r="F118" s="161" t="s">
        <v>4880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5103</v>
      </c>
      <c r="B119" s="151" t="s">
        <v>5157</v>
      </c>
      <c r="C119" s="152" t="s">
        <v>5181</v>
      </c>
      <c r="D119" s="155" t="s">
        <v>5182</v>
      </c>
      <c r="E119" s="158" t="s">
        <v>5183</v>
      </c>
      <c r="F119" s="161" t="s">
        <v>4880</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5103</v>
      </c>
      <c r="B120" s="150" t="s">
        <v>5184</v>
      </c>
      <c r="C120" s="148" t="s">
        <v>5185</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5103</v>
      </c>
      <c r="B121" s="151" t="s">
        <v>5184</v>
      </c>
      <c r="C121" s="152" t="s">
        <v>5186</v>
      </c>
      <c r="D121" s="155" t="s">
        <v>5187</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5103</v>
      </c>
      <c r="B122" s="151" t="s">
        <v>5184</v>
      </c>
      <c r="C122" s="152" t="s">
        <v>5188</v>
      </c>
      <c r="D122" s="155" t="s">
        <v>5189</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5103</v>
      </c>
      <c r="B123" s="151" t="s">
        <v>5184</v>
      </c>
      <c r="C123" s="152" t="s">
        <v>5190</v>
      </c>
      <c r="D123" s="155" t="s">
        <v>5191</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5103</v>
      </c>
      <c r="B124" s="151" t="s">
        <v>5184</v>
      </c>
      <c r="C124" s="152" t="s">
        <v>5192</v>
      </c>
      <c r="D124" s="155" t="s">
        <v>5193</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5103</v>
      </c>
      <c r="B125" s="151" t="s">
        <v>5184</v>
      </c>
      <c r="C125" s="152" t="s">
        <v>5194</v>
      </c>
      <c r="D125" s="155" t="s">
        <v>5195</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5103</v>
      </c>
      <c r="B126" s="151" t="s">
        <v>5184</v>
      </c>
      <c r="C126" s="152" t="s">
        <v>5196</v>
      </c>
      <c r="D126" s="155" t="s">
        <v>5197</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5103</v>
      </c>
      <c r="B127" s="151" t="s">
        <v>5184</v>
      </c>
      <c r="C127" s="152" t="s">
        <v>5198</v>
      </c>
      <c r="D127" s="155" t="s">
        <v>5199</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5103</v>
      </c>
      <c r="B128" s="151" t="s">
        <v>5184</v>
      </c>
      <c r="C128" s="152" t="s">
        <v>5200</v>
      </c>
      <c r="D128" s="155" t="s">
        <v>5201</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5103</v>
      </c>
      <c r="B129" s="151" t="s">
        <v>5184</v>
      </c>
      <c r="C129" s="152" t="s">
        <v>5202</v>
      </c>
      <c r="D129" s="155" t="s">
        <v>5203</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5103</v>
      </c>
      <c r="B130" s="151" t="s">
        <v>5184</v>
      </c>
      <c r="C130" s="152" t="s">
        <v>5204</v>
      </c>
      <c r="D130" s="155" t="s">
        <v>5205</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5103</v>
      </c>
      <c r="B131" s="151" t="s">
        <v>5184</v>
      </c>
      <c r="C131" s="152" t="s">
        <v>5206</v>
      </c>
      <c r="D131" s="155" t="s">
        <v>5207</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5103</v>
      </c>
      <c r="B132" s="151" t="s">
        <v>5184</v>
      </c>
      <c r="C132" s="152" t="s">
        <v>5208</v>
      </c>
      <c r="D132" s="155" t="s">
        <v>5209</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5103</v>
      </c>
      <c r="B133" s="150" t="s">
        <v>5210</v>
      </c>
      <c r="C133" s="148" t="s">
        <v>5211</v>
      </c>
      <c r="D133" s="154" t="s">
        <v>5212</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5103</v>
      </c>
      <c r="B134" s="151" t="s">
        <v>5210</v>
      </c>
      <c r="C134" s="152" t="s">
        <v>5213</v>
      </c>
      <c r="D134" s="155" t="s">
        <v>5214</v>
      </c>
      <c r="E134" s="158" t="s">
        <v>5215</v>
      </c>
      <c r="F134" s="161" t="s">
        <v>4884</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5103</v>
      </c>
      <c r="B135" s="151" t="s">
        <v>5210</v>
      </c>
      <c r="C135" s="152" t="s">
        <v>5216</v>
      </c>
      <c r="D135" s="155" t="s">
        <v>5217</v>
      </c>
      <c r="E135" s="158" t="s">
        <v>5218</v>
      </c>
      <c r="F135" s="161" t="s">
        <v>4884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5103</v>
      </c>
      <c r="B136" s="151" t="s">
        <v>5210</v>
      </c>
      <c r="C136" s="152" t="s">
        <v>5219</v>
      </c>
      <c r="D136" s="155" t="s">
        <v>5220</v>
      </c>
      <c r="E136" s="158" t="s">
        <v>5221</v>
      </c>
      <c r="F136" s="161" t="s">
        <v>4880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5103</v>
      </c>
      <c r="B137" s="151" t="s">
        <v>5210</v>
      </c>
      <c r="C137" s="152" t="s">
        <v>5222</v>
      </c>
      <c r="D137" s="155" t="s">
        <v>5223</v>
      </c>
      <c r="E137" s="158" t="s">
        <v>5224</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5103</v>
      </c>
      <c r="B138" s="150" t="s">
        <v>4520</v>
      </c>
      <c r="C138" s="148" t="s">
        <v>5225</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5103</v>
      </c>
      <c r="B139" s="151" t="s">
        <v>4520</v>
      </c>
      <c r="C139" s="152" t="s">
        <v>5226</v>
      </c>
      <c r="D139" s="155" t="s">
        <v>5227</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5103</v>
      </c>
      <c r="B140" s="151" t="s">
        <v>4520</v>
      </c>
      <c r="C140" s="152" t="s">
        <v>5228</v>
      </c>
      <c r="D140" s="155" t="s">
        <v>5229</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5103</v>
      </c>
      <c r="B141" s="150" t="s">
        <v>5230</v>
      </c>
      <c r="C141" s="148" t="s">
        <v>5231</v>
      </c>
      <c r="D141" s="154" t="s">
        <v>5232</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5103</v>
      </c>
      <c r="B142" s="151" t="s">
        <v>5230</v>
      </c>
      <c r="C142" s="152" t="s">
        <v>5233</v>
      </c>
      <c r="D142" s="155" t="s">
        <v>5234</v>
      </c>
      <c r="E142" s="158" t="s">
        <v>5235</v>
      </c>
      <c r="F142" s="161" t="s">
        <v>4880</v>
      </c>
      <c r="G142" s="164">
        <f>IF(COUNTIF(H142:AU142,"&lt;&gt;")=0,"",SUMPRODUCT(((Recommendations[ImplStatus]="Implemented")+(Recommendations[ImplStatus]="Compensated"))*ISNUMBER(MATCH(Recommendations[Id],H142:AU142,0)))/COUNTIF(H142:AU142,"&lt;&gt;"))</f>
        <v>0</v>
      </c>
      <c r="H142" s="167" t="s">
        <v>67</v>
      </c>
      <c r="I142" s="167" t="s">
        <v>137</v>
      </c>
      <c r="J142" s="167" t="s">
        <v>256</v>
      </c>
      <c r="K142" s="167" t="s">
        <v>298</v>
      </c>
      <c r="L142" s="167" t="s">
        <v>393</v>
      </c>
      <c r="M142" s="167" t="s">
        <v>603</v>
      </c>
      <c r="N142" s="167" t="s">
        <v>933</v>
      </c>
      <c r="O142" s="167" t="s">
        <v>939</v>
      </c>
      <c r="P142" s="167" t="s">
        <v>945</v>
      </c>
      <c r="Q142" s="167" t="s">
        <v>960</v>
      </c>
      <c r="R142" s="167" t="s">
        <v>1113</v>
      </c>
      <c r="S142" s="167" t="s">
        <v>1391</v>
      </c>
      <c r="T142" s="167" t="s">
        <v>1397</v>
      </c>
      <c r="U142" s="167" t="s">
        <v>1556</v>
      </c>
      <c r="V142" s="167" t="s">
        <v>1598</v>
      </c>
      <c r="W142" s="167" t="s">
        <v>1606</v>
      </c>
      <c r="X142" s="167" t="s">
        <v>1619</v>
      </c>
      <c r="Y142" s="167" t="s">
        <v>1625</v>
      </c>
      <c r="Z142" s="167" t="s">
        <v>2817</v>
      </c>
      <c r="AA142" s="167" t="s">
        <v>2823</v>
      </c>
      <c r="AB142" s="167" t="s">
        <v>2846</v>
      </c>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5103</v>
      </c>
      <c r="B143" s="151" t="s">
        <v>5230</v>
      </c>
      <c r="C143" s="152" t="s">
        <v>5236</v>
      </c>
      <c r="D143" s="155" t="s">
        <v>5237</v>
      </c>
      <c r="E143" s="158" t="s">
        <v>5238</v>
      </c>
      <c r="F143" s="161" t="s">
        <v>4880</v>
      </c>
      <c r="G143" s="164">
        <f>IF(COUNTIF(H143:AU143,"&lt;&gt;")=0,"",SUMPRODUCT(((Recommendations[ImplStatus]="Implemented")+(Recommendations[ImplStatus]="Compensated"))*ISNUMBER(MATCH(Recommendations[Id],H143:AU143,0)))/COUNTIF(H143:AU143,"&lt;&gt;"))</f>
        <v>0</v>
      </c>
      <c r="H143" s="167" t="s">
        <v>54</v>
      </c>
      <c r="I143" s="167" t="s">
        <v>61</v>
      </c>
      <c r="J143" s="167" t="s">
        <v>168</v>
      </c>
      <c r="K143" s="167" t="s">
        <v>176</v>
      </c>
      <c r="L143" s="167" t="s">
        <v>182</v>
      </c>
      <c r="M143" s="167" t="s">
        <v>219</v>
      </c>
      <c r="N143" s="167" t="s">
        <v>226</v>
      </c>
      <c r="O143" s="167" t="s">
        <v>249</v>
      </c>
      <c r="P143" s="167" t="s">
        <v>386</v>
      </c>
      <c r="Q143" s="167" t="s">
        <v>407</v>
      </c>
      <c r="R143" s="167" t="s">
        <v>414</v>
      </c>
      <c r="S143" s="167" t="s">
        <v>421</v>
      </c>
      <c r="T143" s="167" t="s">
        <v>428</v>
      </c>
      <c r="U143" s="167" t="s">
        <v>435</v>
      </c>
      <c r="V143" s="167" t="s">
        <v>442</v>
      </c>
      <c r="W143" s="167" t="s">
        <v>449</v>
      </c>
      <c r="X143" s="167" t="s">
        <v>456</v>
      </c>
      <c r="Y143" s="167" t="s">
        <v>463</v>
      </c>
      <c r="Z143" s="167" t="s">
        <v>470</v>
      </c>
      <c r="AA143" s="167" t="s">
        <v>477</v>
      </c>
      <c r="AB143" s="167" t="s">
        <v>484</v>
      </c>
      <c r="AC143" s="167" t="s">
        <v>567</v>
      </c>
      <c r="AD143" s="167" t="s">
        <v>573</v>
      </c>
      <c r="AE143" s="167" t="s">
        <v>595</v>
      </c>
      <c r="AF143" s="167" t="s">
        <v>610</v>
      </c>
      <c r="AG143" s="167" t="s">
        <v>646</v>
      </c>
      <c r="AH143" s="167" t="s">
        <v>653</v>
      </c>
      <c r="AI143" s="167" t="s">
        <v>660</v>
      </c>
      <c r="AJ143" s="167" t="s">
        <v>966</v>
      </c>
      <c r="AK143" s="167" t="s">
        <v>973</v>
      </c>
      <c r="AL143" s="167" t="s">
        <v>1005</v>
      </c>
      <c r="AM143" s="167" t="s">
        <v>1013</v>
      </c>
      <c r="AN143" s="167" t="s">
        <v>1027</v>
      </c>
      <c r="AO143" s="167" t="s">
        <v>1034</v>
      </c>
      <c r="AP143" s="167" t="s">
        <v>1105</v>
      </c>
      <c r="AQ143" s="167" t="s">
        <v>1198</v>
      </c>
      <c r="AR143" s="167" t="s">
        <v>1217</v>
      </c>
      <c r="AS143" s="167" t="s">
        <v>1383</v>
      </c>
      <c r="AT143" s="167" t="s">
        <v>1692</v>
      </c>
      <c r="AU143" s="181" t="s">
        <v>1700</v>
      </c>
    </row>
    <row r="144" spans="1:47" ht="60" customHeight="1" x14ac:dyDescent="0.35">
      <c r="A144" s="177" t="s">
        <v>5103</v>
      </c>
      <c r="B144" s="151" t="s">
        <v>5230</v>
      </c>
      <c r="C144" s="152" t="s">
        <v>5239</v>
      </c>
      <c r="D144" s="155" t="s">
        <v>5240</v>
      </c>
      <c r="E144" s="158" t="s">
        <v>5241</v>
      </c>
      <c r="F144" s="161" t="s">
        <v>4884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5103</v>
      </c>
      <c r="B145" s="151" t="s">
        <v>5230</v>
      </c>
      <c r="C145" s="152" t="s">
        <v>5242</v>
      </c>
      <c r="D145" s="155" t="s">
        <v>5243</v>
      </c>
      <c r="E145" s="158" t="s">
        <v>5244</v>
      </c>
      <c r="F145" s="161" t="s">
        <v>4880</v>
      </c>
      <c r="G145" s="164">
        <f>IF(COUNTIF(H145:AU145,"&lt;&gt;")=0,"",SUMPRODUCT(((Recommendations[ImplStatus]="Implemented")+(Recommendations[ImplStatus]="Compensated"))*ISNUMBER(MATCH(Recommendations[Id],H145:AU145,0)))/COUNTIF(H145:AU145,"&lt;&gt;"))</f>
        <v>0</v>
      </c>
      <c r="H145" s="167" t="s">
        <v>160</v>
      </c>
      <c r="I145" s="167" t="s">
        <v>325</v>
      </c>
      <c r="J145" s="167" t="s">
        <v>889</v>
      </c>
      <c r="K145" s="167" t="s">
        <v>895</v>
      </c>
      <c r="L145" s="167" t="s">
        <v>903</v>
      </c>
      <c r="M145" s="167" t="s">
        <v>906</v>
      </c>
      <c r="N145" s="167" t="s">
        <v>912</v>
      </c>
      <c r="O145" s="167" t="s">
        <v>915</v>
      </c>
      <c r="P145" s="167" t="s">
        <v>919</v>
      </c>
      <c r="Q145" s="167" t="s">
        <v>922</v>
      </c>
      <c r="R145" s="167" t="s">
        <v>1158</v>
      </c>
      <c r="S145" s="167" t="s">
        <v>1165</v>
      </c>
      <c r="T145" s="167" t="s">
        <v>1225</v>
      </c>
      <c r="U145" s="167" t="s">
        <v>1232</v>
      </c>
      <c r="V145" s="167" t="s">
        <v>1238</v>
      </c>
      <c r="W145" s="167" t="s">
        <v>1243</v>
      </c>
      <c r="X145" s="167" t="s">
        <v>1248</v>
      </c>
      <c r="Y145" s="167" t="s">
        <v>1253</v>
      </c>
      <c r="Z145" s="167" t="s">
        <v>1258</v>
      </c>
      <c r="AA145" s="167" t="s">
        <v>1263</v>
      </c>
      <c r="AB145" s="167" t="s">
        <v>1268</v>
      </c>
      <c r="AC145" s="167" t="s">
        <v>1273</v>
      </c>
      <c r="AD145" s="167" t="s">
        <v>1278</v>
      </c>
      <c r="AE145" s="167" t="s">
        <v>1283</v>
      </c>
      <c r="AF145" s="167" t="s">
        <v>1288</v>
      </c>
      <c r="AG145" s="167" t="s">
        <v>1293</v>
      </c>
      <c r="AH145" s="167" t="s">
        <v>1298</v>
      </c>
      <c r="AI145" s="167" t="s">
        <v>1303</v>
      </c>
      <c r="AJ145" s="167" t="s">
        <v>1308</v>
      </c>
      <c r="AK145" s="167" t="s">
        <v>1313</v>
      </c>
      <c r="AL145" s="167" t="s">
        <v>1318</v>
      </c>
      <c r="AM145" s="167" t="s">
        <v>1323</v>
      </c>
      <c r="AN145" s="167" t="s">
        <v>1328</v>
      </c>
      <c r="AO145" s="167" t="s">
        <v>1333</v>
      </c>
      <c r="AP145" s="167" t="s">
        <v>1338</v>
      </c>
      <c r="AQ145" s="167" t="s">
        <v>1343</v>
      </c>
      <c r="AR145" s="167" t="s">
        <v>1348</v>
      </c>
      <c r="AS145" s="167" t="s">
        <v>1354</v>
      </c>
      <c r="AT145" s="167" t="s">
        <v>1359</v>
      </c>
      <c r="AU145" s="181" t="s">
        <v>1755</v>
      </c>
    </row>
    <row r="146" spans="1:47" ht="60" customHeight="1" x14ac:dyDescent="0.35">
      <c r="A146" s="177" t="s">
        <v>5103</v>
      </c>
      <c r="B146" s="151" t="s">
        <v>5230</v>
      </c>
      <c r="C146" s="152" t="s">
        <v>5245</v>
      </c>
      <c r="D146" s="155" t="s">
        <v>5246</v>
      </c>
      <c r="E146" s="158" t="s">
        <v>5247</v>
      </c>
      <c r="F146" s="161" t="s">
        <v>4880</v>
      </c>
      <c r="G146" s="164">
        <f>IF(COUNTIF(H146:AU146,"&lt;&gt;")=0,"",SUMPRODUCT(((Recommendations[ImplStatus]="Implemented")+(Recommendations[ImplStatus]="Compensated"))*ISNUMBER(MATCH(Recommendations[Id],H146:AU146,0)))/COUNTIF(H146:AU146,"&lt;&gt;"))</f>
        <v>0</v>
      </c>
      <c r="H146" s="167" t="s">
        <v>292</v>
      </c>
      <c r="I146" s="167" t="s">
        <v>304</v>
      </c>
      <c r="J146" s="167" t="s">
        <v>310</v>
      </c>
      <c r="K146" s="167" t="s">
        <v>348</v>
      </c>
      <c r="L146" s="167" t="s">
        <v>356</v>
      </c>
      <c r="M146" s="167" t="s">
        <v>363</v>
      </c>
      <c r="N146" s="167" t="s">
        <v>371</v>
      </c>
      <c r="O146" s="167" t="s">
        <v>400</v>
      </c>
      <c r="P146" s="167" t="s">
        <v>624</v>
      </c>
      <c r="Q146" s="167" t="s">
        <v>867</v>
      </c>
      <c r="R146" s="167" t="s">
        <v>874</v>
      </c>
      <c r="S146" s="167" t="s">
        <v>881</v>
      </c>
      <c r="T146" s="167" t="s">
        <v>989</v>
      </c>
      <c r="U146" s="167" t="s">
        <v>1120</v>
      </c>
      <c r="V146" s="167" t="s">
        <v>1128</v>
      </c>
      <c r="W146" s="167" t="s">
        <v>1150</v>
      </c>
      <c r="X146" s="167" t="s">
        <v>1899</v>
      </c>
      <c r="Y146" s="167" t="s">
        <v>2069</v>
      </c>
      <c r="Z146" s="167" t="s">
        <v>2076</v>
      </c>
      <c r="AA146" s="167" t="s">
        <v>2144</v>
      </c>
      <c r="AB146" s="167" t="s">
        <v>2151</v>
      </c>
      <c r="AC146" s="167" t="s">
        <v>2158</v>
      </c>
      <c r="AD146" s="167" t="s">
        <v>2164</v>
      </c>
      <c r="AE146" s="167" t="s">
        <v>2170</v>
      </c>
      <c r="AF146" s="167" t="s">
        <v>2287</v>
      </c>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5103</v>
      </c>
      <c r="B147" s="151" t="s">
        <v>5230</v>
      </c>
      <c r="C147" s="152" t="s">
        <v>5248</v>
      </c>
      <c r="D147" s="155" t="s">
        <v>5249</v>
      </c>
      <c r="E147" s="158" t="s">
        <v>5250</v>
      </c>
      <c r="F147" s="161" t="s">
        <v>4880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5103</v>
      </c>
      <c r="B148" s="150" t="s">
        <v>5251</v>
      </c>
      <c r="C148" s="148" t="s">
        <v>5252</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5103</v>
      </c>
      <c r="B149" s="151" t="s">
        <v>5251</v>
      </c>
      <c r="C149" s="152" t="s">
        <v>5253</v>
      </c>
      <c r="D149" s="155" t="s">
        <v>5254</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5103</v>
      </c>
      <c r="B150" s="151" t="s">
        <v>5251</v>
      </c>
      <c r="C150" s="152" t="s">
        <v>5255</v>
      </c>
      <c r="D150" s="155" t="s">
        <v>5256</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5103</v>
      </c>
      <c r="B151" s="151" t="s">
        <v>5251</v>
      </c>
      <c r="C151" s="152" t="s">
        <v>5257</v>
      </c>
      <c r="D151" s="155" t="s">
        <v>5258</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5103</v>
      </c>
      <c r="B152" s="151" t="s">
        <v>5251</v>
      </c>
      <c r="C152" s="152" t="s">
        <v>5259</v>
      </c>
      <c r="D152" s="155" t="s">
        <v>5260</v>
      </c>
      <c r="E152" s="158"/>
      <c r="F152" s="161" t="s">
        <v>25</v>
      </c>
      <c r="G152" s="164">
        <f>IF(COUNTIF(H152:AU152,"&lt;&gt;")=0,"",SUMPRODUCT(((Recommendations[ImplStatus]="Implemented")+(Recommendations[ImplStatus]="Compensated"))*ISNUMBER(MATCH(Recommendations[Id],H152:AU152,0)))/COUNTIF(H152:AU152,"&lt;&gt;"))</f>
        <v>0</v>
      </c>
      <c r="H152" s="167" t="s">
        <v>89</v>
      </c>
      <c r="I152" s="167" t="s">
        <v>96</v>
      </c>
      <c r="J152" s="167" t="s">
        <v>110</v>
      </c>
      <c r="K152" s="167" t="s">
        <v>117</v>
      </c>
      <c r="L152" s="167" t="s">
        <v>124</v>
      </c>
      <c r="M152" s="167" t="s">
        <v>130</v>
      </c>
      <c r="N152" s="167" t="s">
        <v>149</v>
      </c>
      <c r="O152" s="167" t="s">
        <v>156</v>
      </c>
      <c r="P152" s="167" t="s">
        <v>189</v>
      </c>
      <c r="Q152" s="167" t="s">
        <v>196</v>
      </c>
      <c r="R152" s="167" t="s">
        <v>234</v>
      </c>
      <c r="S152" s="167" t="s">
        <v>241</v>
      </c>
      <c r="T152" s="167" t="s">
        <v>262</v>
      </c>
      <c r="U152" s="167" t="s">
        <v>280</v>
      </c>
      <c r="V152" s="167" t="s">
        <v>285</v>
      </c>
      <c r="W152" s="167" t="s">
        <v>1736</v>
      </c>
      <c r="X152" s="167" t="s">
        <v>1742</v>
      </c>
      <c r="Y152" s="167" t="s">
        <v>1748</v>
      </c>
      <c r="Z152" s="167" t="s">
        <v>1783</v>
      </c>
      <c r="AA152" s="167" t="s">
        <v>1788</v>
      </c>
      <c r="AB152" s="167" t="s">
        <v>1792</v>
      </c>
      <c r="AC152" s="167" t="s">
        <v>1815</v>
      </c>
      <c r="AD152" s="167" t="s">
        <v>1819</v>
      </c>
      <c r="AE152" s="167" t="s">
        <v>1826</v>
      </c>
      <c r="AF152" s="167" t="s">
        <v>1833</v>
      </c>
      <c r="AG152" s="167" t="s">
        <v>1837</v>
      </c>
      <c r="AH152" s="167" t="s">
        <v>2308</v>
      </c>
      <c r="AI152" s="167" t="s">
        <v>2830</v>
      </c>
      <c r="AJ152" s="167" t="s">
        <v>2903</v>
      </c>
      <c r="AK152" s="167"/>
      <c r="AL152" s="167"/>
      <c r="AM152" s="167"/>
      <c r="AN152" s="167"/>
      <c r="AO152" s="167"/>
      <c r="AP152" s="167"/>
      <c r="AQ152" s="167"/>
      <c r="AR152" s="167"/>
      <c r="AS152" s="167"/>
      <c r="AT152" s="167"/>
      <c r="AU152" s="181"/>
    </row>
    <row r="153" spans="1:47" ht="60" customHeight="1" x14ac:dyDescent="0.35">
      <c r="A153" s="177" t="s">
        <v>5103</v>
      </c>
      <c r="B153" s="151" t="s">
        <v>5251</v>
      </c>
      <c r="C153" s="152" t="s">
        <v>5261</v>
      </c>
      <c r="D153" s="155" t="s">
        <v>5262</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5263</v>
      </c>
      <c r="B154" s="149" t="s">
        <v>25</v>
      </c>
      <c r="C154" s="147" t="s">
        <v>5264</v>
      </c>
      <c r="D154" s="153" t="s">
        <v>5265</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5263</v>
      </c>
      <c r="B155" s="150" t="s">
        <v>5266</v>
      </c>
      <c r="C155" s="148" t="s">
        <v>5267</v>
      </c>
      <c r="D155" s="154" t="s">
        <v>5268</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5263</v>
      </c>
      <c r="B156" s="151" t="s">
        <v>5266</v>
      </c>
      <c r="C156" s="152" t="s">
        <v>5269</v>
      </c>
      <c r="D156" s="155" t="s">
        <v>5270</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5263</v>
      </c>
      <c r="B157" s="151" t="s">
        <v>5266</v>
      </c>
      <c r="C157" s="152" t="s">
        <v>5271</v>
      </c>
      <c r="D157" s="155" t="s">
        <v>5272</v>
      </c>
      <c r="E157" s="158" t="s">
        <v>5273</v>
      </c>
      <c r="F157" s="161" t="s">
        <v>4880</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5263</v>
      </c>
      <c r="B158" s="151" t="s">
        <v>5266</v>
      </c>
      <c r="C158" s="152" t="s">
        <v>5274</v>
      </c>
      <c r="D158" s="155" t="s">
        <v>5275</v>
      </c>
      <c r="E158" s="158" t="s">
        <v>5276</v>
      </c>
      <c r="F158" s="161" t="s">
        <v>4880</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5263</v>
      </c>
      <c r="B159" s="151" t="s">
        <v>5266</v>
      </c>
      <c r="C159" s="152" t="s">
        <v>5277</v>
      </c>
      <c r="D159" s="155" t="s">
        <v>5278</v>
      </c>
      <c r="E159" s="158" t="s">
        <v>5279</v>
      </c>
      <c r="F159" s="161" t="s">
        <v>4880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5263</v>
      </c>
      <c r="B160" s="151" t="s">
        <v>5266</v>
      </c>
      <c r="C160" s="152" t="s">
        <v>5280</v>
      </c>
      <c r="D160" s="155" t="s">
        <v>5281</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5263</v>
      </c>
      <c r="B161" s="151" t="s">
        <v>5266</v>
      </c>
      <c r="C161" s="152" t="s">
        <v>5282</v>
      </c>
      <c r="D161" s="155" t="s">
        <v>5283</v>
      </c>
      <c r="E161" s="158" t="s">
        <v>5284</v>
      </c>
      <c r="F161" s="161" t="s">
        <v>4880</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5263</v>
      </c>
      <c r="B162" s="151" t="s">
        <v>5266</v>
      </c>
      <c r="C162" s="152" t="s">
        <v>5285</v>
      </c>
      <c r="D162" s="155" t="s">
        <v>5286</v>
      </c>
      <c r="E162" s="158" t="s">
        <v>5287</v>
      </c>
      <c r="F162" s="161" t="s">
        <v>4880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5263</v>
      </c>
      <c r="B163" s="151" t="s">
        <v>5266</v>
      </c>
      <c r="C163" s="152" t="s">
        <v>5288</v>
      </c>
      <c r="D163" s="155" t="s">
        <v>5289</v>
      </c>
      <c r="E163" s="158" t="s">
        <v>5290</v>
      </c>
      <c r="F163" s="161" t="s">
        <v>4880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5263</v>
      </c>
      <c r="B164" s="150" t="s">
        <v>4684</v>
      </c>
      <c r="C164" s="148" t="s">
        <v>5291</v>
      </c>
      <c r="D164" s="154" t="s">
        <v>5292</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5263</v>
      </c>
      <c r="B165" s="151" t="s">
        <v>4684</v>
      </c>
      <c r="C165" s="152" t="s">
        <v>5293</v>
      </c>
      <c r="D165" s="155" t="s">
        <v>5294</v>
      </c>
      <c r="E165" s="158" t="s">
        <v>5295</v>
      </c>
      <c r="F165" s="161" t="s">
        <v>4880</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5263</v>
      </c>
      <c r="B166" s="151" t="s">
        <v>4684</v>
      </c>
      <c r="C166" s="152" t="s">
        <v>5296</v>
      </c>
      <c r="D166" s="155" t="s">
        <v>5297</v>
      </c>
      <c r="E166" s="158" t="s">
        <v>5298</v>
      </c>
      <c r="F166" s="161" t="s">
        <v>4880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5263</v>
      </c>
      <c r="B167" s="151" t="s">
        <v>4684</v>
      </c>
      <c r="C167" s="152" t="s">
        <v>5299</v>
      </c>
      <c r="D167" s="155" t="s">
        <v>5300</v>
      </c>
      <c r="E167" s="158" t="s">
        <v>5301</v>
      </c>
      <c r="F167" s="161" t="s">
        <v>4880</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5263</v>
      </c>
      <c r="B168" s="151" t="s">
        <v>4684</v>
      </c>
      <c r="C168" s="152" t="s">
        <v>5302</v>
      </c>
      <c r="D168" s="155" t="s">
        <v>5303</v>
      </c>
      <c r="E168" s="158"/>
      <c r="F168" s="161" t="s">
        <v>25</v>
      </c>
      <c r="G168" s="164">
        <f>IF(COUNTIF(H168:AU168,"&lt;&gt;")=0,"",SUMPRODUCT(((Recommendations[ImplStatus]="Implemented")+(Recommendations[ImplStatus]="Compensated"))*ISNUMBER(MATCH(Recommendations[Id],H168:AU168,0)))/COUNTIF(H168:AU168,"&lt;&gt;"))</f>
        <v>0</v>
      </c>
      <c r="H168" s="167" t="s">
        <v>379</v>
      </c>
      <c r="I168" s="167" t="s">
        <v>632</v>
      </c>
      <c r="J168" s="167" t="s">
        <v>638</v>
      </c>
      <c r="K168" s="167" t="s">
        <v>926</v>
      </c>
      <c r="L168" s="167" t="s">
        <v>1404</v>
      </c>
      <c r="M168" s="167" t="s">
        <v>1410</v>
      </c>
      <c r="N168" s="167" t="s">
        <v>1417</v>
      </c>
      <c r="O168" s="167" t="s">
        <v>1424</v>
      </c>
      <c r="P168" s="167" t="s">
        <v>1430</v>
      </c>
      <c r="Q168" s="167" t="s">
        <v>1436</v>
      </c>
      <c r="R168" s="167" t="s">
        <v>1442</v>
      </c>
      <c r="S168" s="167" t="s">
        <v>1449</v>
      </c>
      <c r="T168" s="167" t="s">
        <v>1454</v>
      </c>
      <c r="U168" s="167" t="s">
        <v>1459</v>
      </c>
      <c r="V168" s="167" t="s">
        <v>1464</v>
      </c>
      <c r="W168" s="167" t="s">
        <v>1469</v>
      </c>
      <c r="X168" s="167" t="s">
        <v>1475</v>
      </c>
      <c r="Y168" s="167" t="s">
        <v>1479</v>
      </c>
      <c r="Z168" s="167" t="s">
        <v>1484</v>
      </c>
      <c r="AA168" s="167" t="s">
        <v>1488</v>
      </c>
      <c r="AB168" s="167" t="s">
        <v>1494</v>
      </c>
      <c r="AC168" s="167" t="s">
        <v>1500</v>
      </c>
      <c r="AD168" s="167" t="s">
        <v>1505</v>
      </c>
      <c r="AE168" s="167" t="s">
        <v>1511</v>
      </c>
      <c r="AF168" s="167" t="s">
        <v>1517</v>
      </c>
      <c r="AG168" s="167" t="s">
        <v>1522</v>
      </c>
      <c r="AH168" s="167" t="s">
        <v>1528</v>
      </c>
      <c r="AI168" s="167" t="s">
        <v>1535</v>
      </c>
      <c r="AJ168" s="167" t="s">
        <v>1542</v>
      </c>
      <c r="AK168" s="167" t="s">
        <v>1549</v>
      </c>
      <c r="AL168" s="167" t="s">
        <v>1563</v>
      </c>
      <c r="AM168" s="167" t="s">
        <v>1569</v>
      </c>
      <c r="AN168" s="167" t="s">
        <v>1576</v>
      </c>
      <c r="AO168" s="167" t="s">
        <v>1583</v>
      </c>
      <c r="AP168" s="167" t="s">
        <v>1590</v>
      </c>
      <c r="AQ168" s="167" t="s">
        <v>2253</v>
      </c>
      <c r="AR168" s="167" t="s">
        <v>2267</v>
      </c>
      <c r="AS168" s="167" t="s">
        <v>2274</v>
      </c>
      <c r="AT168" s="167"/>
      <c r="AU168" s="181"/>
    </row>
    <row r="169" spans="1:47" ht="60" customHeight="1" x14ac:dyDescent="0.35">
      <c r="A169" s="177" t="s">
        <v>5263</v>
      </c>
      <c r="B169" s="151" t="s">
        <v>4684</v>
      </c>
      <c r="C169" s="152" t="s">
        <v>5304</v>
      </c>
      <c r="D169" s="155" t="s">
        <v>5305</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5263</v>
      </c>
      <c r="B170" s="151" t="s">
        <v>4684</v>
      </c>
      <c r="C170" s="152" t="s">
        <v>5306</v>
      </c>
      <c r="D170" s="155" t="s">
        <v>5307</v>
      </c>
      <c r="E170" s="158" t="s">
        <v>5308</v>
      </c>
      <c r="F170" s="161" t="s">
        <v>4894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5263</v>
      </c>
      <c r="B171" s="151" t="s">
        <v>4684</v>
      </c>
      <c r="C171" s="152" t="s">
        <v>5309</v>
      </c>
      <c r="D171" s="155" t="s">
        <v>5310</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5263</v>
      </c>
      <c r="B172" s="151" t="s">
        <v>4684</v>
      </c>
      <c r="C172" s="152" t="s">
        <v>5311</v>
      </c>
      <c r="D172" s="155" t="s">
        <v>5312</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5263</v>
      </c>
      <c r="B173" s="151" t="s">
        <v>4684</v>
      </c>
      <c r="C173" s="152" t="s">
        <v>5313</v>
      </c>
      <c r="D173" s="155" t="s">
        <v>5314</v>
      </c>
      <c r="E173" s="158" t="s">
        <v>5315</v>
      </c>
      <c r="F173" s="161" t="s">
        <v>4880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5263</v>
      </c>
      <c r="B174" s="150" t="s">
        <v>5316</v>
      </c>
      <c r="C174" s="148" t="s">
        <v>5317</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5263</v>
      </c>
      <c r="B175" s="151" t="s">
        <v>5316</v>
      </c>
      <c r="C175" s="152" t="s">
        <v>5318</v>
      </c>
      <c r="D175" s="155" t="s">
        <v>5319</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5263</v>
      </c>
      <c r="B176" s="151" t="s">
        <v>5316</v>
      </c>
      <c r="C176" s="152" t="s">
        <v>5320</v>
      </c>
      <c r="D176" s="155" t="s">
        <v>5321</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5263</v>
      </c>
      <c r="B177" s="151" t="s">
        <v>5316</v>
      </c>
      <c r="C177" s="152" t="s">
        <v>5322</v>
      </c>
      <c r="D177" s="155" t="s">
        <v>5323</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5263</v>
      </c>
      <c r="B178" s="151" t="s">
        <v>5316</v>
      </c>
      <c r="C178" s="152" t="s">
        <v>5324</v>
      </c>
      <c r="D178" s="155" t="s">
        <v>5325</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5263</v>
      </c>
      <c r="B179" s="151" t="s">
        <v>5316</v>
      </c>
      <c r="C179" s="152" t="s">
        <v>5326</v>
      </c>
      <c r="D179" s="155" t="s">
        <v>5327</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5328</v>
      </c>
      <c r="B180" s="149" t="s">
        <v>25</v>
      </c>
      <c r="C180" s="147" t="s">
        <v>5329</v>
      </c>
      <c r="D180" s="153" t="s">
        <v>5330</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5328</v>
      </c>
      <c r="B181" s="150" t="s">
        <v>5331</v>
      </c>
      <c r="C181" s="148" t="s">
        <v>5332</v>
      </c>
      <c r="D181" s="154" t="s">
        <v>5333</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5328</v>
      </c>
      <c r="B182" s="151" t="s">
        <v>5331</v>
      </c>
      <c r="C182" s="152" t="s">
        <v>5334</v>
      </c>
      <c r="D182" s="155" t="s">
        <v>5335</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5328</v>
      </c>
      <c r="B183" s="151" t="s">
        <v>5331</v>
      </c>
      <c r="C183" s="152" t="s">
        <v>5336</v>
      </c>
      <c r="D183" s="155" t="s">
        <v>5337</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5328</v>
      </c>
      <c r="B184" s="151" t="s">
        <v>5331</v>
      </c>
      <c r="C184" s="152" t="s">
        <v>5338</v>
      </c>
      <c r="D184" s="155" t="s">
        <v>5339</v>
      </c>
      <c r="E184" s="158" t="s">
        <v>5340</v>
      </c>
      <c r="F184" s="161" t="s">
        <v>4880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5328</v>
      </c>
      <c r="B185" s="151" t="s">
        <v>5331</v>
      </c>
      <c r="C185" s="152" t="s">
        <v>5341</v>
      </c>
      <c r="D185" s="155" t="s">
        <v>5342</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5328</v>
      </c>
      <c r="B186" s="151" t="s">
        <v>5331</v>
      </c>
      <c r="C186" s="152" t="s">
        <v>5343</v>
      </c>
      <c r="D186" s="155" t="s">
        <v>5344</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5328</v>
      </c>
      <c r="B187" s="151" t="s">
        <v>5331</v>
      </c>
      <c r="C187" s="152" t="s">
        <v>5345</v>
      </c>
      <c r="D187" s="155" t="s">
        <v>5346</v>
      </c>
      <c r="E187" s="158" t="s">
        <v>5347</v>
      </c>
      <c r="F187" s="161" t="s">
        <v>4880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5328</v>
      </c>
      <c r="B188" s="151" t="s">
        <v>5331</v>
      </c>
      <c r="C188" s="152" t="s">
        <v>5348</v>
      </c>
      <c r="D188" s="155" t="s">
        <v>5349</v>
      </c>
      <c r="E188" s="158" t="s">
        <v>5350</v>
      </c>
      <c r="F188" s="161" t="s">
        <v>4880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5328</v>
      </c>
      <c r="B189" s="151" t="s">
        <v>5331</v>
      </c>
      <c r="C189" s="152" t="s">
        <v>5351</v>
      </c>
      <c r="D189" s="155" t="s">
        <v>5352</v>
      </c>
      <c r="E189" s="158" t="s">
        <v>5353</v>
      </c>
      <c r="F189" s="161" t="s">
        <v>4880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5328</v>
      </c>
      <c r="B190" s="150" t="s">
        <v>5354</v>
      </c>
      <c r="C190" s="148" t="s">
        <v>5355</v>
      </c>
      <c r="D190" s="154" t="s">
        <v>5356</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5328</v>
      </c>
      <c r="B191" s="151" t="s">
        <v>5354</v>
      </c>
      <c r="C191" s="152" t="s">
        <v>5357</v>
      </c>
      <c r="D191" s="155" t="s">
        <v>5358</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5328</v>
      </c>
      <c r="B192" s="151" t="s">
        <v>5354</v>
      </c>
      <c r="C192" s="152" t="s">
        <v>5359</v>
      </c>
      <c r="D192" s="155" t="s">
        <v>5360</v>
      </c>
      <c r="E192" s="158" t="s">
        <v>5361</v>
      </c>
      <c r="F192" s="161" t="s">
        <v>4884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5328</v>
      </c>
      <c r="B193" s="151" t="s">
        <v>5354</v>
      </c>
      <c r="C193" s="152" t="s">
        <v>5362</v>
      </c>
      <c r="D193" s="155" t="s">
        <v>5363</v>
      </c>
      <c r="E193" s="158" t="s">
        <v>5364</v>
      </c>
      <c r="F193" s="161" t="s">
        <v>4884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5328</v>
      </c>
      <c r="B194" s="151" t="s">
        <v>5354</v>
      </c>
      <c r="C194" s="152" t="s">
        <v>5365</v>
      </c>
      <c r="D194" s="155" t="s">
        <v>5366</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5328</v>
      </c>
      <c r="B195" s="151" t="s">
        <v>5354</v>
      </c>
      <c r="C195" s="152" t="s">
        <v>5367</v>
      </c>
      <c r="D195" s="155" t="s">
        <v>5368</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5328</v>
      </c>
      <c r="B196" s="150" t="s">
        <v>5369</v>
      </c>
      <c r="C196" s="148" t="s">
        <v>5370</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5328</v>
      </c>
      <c r="B197" s="151" t="s">
        <v>5369</v>
      </c>
      <c r="C197" s="152" t="s">
        <v>5371</v>
      </c>
      <c r="D197" s="155" t="s">
        <v>5372</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5328</v>
      </c>
      <c r="B198" s="151" t="s">
        <v>5369</v>
      </c>
      <c r="C198" s="152" t="s">
        <v>5373</v>
      </c>
      <c r="D198" s="155" t="s">
        <v>5374</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5328</v>
      </c>
      <c r="B199" s="150" t="s">
        <v>5375</v>
      </c>
      <c r="C199" s="148" t="s">
        <v>5376</v>
      </c>
      <c r="D199" s="154" t="s">
        <v>5377</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5328</v>
      </c>
      <c r="B200" s="151" t="s">
        <v>5375</v>
      </c>
      <c r="C200" s="152" t="s">
        <v>5378</v>
      </c>
      <c r="D200" s="155" t="s">
        <v>5379</v>
      </c>
      <c r="E200" s="158" t="s">
        <v>5380</v>
      </c>
      <c r="F200" s="161" t="s">
        <v>4894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5328</v>
      </c>
      <c r="B201" s="151" t="s">
        <v>5375</v>
      </c>
      <c r="C201" s="152" t="s">
        <v>5381</v>
      </c>
      <c r="D201" s="155" t="s">
        <v>5382</v>
      </c>
      <c r="E201" s="158" t="s">
        <v>5383</v>
      </c>
      <c r="F201" s="161" t="s">
        <v>4880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5328</v>
      </c>
      <c r="B202" s="151" t="s">
        <v>5375</v>
      </c>
      <c r="C202" s="152" t="s">
        <v>5384</v>
      </c>
      <c r="D202" s="155" t="s">
        <v>5385</v>
      </c>
      <c r="E202" s="158" t="s">
        <v>5386</v>
      </c>
      <c r="F202" s="161" t="s">
        <v>4880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5328</v>
      </c>
      <c r="B203" s="151" t="s">
        <v>5375</v>
      </c>
      <c r="C203" s="152" t="s">
        <v>5387</v>
      </c>
      <c r="D203" s="155" t="s">
        <v>5388</v>
      </c>
      <c r="E203" s="158" t="s">
        <v>5389</v>
      </c>
      <c r="F203" s="161" t="s">
        <v>4880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5328</v>
      </c>
      <c r="B204" s="151" t="s">
        <v>5375</v>
      </c>
      <c r="C204" s="152" t="s">
        <v>5390</v>
      </c>
      <c r="D204" s="155" t="s">
        <v>5391</v>
      </c>
      <c r="E204" s="158" t="s">
        <v>5392</v>
      </c>
      <c r="F204" s="161" t="s">
        <v>4880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5328</v>
      </c>
      <c r="B205" s="150" t="s">
        <v>5393</v>
      </c>
      <c r="C205" s="148" t="s">
        <v>5394</v>
      </c>
      <c r="D205" s="154" t="s">
        <v>5395</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5328</v>
      </c>
      <c r="B206" s="151" t="s">
        <v>5393</v>
      </c>
      <c r="C206" s="152" t="s">
        <v>5396</v>
      </c>
      <c r="D206" s="155" t="s">
        <v>5397</v>
      </c>
      <c r="E206" s="158" t="s">
        <v>5398</v>
      </c>
      <c r="F206" s="161" t="s">
        <v>4884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5328</v>
      </c>
      <c r="B207" s="151" t="s">
        <v>5393</v>
      </c>
      <c r="C207" s="152" t="s">
        <v>5399</v>
      </c>
      <c r="D207" s="155" t="s">
        <v>5400</v>
      </c>
      <c r="E207" s="158" t="s">
        <v>5401</v>
      </c>
      <c r="F207" s="161" t="s">
        <v>4884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5328</v>
      </c>
      <c r="B208" s="151" t="s">
        <v>5393</v>
      </c>
      <c r="C208" s="152" t="s">
        <v>5402</v>
      </c>
      <c r="D208" s="155" t="s">
        <v>5403</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5328</v>
      </c>
      <c r="B209" s="150" t="s">
        <v>5404</v>
      </c>
      <c r="C209" s="148" t="s">
        <v>5405</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5328</v>
      </c>
      <c r="B210" s="151" t="s">
        <v>5404</v>
      </c>
      <c r="C210" s="152" t="s">
        <v>5406</v>
      </c>
      <c r="D210" s="155" t="s">
        <v>5407</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5408</v>
      </c>
      <c r="B211" s="149" t="s">
        <v>25</v>
      </c>
      <c r="C211" s="147" t="s">
        <v>5409</v>
      </c>
      <c r="D211" s="153" t="s">
        <v>5410</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5408</v>
      </c>
      <c r="B212" s="150" t="s">
        <v>5411</v>
      </c>
      <c r="C212" s="148" t="s">
        <v>5412</v>
      </c>
      <c r="D212" s="154" t="s">
        <v>5413</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5408</v>
      </c>
      <c r="B213" s="151" t="s">
        <v>5411</v>
      </c>
      <c r="C213" s="152" t="s">
        <v>5414</v>
      </c>
      <c r="D213" s="155" t="s">
        <v>5415</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5408</v>
      </c>
      <c r="B214" s="151" t="s">
        <v>5411</v>
      </c>
      <c r="C214" s="152" t="s">
        <v>5416</v>
      </c>
      <c r="D214" s="155" t="s">
        <v>5417</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5408</v>
      </c>
      <c r="B215" s="151" t="s">
        <v>5411</v>
      </c>
      <c r="C215" s="152" t="s">
        <v>5418</v>
      </c>
      <c r="D215" s="155" t="s">
        <v>5419</v>
      </c>
      <c r="E215" s="158" t="s">
        <v>5420</v>
      </c>
      <c r="F215" s="161" t="s">
        <v>4884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5408</v>
      </c>
      <c r="B216" s="151" t="s">
        <v>5411</v>
      </c>
      <c r="C216" s="152" t="s">
        <v>5421</v>
      </c>
      <c r="D216" s="155" t="s">
        <v>5422</v>
      </c>
      <c r="E216" s="158" t="s">
        <v>5423</v>
      </c>
      <c r="F216" s="161" t="s">
        <v>4880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5408</v>
      </c>
      <c r="B217" s="150" t="s">
        <v>5369</v>
      </c>
      <c r="C217" s="148" t="s">
        <v>5424</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5408</v>
      </c>
      <c r="B218" s="151" t="s">
        <v>5369</v>
      </c>
      <c r="C218" s="152" t="s">
        <v>5425</v>
      </c>
      <c r="D218" s="155" t="s">
        <v>5426</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5408</v>
      </c>
      <c r="B219" s="151" t="s">
        <v>5369</v>
      </c>
      <c r="C219" s="152" t="s">
        <v>5427</v>
      </c>
      <c r="D219" s="155" t="s">
        <v>5428</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5408</v>
      </c>
      <c r="B220" s="150" t="s">
        <v>5429</v>
      </c>
      <c r="C220" s="148" t="s">
        <v>5430</v>
      </c>
      <c r="D220" s="154" t="s">
        <v>5431</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5408</v>
      </c>
      <c r="B221" s="151" t="s">
        <v>5429</v>
      </c>
      <c r="C221" s="152" t="s">
        <v>5432</v>
      </c>
      <c r="D221" s="155" t="s">
        <v>5433</v>
      </c>
      <c r="E221" s="158" t="s">
        <v>5434</v>
      </c>
      <c r="F221" s="161" t="s">
        <v>4880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5408</v>
      </c>
      <c r="B222" s="151" t="s">
        <v>5429</v>
      </c>
      <c r="C222" s="152" t="s">
        <v>5435</v>
      </c>
      <c r="D222" s="155" t="s">
        <v>5436</v>
      </c>
      <c r="E222" s="158" t="s">
        <v>5437</v>
      </c>
      <c r="F222" s="161" t="s">
        <v>4880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5408</v>
      </c>
      <c r="B223" s="151" t="s">
        <v>5429</v>
      </c>
      <c r="C223" s="152" t="s">
        <v>5438</v>
      </c>
      <c r="D223" s="155" t="s">
        <v>5439</v>
      </c>
      <c r="E223" s="158" t="s">
        <v>5440</v>
      </c>
      <c r="F223" s="161" t="s">
        <v>4880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5408</v>
      </c>
      <c r="B224" s="151" t="s">
        <v>5429</v>
      </c>
      <c r="C224" s="152" t="s">
        <v>5441</v>
      </c>
      <c r="D224" s="155" t="s">
        <v>5442</v>
      </c>
      <c r="E224" s="158" t="s">
        <v>5443</v>
      </c>
      <c r="F224" s="161" t="s">
        <v>4880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5408</v>
      </c>
      <c r="B225" s="151" t="s">
        <v>5429</v>
      </c>
      <c r="C225" s="152" t="s">
        <v>5444</v>
      </c>
      <c r="D225" s="155" t="s">
        <v>5445</v>
      </c>
      <c r="E225" s="158" t="s">
        <v>5446</v>
      </c>
      <c r="F225" s="161" t="s">
        <v>4880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5408</v>
      </c>
      <c r="B226" s="168" t="s">
        <v>5429</v>
      </c>
      <c r="C226" s="169" t="s">
        <v>5447</v>
      </c>
      <c r="D226" s="170" t="s">
        <v>5448</v>
      </c>
      <c r="E226" s="171" t="s">
        <v>5449</v>
      </c>
      <c r="F226" s="172" t="s">
        <v>4880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65" t="s">
        <v>3002</v>
      </c>
      <c r="B230" s="265"/>
      <c r="C230" s="265"/>
      <c r="D230" s="26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IFERROR(INDEX('Recommendations'!$I$2:$I$458, MATCH(H2,'Recommendations'!$B$2:$B$458,0))="Implemented", FALSE))</xm:f>
            <x14:dxf>
              <font>
                <color rgb="FF000000"/>
              </font>
              <fill>
                <patternFill>
                  <bgColor rgb="FF3C7D22"/>
                </patternFill>
              </fill>
            </x14:dxf>
          </x14:cfRule>
          <x14:cfRule type="expression" priority="2" id="{00000000-000E-0000-0700-000002000000}">
            <xm:f>AND(H2&lt;&gt;"", IFERROR(INDEX('Recommendations'!$I$2:$I$458, MATCH(H2,'Recommendations'!$B$2:$B$458,0))="Compensated", FALSE))</xm:f>
            <x14:dxf>
              <font>
                <color rgb="FF000000"/>
              </font>
              <fill>
                <patternFill>
                  <bgColor rgb="FFC6E0B4"/>
                </patternFill>
              </fill>
            </x14:dxf>
          </x14:cfRule>
          <x14:cfRule type="expression" priority="3" id="{00000000-000E-0000-0700-000003000000}">
            <xm:f>AND(H2&lt;&gt;"", IFERROR(INDEX('Recommendations'!$I$2:$I$458, MATCH(H2,'Recommendations'!$B$2:$B$458,0))="Testing", FALSE))</xm:f>
            <x14:dxf>
              <font>
                <color rgb="FF000000"/>
              </font>
              <fill>
                <patternFill>
                  <bgColor rgb="FFFFC000"/>
                </patternFill>
              </fill>
            </x14:dxf>
          </x14:cfRule>
          <x14:cfRule type="expression" priority="4" id="{00000000-000E-0000-0700-000004000000}">
            <xm:f>AND(H2&lt;&gt;"", IFERROR(INDEX('Recommendations'!$I$2:$I$458, MATCH(H2,'Recommendations'!$B$2:$B$458,0))="Failed", FALSE))</xm:f>
            <x14:dxf>
              <font>
                <color rgb="FF000000"/>
              </font>
              <fill>
                <patternFill>
                  <bgColor rgb="FFD82891"/>
                </patternFill>
              </fill>
            </x14:dxf>
          </x14:cfRule>
          <x14:cfRule type="expression" priority="5" id="{00000000-000E-0000-0700-000005000000}">
            <xm:f>AND(H2&lt;&gt;"", IFERROR(INDEX('Recommendations'!$I$2:$I$458, MATCH(H2,'Recommendations'!$B$2:$B$458,0))="Risk Accepted", FALSE))</xm:f>
            <x14:dxf>
              <font>
                <color rgb="FF000000"/>
              </font>
              <fill>
                <patternFill>
                  <bgColor rgb="FFD9D9D9"/>
                </patternFill>
              </fill>
            </x14:dxf>
          </x14:cfRule>
          <x14:cfRule type="expression" priority="6" id="{00000000-000E-0000-0700-000006000000}">
            <xm:f>AND(H2&lt;&gt;"", IFERROR(INDEX('Recommendations'!$I$2:$I$458, MATCH(H2,'Recommendations'!$B$2:$B$458,0))="N/A",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4867</v>
      </c>
      <c r="B1" s="207" t="s">
        <v>5450</v>
      </c>
      <c r="C1" s="207" t="s">
        <v>5451</v>
      </c>
      <c r="D1" s="207" t="s">
        <v>5452</v>
      </c>
      <c r="E1" s="207" t="s">
        <v>4177</v>
      </c>
      <c r="F1" s="207" t="s">
        <v>3251</v>
      </c>
      <c r="G1" s="207" t="s">
        <v>3252</v>
      </c>
      <c r="H1" s="207" t="s">
        <v>3253</v>
      </c>
      <c r="I1" s="207" t="s">
        <v>3254</v>
      </c>
      <c r="J1" s="207" t="s">
        <v>3255</v>
      </c>
      <c r="K1" s="207" t="s">
        <v>3256</v>
      </c>
      <c r="L1" s="207" t="s">
        <v>3257</v>
      </c>
      <c r="M1" s="207" t="s">
        <v>3258</v>
      </c>
      <c r="N1" s="207" t="s">
        <v>3259</v>
      </c>
      <c r="O1" s="207" t="s">
        <v>3260</v>
      </c>
      <c r="P1" s="207" t="s">
        <v>3261</v>
      </c>
      <c r="Q1" s="207" t="s">
        <v>3262</v>
      </c>
      <c r="R1" s="207" t="s">
        <v>3263</v>
      </c>
      <c r="S1" s="207" t="s">
        <v>3264</v>
      </c>
      <c r="T1" s="207" t="s">
        <v>3265</v>
      </c>
      <c r="U1" s="207" t="s">
        <v>3266</v>
      </c>
      <c r="V1" s="207" t="s">
        <v>3267</v>
      </c>
      <c r="W1" s="207" t="s">
        <v>3268</v>
      </c>
      <c r="X1" s="207" t="s">
        <v>3269</v>
      </c>
      <c r="Y1" s="207" t="s">
        <v>3270</v>
      </c>
      <c r="Z1" s="207" t="s">
        <v>3271</v>
      </c>
      <c r="AA1" s="207" t="s">
        <v>3272</v>
      </c>
      <c r="AB1" s="207" t="s">
        <v>3273</v>
      </c>
      <c r="AC1" s="207" t="s">
        <v>3274</v>
      </c>
      <c r="AD1" s="207" t="s">
        <v>3275</v>
      </c>
      <c r="AE1" s="207" t="s">
        <v>3276</v>
      </c>
      <c r="AF1" s="207" t="s">
        <v>3277</v>
      </c>
      <c r="AG1" s="207" t="s">
        <v>3278</v>
      </c>
      <c r="AH1" s="207" t="s">
        <v>3279</v>
      </c>
      <c r="AI1" s="207" t="s">
        <v>3280</v>
      </c>
      <c r="AJ1" s="207" t="s">
        <v>3281</v>
      </c>
      <c r="AK1" s="207" t="s">
        <v>3282</v>
      </c>
      <c r="AL1" s="207" t="s">
        <v>3283</v>
      </c>
      <c r="AM1" s="207" t="s">
        <v>3284</v>
      </c>
      <c r="AN1" s="207" t="s">
        <v>3285</v>
      </c>
      <c r="AO1" s="207" t="s">
        <v>3286</v>
      </c>
      <c r="AP1" s="207" t="s">
        <v>3287</v>
      </c>
      <c r="AQ1" s="207" t="s">
        <v>3288</v>
      </c>
      <c r="AR1" s="207" t="s">
        <v>3289</v>
      </c>
      <c r="AS1" s="207" t="s">
        <v>3290</v>
      </c>
      <c r="AT1" s="208" t="s">
        <v>3291</v>
      </c>
    </row>
    <row r="2" spans="1:46" ht="60" customHeight="1" outlineLevel="1" x14ac:dyDescent="0.35">
      <c r="A2" s="200" t="s">
        <v>3092</v>
      </c>
      <c r="B2" s="186" t="s">
        <v>5453</v>
      </c>
      <c r="C2" s="186"/>
      <c r="D2" s="189" t="s">
        <v>5454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3092</v>
      </c>
      <c r="B3" s="187" t="s">
        <v>5453</v>
      </c>
      <c r="C3" s="188" t="s">
        <v>5455</v>
      </c>
      <c r="D3" s="190" t="s">
        <v>5456</v>
      </c>
      <c r="E3" s="190" t="s">
        <v>5457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3092</v>
      </c>
      <c r="B4" s="187" t="s">
        <v>5453</v>
      </c>
      <c r="C4" s="188" t="s">
        <v>5458</v>
      </c>
      <c r="D4" s="190" t="s">
        <v>5459</v>
      </c>
      <c r="E4" s="190" t="s">
        <v>5460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3092</v>
      </c>
      <c r="B5" s="187" t="s">
        <v>5453</v>
      </c>
      <c r="C5" s="188" t="s">
        <v>5461</v>
      </c>
      <c r="D5" s="190" t="s">
        <v>5462</v>
      </c>
      <c r="E5" s="190" t="s">
        <v>5463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3092</v>
      </c>
      <c r="B6" s="187" t="s">
        <v>5453</v>
      </c>
      <c r="C6" s="188" t="s">
        <v>5464</v>
      </c>
      <c r="D6" s="190" t="s">
        <v>5465</v>
      </c>
      <c r="E6" s="190" t="s">
        <v>5466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3092</v>
      </c>
      <c r="B7" s="187" t="s">
        <v>5453</v>
      </c>
      <c r="C7" s="188" t="s">
        <v>5467</v>
      </c>
      <c r="D7" s="190" t="s">
        <v>5468</v>
      </c>
      <c r="E7" s="190" t="s">
        <v>5469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3092</v>
      </c>
      <c r="B8" s="187" t="s">
        <v>5453</v>
      </c>
      <c r="C8" s="188" t="s">
        <v>5470</v>
      </c>
      <c r="D8" s="190" t="s">
        <v>5471</v>
      </c>
      <c r="E8" s="190" t="s">
        <v>5472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3092</v>
      </c>
      <c r="B9" s="187" t="s">
        <v>5453</v>
      </c>
      <c r="C9" s="188" t="s">
        <v>5473</v>
      </c>
      <c r="D9" s="190" t="s">
        <v>5474</v>
      </c>
      <c r="E9" s="190" t="s">
        <v>5475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3092</v>
      </c>
      <c r="B10" s="187" t="s">
        <v>5453</v>
      </c>
      <c r="C10" s="188" t="s">
        <v>5476</v>
      </c>
      <c r="D10" s="190" t="s">
        <v>5477</v>
      </c>
      <c r="E10" s="190" t="s">
        <v>5478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3092</v>
      </c>
      <c r="B11" s="187" t="s">
        <v>5453</v>
      </c>
      <c r="C11" s="188" t="s">
        <v>5479</v>
      </c>
      <c r="D11" s="190" t="s">
        <v>5480</v>
      </c>
      <c r="E11" s="190" t="s">
        <v>5481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3092</v>
      </c>
      <c r="B12" s="187" t="s">
        <v>5453</v>
      </c>
      <c r="C12" s="188" t="s">
        <v>5482</v>
      </c>
      <c r="D12" s="190" t="s">
        <v>5483</v>
      </c>
      <c r="E12" s="190" t="s">
        <v>5484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3092</v>
      </c>
      <c r="B13" s="187" t="s">
        <v>5453</v>
      </c>
      <c r="C13" s="188" t="s">
        <v>5485</v>
      </c>
      <c r="D13" s="190" t="s">
        <v>5486</v>
      </c>
      <c r="E13" s="190" t="s">
        <v>5487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3092</v>
      </c>
      <c r="B14" s="187" t="s">
        <v>5453</v>
      </c>
      <c r="C14" s="188" t="s">
        <v>5488</v>
      </c>
      <c r="D14" s="190" t="s">
        <v>5489</v>
      </c>
      <c r="E14" s="190" t="s">
        <v>5490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3092</v>
      </c>
      <c r="B15" s="187" t="s">
        <v>5453</v>
      </c>
      <c r="C15" s="188" t="s">
        <v>5491</v>
      </c>
      <c r="D15" s="190" t="s">
        <v>5492</v>
      </c>
      <c r="E15" s="190" t="s">
        <v>5493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3092</v>
      </c>
      <c r="B16" s="187" t="s">
        <v>5453</v>
      </c>
      <c r="C16" s="188" t="s">
        <v>5494</v>
      </c>
      <c r="D16" s="190" t="s">
        <v>5495</v>
      </c>
      <c r="E16" s="190" t="s">
        <v>5496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3092</v>
      </c>
      <c r="B17" s="187" t="s">
        <v>5453</v>
      </c>
      <c r="C17" s="188" t="s">
        <v>5497</v>
      </c>
      <c r="D17" s="190" t="s">
        <v>5498</v>
      </c>
      <c r="E17" s="190" t="s">
        <v>5499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3092</v>
      </c>
      <c r="B18" s="187" t="s">
        <v>5453</v>
      </c>
      <c r="C18" s="188" t="s">
        <v>5500</v>
      </c>
      <c r="D18" s="190" t="s">
        <v>5501</v>
      </c>
      <c r="E18" s="190" t="s">
        <v>5502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3092</v>
      </c>
      <c r="B19" s="186" t="s">
        <v>5503</v>
      </c>
      <c r="C19" s="186"/>
      <c r="D19" s="189" t="s">
        <v>5504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3092</v>
      </c>
      <c r="B20" s="187" t="s">
        <v>5503</v>
      </c>
      <c r="C20" s="188" t="s">
        <v>5505</v>
      </c>
      <c r="D20" s="190" t="s">
        <v>5506</v>
      </c>
      <c r="E20" s="190" t="s">
        <v>5507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3092</v>
      </c>
      <c r="B21" s="187" t="s">
        <v>5503</v>
      </c>
      <c r="C21" s="188" t="s">
        <v>5508</v>
      </c>
      <c r="D21" s="190" t="s">
        <v>5509</v>
      </c>
      <c r="E21" s="190" t="s">
        <v>5510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3092</v>
      </c>
      <c r="B22" s="187" t="s">
        <v>5503</v>
      </c>
      <c r="C22" s="188" t="s">
        <v>5511</v>
      </c>
      <c r="D22" s="190" t="s">
        <v>5512</v>
      </c>
      <c r="E22" s="190" t="s">
        <v>5513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3092</v>
      </c>
      <c r="B23" s="187" t="s">
        <v>5503</v>
      </c>
      <c r="C23" s="188" t="s">
        <v>5514</v>
      </c>
      <c r="D23" s="190" t="s">
        <v>5515</v>
      </c>
      <c r="E23" s="190" t="s">
        <v>5516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3092</v>
      </c>
      <c r="B24" s="187" t="s">
        <v>5503</v>
      </c>
      <c r="C24" s="188" t="s">
        <v>5517</v>
      </c>
      <c r="D24" s="190" t="s">
        <v>5518</v>
      </c>
      <c r="E24" s="190" t="s">
        <v>5519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3092</v>
      </c>
      <c r="B25" s="187" t="s">
        <v>5503</v>
      </c>
      <c r="C25" s="188" t="s">
        <v>5520</v>
      </c>
      <c r="D25" s="190" t="s">
        <v>5521</v>
      </c>
      <c r="E25" s="190" t="s">
        <v>5522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3092</v>
      </c>
      <c r="B26" s="187" t="s">
        <v>5503</v>
      </c>
      <c r="C26" s="188" t="s">
        <v>5523</v>
      </c>
      <c r="D26" s="190" t="s">
        <v>5524</v>
      </c>
      <c r="E26" s="190" t="s">
        <v>5525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3092</v>
      </c>
      <c r="B27" s="187" t="s">
        <v>5503</v>
      </c>
      <c r="C27" s="188" t="s">
        <v>5526</v>
      </c>
      <c r="D27" s="190" t="s">
        <v>5527</v>
      </c>
      <c r="E27" s="190" t="s">
        <v>5528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3092</v>
      </c>
      <c r="B28" s="187" t="s">
        <v>5503</v>
      </c>
      <c r="C28" s="188" t="s">
        <v>5529</v>
      </c>
      <c r="D28" s="190" t="s">
        <v>5530</v>
      </c>
      <c r="E28" s="190" t="s">
        <v>5531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3092</v>
      </c>
      <c r="B29" s="187" t="s">
        <v>5503</v>
      </c>
      <c r="C29" s="188" t="s">
        <v>5532</v>
      </c>
      <c r="D29" s="190" t="s">
        <v>5533</v>
      </c>
      <c r="E29" s="190" t="s">
        <v>5534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3092</v>
      </c>
      <c r="B30" s="187" t="s">
        <v>5503</v>
      </c>
      <c r="C30" s="188" t="s">
        <v>5535</v>
      </c>
      <c r="D30" s="190" t="s">
        <v>5536</v>
      </c>
      <c r="E30" s="190" t="s">
        <v>5537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3092</v>
      </c>
      <c r="B31" s="187" t="s">
        <v>5503</v>
      </c>
      <c r="C31" s="188" t="s">
        <v>5538</v>
      </c>
      <c r="D31" s="190" t="s">
        <v>5539</v>
      </c>
      <c r="E31" s="190" t="s">
        <v>5540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5541</v>
      </c>
      <c r="B32" s="186"/>
      <c r="C32" s="186"/>
      <c r="D32" s="189" t="s">
        <v>5542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5541</v>
      </c>
      <c r="B33" s="187"/>
      <c r="C33" s="188" t="s">
        <v>5543</v>
      </c>
      <c r="D33" s="190" t="s">
        <v>5544</v>
      </c>
      <c r="E33" s="190" t="s">
        <v>5545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5541</v>
      </c>
      <c r="B34" s="187"/>
      <c r="C34" s="188" t="s">
        <v>5546</v>
      </c>
      <c r="D34" s="190" t="s">
        <v>5547</v>
      </c>
      <c r="E34" s="190" t="s">
        <v>5548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5541</v>
      </c>
      <c r="B35" s="187"/>
      <c r="C35" s="188" t="s">
        <v>5549</v>
      </c>
      <c r="D35" s="190" t="s">
        <v>5550</v>
      </c>
      <c r="E35" s="190" t="s">
        <v>5551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5541</v>
      </c>
      <c r="B36" s="186" t="s">
        <v>5552</v>
      </c>
      <c r="C36" s="186"/>
      <c r="D36" s="189" t="s">
        <v>5553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5541</v>
      </c>
      <c r="B37" s="187" t="s">
        <v>5552</v>
      </c>
      <c r="C37" s="188" t="s">
        <v>5554</v>
      </c>
      <c r="D37" s="190" t="s">
        <v>5555</v>
      </c>
      <c r="E37" s="190" t="s">
        <v>5556</v>
      </c>
      <c r="F37" s="192">
        <f>IF(COUNTIF(G37:AT37,"&lt;&gt;")=0,"",SUMPRODUCT(((Recommendations[ImplStatus]="Implemented")+(Recommendations[ImplStatus]="Compensated"))*ISNUMBER(MATCH(Recommendations[Id],G37:AT37,0)))/COUNTIF(G37:AT37,"&lt;&gt;"))</f>
        <v>0</v>
      </c>
      <c r="G37" s="194" t="s">
        <v>1736</v>
      </c>
      <c r="H37" s="194" t="s">
        <v>1742</v>
      </c>
      <c r="I37" s="194" t="s">
        <v>1748</v>
      </c>
      <c r="J37" s="194" t="s">
        <v>1783</v>
      </c>
      <c r="K37" s="194" t="s">
        <v>1788</v>
      </c>
      <c r="L37" s="194" t="s">
        <v>1792</v>
      </c>
      <c r="M37" s="194" t="s">
        <v>1815</v>
      </c>
      <c r="N37" s="194" t="s">
        <v>1833</v>
      </c>
      <c r="O37" s="194" t="s">
        <v>1837</v>
      </c>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5541</v>
      </c>
      <c r="B38" s="187" t="s">
        <v>5552</v>
      </c>
      <c r="C38" s="188" t="s">
        <v>5557</v>
      </c>
      <c r="D38" s="190" t="s">
        <v>5558</v>
      </c>
      <c r="E38" s="190" t="s">
        <v>5559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5541</v>
      </c>
      <c r="B39" s="187" t="s">
        <v>5552</v>
      </c>
      <c r="C39" s="188" t="s">
        <v>5560</v>
      </c>
      <c r="D39" s="190" t="s">
        <v>5561</v>
      </c>
      <c r="E39" s="190" t="s">
        <v>5562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5541</v>
      </c>
      <c r="B40" s="187" t="s">
        <v>5552</v>
      </c>
      <c r="C40" s="188" t="s">
        <v>5563</v>
      </c>
      <c r="D40" s="190" t="s">
        <v>5564</v>
      </c>
      <c r="E40" s="190" t="s">
        <v>5565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5541</v>
      </c>
      <c r="B41" s="187" t="s">
        <v>5552</v>
      </c>
      <c r="C41" s="188" t="s">
        <v>5566</v>
      </c>
      <c r="D41" s="190" t="s">
        <v>5567</v>
      </c>
      <c r="E41" s="190" t="s">
        <v>5568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5541</v>
      </c>
      <c r="B42" s="187" t="s">
        <v>5552</v>
      </c>
      <c r="C42" s="188" t="s">
        <v>5569</v>
      </c>
      <c r="D42" s="190" t="s">
        <v>5570</v>
      </c>
      <c r="E42" s="190" t="s">
        <v>5571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5541</v>
      </c>
      <c r="B43" s="187" t="s">
        <v>5552</v>
      </c>
      <c r="C43" s="188" t="s">
        <v>5572</v>
      </c>
      <c r="D43" s="190" t="s">
        <v>5573</v>
      </c>
      <c r="E43" s="190" t="s">
        <v>5574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5541</v>
      </c>
      <c r="B44" s="187" t="s">
        <v>5552</v>
      </c>
      <c r="C44" s="188" t="s">
        <v>5575</v>
      </c>
      <c r="D44" s="190" t="s">
        <v>5576</v>
      </c>
      <c r="E44" s="190" t="s">
        <v>5577</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5541</v>
      </c>
      <c r="B45" s="187" t="s">
        <v>5552</v>
      </c>
      <c r="C45" s="188" t="s">
        <v>5578</v>
      </c>
      <c r="D45" s="190" t="s">
        <v>5579</v>
      </c>
      <c r="E45" s="190" t="s">
        <v>5580</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5541</v>
      </c>
      <c r="B46" s="187" t="s">
        <v>5552</v>
      </c>
      <c r="C46" s="188" t="s">
        <v>5581</v>
      </c>
      <c r="D46" s="190" t="s">
        <v>5582</v>
      </c>
      <c r="E46" s="190" t="s">
        <v>5583</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5541</v>
      </c>
      <c r="B47" s="187" t="s">
        <v>5552</v>
      </c>
      <c r="C47" s="188" t="s">
        <v>5584</v>
      </c>
      <c r="D47" s="190" t="s">
        <v>5585</v>
      </c>
      <c r="E47" s="190" t="s">
        <v>5586</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5541</v>
      </c>
      <c r="B48" s="187" t="s">
        <v>5552</v>
      </c>
      <c r="C48" s="188" t="s">
        <v>5587</v>
      </c>
      <c r="D48" s="190" t="s">
        <v>5588</v>
      </c>
      <c r="E48" s="190" t="s">
        <v>5589</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5541</v>
      </c>
      <c r="B49" s="187" t="s">
        <v>5552</v>
      </c>
      <c r="C49" s="188" t="s">
        <v>5590</v>
      </c>
      <c r="D49" s="190" t="s">
        <v>5591</v>
      </c>
      <c r="E49" s="190" t="s">
        <v>5592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5541</v>
      </c>
      <c r="B50" s="187" t="s">
        <v>5552</v>
      </c>
      <c r="C50" s="188" t="s">
        <v>5593</v>
      </c>
      <c r="D50" s="190" t="s">
        <v>5594</v>
      </c>
      <c r="E50" s="190" t="s">
        <v>5595</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5541</v>
      </c>
      <c r="B51" s="186" t="s">
        <v>5596</v>
      </c>
      <c r="C51" s="186"/>
      <c r="D51" s="189" t="s">
        <v>5597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5541</v>
      </c>
      <c r="B52" s="187" t="s">
        <v>5596</v>
      </c>
      <c r="C52" s="188" t="s">
        <v>5598</v>
      </c>
      <c r="D52" s="190" t="s">
        <v>5599</v>
      </c>
      <c r="E52" s="190" t="s">
        <v>5600</v>
      </c>
      <c r="F52" s="192">
        <f>IF(COUNTIF(G52:AT52,"&lt;&gt;")=0,"",SUMPRODUCT(((Recommendations[ImplStatus]="Implemented")+(Recommendations[ImplStatus]="Compensated"))*ISNUMBER(MATCH(Recommendations[Id],G52:AT52,0)))/COUNTIF(G52:AT52,"&lt;&gt;"))</f>
        <v>0</v>
      </c>
      <c r="G52" s="194" t="s">
        <v>54</v>
      </c>
      <c r="H52" s="194" t="s">
        <v>61</v>
      </c>
      <c r="I52" s="194" t="s">
        <v>168</v>
      </c>
      <c r="J52" s="194" t="s">
        <v>176</v>
      </c>
      <c r="K52" s="194" t="s">
        <v>182</v>
      </c>
      <c r="L52" s="194" t="s">
        <v>219</v>
      </c>
      <c r="M52" s="194" t="s">
        <v>226</v>
      </c>
      <c r="N52" s="194" t="s">
        <v>249</v>
      </c>
      <c r="O52" s="194" t="s">
        <v>348</v>
      </c>
      <c r="P52" s="194" t="s">
        <v>356</v>
      </c>
      <c r="Q52" s="194" t="s">
        <v>363</v>
      </c>
      <c r="R52" s="194" t="s">
        <v>567</v>
      </c>
      <c r="S52" s="194" t="s">
        <v>573</v>
      </c>
      <c r="T52" s="194" t="s">
        <v>1005</v>
      </c>
      <c r="U52" s="194" t="s">
        <v>1198</v>
      </c>
      <c r="V52" s="194" t="s">
        <v>1217</v>
      </c>
      <c r="W52" s="194" t="s">
        <v>1692</v>
      </c>
      <c r="X52" s="194" t="s">
        <v>2344</v>
      </c>
      <c r="Y52" s="194" t="s">
        <v>2351</v>
      </c>
      <c r="Z52" s="194" t="s">
        <v>2358</v>
      </c>
      <c r="AA52" s="194" t="s">
        <v>2365</v>
      </c>
      <c r="AB52" s="194" t="s">
        <v>2372</v>
      </c>
      <c r="AC52" s="194" t="s">
        <v>2379</v>
      </c>
      <c r="AD52" s="194" t="s">
        <v>2385</v>
      </c>
      <c r="AE52" s="194" t="s">
        <v>2392</v>
      </c>
      <c r="AF52" s="194" t="s">
        <v>2399</v>
      </c>
      <c r="AG52" s="194" t="s">
        <v>2406</v>
      </c>
      <c r="AH52" s="194" t="s">
        <v>2413</v>
      </c>
      <c r="AI52" s="194" t="s">
        <v>2419</v>
      </c>
      <c r="AJ52" s="194" t="s">
        <v>2425</v>
      </c>
      <c r="AK52" s="194" t="s">
        <v>2431</v>
      </c>
      <c r="AL52" s="194" t="s">
        <v>2438</v>
      </c>
      <c r="AM52" s="194" t="s">
        <v>2444</v>
      </c>
      <c r="AN52" s="194" t="s">
        <v>2450</v>
      </c>
      <c r="AO52" s="194" t="s">
        <v>2456</v>
      </c>
      <c r="AP52" s="194" t="s">
        <v>2462</v>
      </c>
      <c r="AQ52" s="194" t="s">
        <v>2468</v>
      </c>
      <c r="AR52" s="194" t="s">
        <v>2474</v>
      </c>
      <c r="AS52" s="194" t="s">
        <v>2481</v>
      </c>
      <c r="AT52" s="204" t="s">
        <v>2488</v>
      </c>
    </row>
    <row r="53" spans="1:46" ht="60" customHeight="1" x14ac:dyDescent="0.35">
      <c r="A53" s="201" t="s">
        <v>5541</v>
      </c>
      <c r="B53" s="187" t="s">
        <v>5596</v>
      </c>
      <c r="C53" s="188" t="s">
        <v>5601</v>
      </c>
      <c r="D53" s="190" t="s">
        <v>5602</v>
      </c>
      <c r="E53" s="190" t="s">
        <v>5603</v>
      </c>
      <c r="F53" s="192">
        <f>IF(COUNTIF(G53:AT53,"&lt;&gt;")=0,"",SUMPRODUCT(((Recommendations[ImplStatus]="Implemented")+(Recommendations[ImplStatus]="Compensated"))*ISNUMBER(MATCH(Recommendations[Id],G53:AT53,0)))/COUNTIF(G53:AT53,"&lt;&gt;"))</f>
        <v>0</v>
      </c>
      <c r="G53" s="194" t="s">
        <v>1876</v>
      </c>
      <c r="H53" s="194" t="s">
        <v>2690</v>
      </c>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5541</v>
      </c>
      <c r="B54" s="187" t="s">
        <v>5596</v>
      </c>
      <c r="C54" s="188" t="s">
        <v>5604</v>
      </c>
      <c r="D54" s="190" t="s">
        <v>5605</v>
      </c>
      <c r="E54" s="190" t="s">
        <v>5606</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5541</v>
      </c>
      <c r="B55" s="187" t="s">
        <v>5596</v>
      </c>
      <c r="C55" s="188" t="s">
        <v>5607</v>
      </c>
      <c r="D55" s="190" t="s">
        <v>5608</v>
      </c>
      <c r="E55" s="190" t="s">
        <v>5609</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5541</v>
      </c>
      <c r="B56" s="187" t="s">
        <v>5596</v>
      </c>
      <c r="C56" s="188" t="s">
        <v>5610</v>
      </c>
      <c r="D56" s="190" t="s">
        <v>5611</v>
      </c>
      <c r="E56" s="190" t="s">
        <v>5612</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5541</v>
      </c>
      <c r="B57" s="187" t="s">
        <v>5596</v>
      </c>
      <c r="C57" s="188" t="s">
        <v>5613</v>
      </c>
      <c r="D57" s="190" t="s">
        <v>5614</v>
      </c>
      <c r="E57" s="190" t="s">
        <v>5615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5541</v>
      </c>
      <c r="B58" s="187" t="s">
        <v>5596</v>
      </c>
      <c r="C58" s="188" t="s">
        <v>5616</v>
      </c>
      <c r="D58" s="190" t="s">
        <v>5617</v>
      </c>
      <c r="E58" s="190" t="s">
        <v>5618</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5541</v>
      </c>
      <c r="B59" s="187" t="s">
        <v>5596</v>
      </c>
      <c r="C59" s="188" t="s">
        <v>5619</v>
      </c>
      <c r="D59" s="190" t="s">
        <v>5620</v>
      </c>
      <c r="E59" s="190" t="s">
        <v>5621</v>
      </c>
      <c r="F59" s="192">
        <f>IF(COUNTIF(G59:AT59,"&lt;&gt;")=0,"",SUMPRODUCT(((Recommendations[ImplStatus]="Implemented")+(Recommendations[ImplStatus]="Compensated"))*ISNUMBER(MATCH(Recommendations[Id],G59:AT59,0)))/COUNTIF(G59:AT59,"&lt;&gt;"))</f>
        <v>0</v>
      </c>
      <c r="G59" s="194" t="s">
        <v>646</v>
      </c>
      <c r="H59" s="194" t="s">
        <v>653</v>
      </c>
      <c r="I59" s="194" t="s">
        <v>660</v>
      </c>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5541</v>
      </c>
      <c r="B60" s="187" t="s">
        <v>5622</v>
      </c>
      <c r="C60" s="188" t="s">
        <v>5623</v>
      </c>
      <c r="D60" s="190" t="s">
        <v>5624</v>
      </c>
      <c r="E60" s="190" t="s">
        <v>5625</v>
      </c>
      <c r="F60" s="192">
        <f>IF(COUNTIF(G60:AT60,"&lt;&gt;")=0,"",SUMPRODUCT(((Recommendations[ImplStatus]="Implemented")+(Recommendations[ImplStatus]="Compensated"))*ISNUMBER(MATCH(Recommendations[Id],G60:AT60,0)))/COUNTIF(G60:AT60,"&lt;&gt;"))</f>
        <v>0</v>
      </c>
      <c r="G60" s="194" t="s">
        <v>18</v>
      </c>
      <c r="H60" s="194" t="s">
        <v>32</v>
      </c>
      <c r="I60" s="194" t="s">
        <v>39</v>
      </c>
      <c r="J60" s="194" t="s">
        <v>142</v>
      </c>
      <c r="K60" s="194" t="s">
        <v>317</v>
      </c>
      <c r="L60" s="194" t="s">
        <v>514</v>
      </c>
      <c r="M60" s="194" t="s">
        <v>534</v>
      </c>
      <c r="N60" s="194" t="s">
        <v>555</v>
      </c>
      <c r="O60" s="194" t="s">
        <v>561</v>
      </c>
      <c r="P60" s="194" t="s">
        <v>1083</v>
      </c>
      <c r="Q60" s="194" t="s">
        <v>1090</v>
      </c>
      <c r="R60" s="194" t="s">
        <v>1142</v>
      </c>
      <c r="S60" s="194" t="s">
        <v>1632</v>
      </c>
      <c r="T60" s="194" t="s">
        <v>1672</v>
      </c>
      <c r="U60" s="194" t="s">
        <v>1920</v>
      </c>
      <c r="V60" s="194" t="s">
        <v>1939</v>
      </c>
      <c r="W60" s="194" t="s">
        <v>2202</v>
      </c>
      <c r="X60" s="194" t="s">
        <v>2888</v>
      </c>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5541</v>
      </c>
      <c r="B61" s="187" t="s">
        <v>5622</v>
      </c>
      <c r="C61" s="188" t="s">
        <v>5626</v>
      </c>
      <c r="D61" s="190" t="s">
        <v>5627</v>
      </c>
      <c r="E61" s="190" t="s">
        <v>5628</v>
      </c>
      <c r="F61" s="192">
        <f>IF(COUNTIF(G61:AT61,"&lt;&gt;")=0,"",SUMPRODUCT(((Recommendations[ImplStatus]="Implemented")+(Recommendations[ImplStatus]="Compensated"))*ISNUMBER(MATCH(Recommendations[Id],G61:AT61,0)))/COUNTIF(G61:AT61,"&lt;&gt;"))</f>
        <v>0</v>
      </c>
      <c r="G61" s="194" t="s">
        <v>541</v>
      </c>
      <c r="H61" s="194" t="s">
        <v>548</v>
      </c>
      <c r="I61" s="194" t="s">
        <v>2854</v>
      </c>
      <c r="J61" s="194" t="s">
        <v>2860</v>
      </c>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5541</v>
      </c>
      <c r="B62" s="186" t="s">
        <v>5629</v>
      </c>
      <c r="C62" s="186"/>
      <c r="D62" s="189" t="s">
        <v>5630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5541</v>
      </c>
      <c r="B63" s="187" t="s">
        <v>5629</v>
      </c>
      <c r="C63" s="188" t="s">
        <v>5631</v>
      </c>
      <c r="D63" s="190" t="s">
        <v>5632</v>
      </c>
      <c r="E63" s="190" t="s">
        <v>5633</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5541</v>
      </c>
      <c r="B64" s="187" t="s">
        <v>5629</v>
      </c>
      <c r="C64" s="188" t="s">
        <v>5634</v>
      </c>
      <c r="D64" s="190" t="s">
        <v>5635</v>
      </c>
      <c r="E64" s="190" t="s">
        <v>5636</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5541</v>
      </c>
      <c r="B65" s="187" t="s">
        <v>5629</v>
      </c>
      <c r="C65" s="188" t="s">
        <v>5637</v>
      </c>
      <c r="D65" s="190" t="s">
        <v>5638</v>
      </c>
      <c r="E65" s="190" t="s">
        <v>5639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5541</v>
      </c>
      <c r="B66" s="187" t="s">
        <v>5629</v>
      </c>
      <c r="C66" s="188" t="s">
        <v>5640</v>
      </c>
      <c r="D66" s="190" t="s">
        <v>5641</v>
      </c>
      <c r="E66" s="190" t="s">
        <v>5642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5541</v>
      </c>
      <c r="B67" s="187" t="s">
        <v>5629</v>
      </c>
      <c r="C67" s="188" t="s">
        <v>5643</v>
      </c>
      <c r="D67" s="190" t="s">
        <v>5644</v>
      </c>
      <c r="E67" s="190" t="s">
        <v>5645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5541</v>
      </c>
      <c r="B68" s="187" t="s">
        <v>5629</v>
      </c>
      <c r="C68" s="188" t="s">
        <v>5646</v>
      </c>
      <c r="D68" s="190" t="s">
        <v>5647</v>
      </c>
      <c r="E68" s="190" t="s">
        <v>5648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5541</v>
      </c>
      <c r="B69" s="187" t="s">
        <v>5629</v>
      </c>
      <c r="C69" s="188" t="s">
        <v>5649</v>
      </c>
      <c r="D69" s="190" t="s">
        <v>5650</v>
      </c>
      <c r="E69" s="190" t="s">
        <v>5651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5541</v>
      </c>
      <c r="B70" s="187" t="s">
        <v>5629</v>
      </c>
      <c r="C70" s="188" t="s">
        <v>5652</v>
      </c>
      <c r="D70" s="190" t="s">
        <v>5653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5541</v>
      </c>
      <c r="B71" s="187" t="s">
        <v>5629</v>
      </c>
      <c r="C71" s="188" t="s">
        <v>5654</v>
      </c>
      <c r="D71" s="190" t="s">
        <v>5655</v>
      </c>
      <c r="E71" s="190" t="s">
        <v>5656</v>
      </c>
      <c r="F71" s="192">
        <f>IF(COUNTIF(G71:AT71,"&lt;&gt;")=0,"",SUMPRODUCT(((Recommendations[ImplStatus]="Implemented")+(Recommendations[ImplStatus]="Compensated"))*ISNUMBER(MATCH(Recommendations[Id],G71:AT71,0)))/COUNTIF(G71:AT71,"&lt;&gt;"))</f>
        <v>0</v>
      </c>
      <c r="G71" s="194" t="s">
        <v>2911</v>
      </c>
      <c r="H71" s="194" t="s">
        <v>2925</v>
      </c>
      <c r="I71" s="194" t="s">
        <v>2938</v>
      </c>
      <c r="J71" s="194" t="s">
        <v>2945</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5541</v>
      </c>
      <c r="B72" s="187" t="s">
        <v>5629</v>
      </c>
      <c r="C72" s="188" t="s">
        <v>5657</v>
      </c>
      <c r="D72" s="190" t="s">
        <v>5658</v>
      </c>
      <c r="E72" s="190" t="s">
        <v>5659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5541</v>
      </c>
      <c r="B73" s="187" t="s">
        <v>5629</v>
      </c>
      <c r="C73" s="188" t="s">
        <v>5660</v>
      </c>
      <c r="D73" s="190" t="s">
        <v>5661</v>
      </c>
      <c r="E73" s="190" t="s">
        <v>5662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5541</v>
      </c>
      <c r="B74" s="187" t="s">
        <v>5629</v>
      </c>
      <c r="C74" s="188" t="s">
        <v>5663</v>
      </c>
      <c r="D74" s="190" t="s">
        <v>5664</v>
      </c>
      <c r="E74" s="190" t="s">
        <v>5665</v>
      </c>
      <c r="F74" s="192">
        <f>IF(COUNTIF(G74:AT74,"&lt;&gt;")=0,"",SUMPRODUCT(((Recommendations[ImplStatus]="Implemented")+(Recommendations[ImplStatus]="Compensated"))*ISNUMBER(MATCH(Recommendations[Id],G74:AT74,0)))/COUNTIF(G74:AT74,"&lt;&gt;"))</f>
        <v>0</v>
      </c>
      <c r="G74" s="194" t="s">
        <v>333</v>
      </c>
      <c r="H74" s="194" t="s">
        <v>2125</v>
      </c>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5541</v>
      </c>
      <c r="B75" s="187" t="s">
        <v>5629</v>
      </c>
      <c r="C75" s="188" t="s">
        <v>5666</v>
      </c>
      <c r="D75" s="190" t="s">
        <v>5667</v>
      </c>
      <c r="E75" s="190" t="s">
        <v>5668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5541</v>
      </c>
      <c r="B76" s="187" t="s">
        <v>5629</v>
      </c>
      <c r="C76" s="188" t="s">
        <v>5669</v>
      </c>
      <c r="D76" s="190" t="s">
        <v>5670</v>
      </c>
      <c r="E76" s="190" t="s">
        <v>5671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5541</v>
      </c>
      <c r="B77" s="187" t="s">
        <v>5629</v>
      </c>
      <c r="C77" s="188" t="s">
        <v>5672</v>
      </c>
      <c r="D77" s="190" t="s">
        <v>5673</v>
      </c>
      <c r="E77" s="190" t="s">
        <v>5674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5541</v>
      </c>
      <c r="B78" s="187" t="s">
        <v>5629</v>
      </c>
      <c r="C78" s="188" t="s">
        <v>5675</v>
      </c>
      <c r="D78" s="190" t="s">
        <v>5676</v>
      </c>
      <c r="E78" s="190" t="s">
        <v>5677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5541</v>
      </c>
      <c r="B79" s="186" t="s">
        <v>5629</v>
      </c>
      <c r="C79" s="186"/>
      <c r="D79" s="189" t="s">
        <v>5678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5679</v>
      </c>
      <c r="B80" s="187"/>
      <c r="C80" s="188" t="s">
        <v>5680</v>
      </c>
      <c r="D80" s="190" t="s">
        <v>5681</v>
      </c>
      <c r="E80" s="190" t="s">
        <v>5682</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5679</v>
      </c>
      <c r="B81" s="187"/>
      <c r="C81" s="188" t="s">
        <v>5683</v>
      </c>
      <c r="D81" s="190" t="s">
        <v>5684</v>
      </c>
      <c r="E81" s="190" t="s">
        <v>5685</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5679</v>
      </c>
      <c r="B82" s="187"/>
      <c r="C82" s="188" t="s">
        <v>5686</v>
      </c>
      <c r="D82" s="190" t="s">
        <v>5687</v>
      </c>
      <c r="E82" s="190" t="s">
        <v>5688</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5679</v>
      </c>
      <c r="B83" s="187"/>
      <c r="C83" s="188" t="s">
        <v>5689</v>
      </c>
      <c r="D83" s="190" t="s">
        <v>5690</v>
      </c>
      <c r="E83" s="190" t="s">
        <v>5691</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5679</v>
      </c>
      <c r="B84" s="186"/>
      <c r="C84" s="186"/>
      <c r="D84" s="189" t="s">
        <v>5692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5693</v>
      </c>
      <c r="B85" s="187"/>
      <c r="C85" s="188" t="s">
        <v>5694</v>
      </c>
      <c r="D85" s="190" t="s">
        <v>5695</v>
      </c>
      <c r="E85" s="190" t="s">
        <v>5696</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5693</v>
      </c>
      <c r="B86" s="187"/>
      <c r="C86" s="188" t="s">
        <v>5697</v>
      </c>
      <c r="D86" s="190" t="s">
        <v>5698</v>
      </c>
      <c r="E86" s="190" t="s">
        <v>5699</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5693</v>
      </c>
      <c r="B87" s="187"/>
      <c r="C87" s="188" t="s">
        <v>5700</v>
      </c>
      <c r="D87" s="190" t="s">
        <v>5701</v>
      </c>
      <c r="E87" s="190" t="s">
        <v>5702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5693</v>
      </c>
      <c r="B88" s="187"/>
      <c r="C88" s="188" t="s">
        <v>5703</v>
      </c>
      <c r="D88" s="190" t="s">
        <v>5704</v>
      </c>
      <c r="E88" s="190" t="s">
        <v>5705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5693</v>
      </c>
      <c r="B89" s="187"/>
      <c r="C89" s="188" t="s">
        <v>5706</v>
      </c>
      <c r="D89" s="190" t="s">
        <v>5707</v>
      </c>
      <c r="E89" s="190" t="s">
        <v>5708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5693</v>
      </c>
      <c r="B90" s="186" t="s">
        <v>5709</v>
      </c>
      <c r="C90" s="186"/>
      <c r="D90" s="189" t="s">
        <v>5710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5693</v>
      </c>
      <c r="B91" s="187" t="s">
        <v>5709</v>
      </c>
      <c r="C91" s="188" t="s">
        <v>5711</v>
      </c>
      <c r="D91" s="190" t="s">
        <v>5712</v>
      </c>
      <c r="E91" s="190" t="s">
        <v>5713</v>
      </c>
      <c r="F91" s="192">
        <f>IF(COUNTIF(G91:AT91,"&lt;&gt;")=0,"",SUMPRODUCT(((Recommendations[ImplStatus]="Implemented")+(Recommendations[ImplStatus]="Compensated"))*ISNUMBER(MATCH(Recommendations[Id],G91:AT91,0)))/COUNTIF(G91:AT91,"&lt;&gt;"))</f>
        <v>0</v>
      </c>
      <c r="G91" s="194" t="s">
        <v>1665</v>
      </c>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5693</v>
      </c>
      <c r="B92" s="187" t="s">
        <v>5709</v>
      </c>
      <c r="C92" s="188" t="s">
        <v>5714</v>
      </c>
      <c r="D92" s="190" t="s">
        <v>5715</v>
      </c>
      <c r="E92" s="190" t="s">
        <v>5716</v>
      </c>
      <c r="F92" s="192">
        <f>IF(COUNTIF(G92:AT92,"&lt;&gt;")=0,"",SUMPRODUCT(((Recommendations[ImplStatus]="Implemented")+(Recommendations[ImplStatus]="Compensated"))*ISNUMBER(MATCH(Recommendations[Id],G92:AT92,0)))/COUNTIF(G92:AT92,"&lt;&gt;"))</f>
        <v>0</v>
      </c>
      <c r="G92" s="194" t="s">
        <v>859</v>
      </c>
      <c r="H92" s="194" t="s">
        <v>1638</v>
      </c>
      <c r="I92" s="194" t="s">
        <v>1645</v>
      </c>
      <c r="J92" s="194" t="s">
        <v>1652</v>
      </c>
      <c r="K92" s="194" t="s">
        <v>1659</v>
      </c>
      <c r="L92" s="194" t="s">
        <v>1678</v>
      </c>
      <c r="M92" s="194" t="s">
        <v>1685</v>
      </c>
      <c r="N92" s="194" t="s">
        <v>1882</v>
      </c>
      <c r="O92" s="194" t="s">
        <v>2021</v>
      </c>
      <c r="P92" s="194" t="s">
        <v>2260</v>
      </c>
      <c r="Q92" s="194" t="s">
        <v>2867</v>
      </c>
      <c r="R92" s="194" t="s">
        <v>2961</v>
      </c>
      <c r="S92" s="194" t="s">
        <v>2968</v>
      </c>
      <c r="T92" s="194" t="s">
        <v>2975</v>
      </c>
      <c r="U92" s="194" t="s">
        <v>2981</v>
      </c>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5709</v>
      </c>
      <c r="C93" s="188" t="s">
        <v>5717</v>
      </c>
      <c r="D93" s="190" t="s">
        <v>5718</v>
      </c>
      <c r="E93" s="190" t="s">
        <v>5719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5709</v>
      </c>
      <c r="C94" s="188" t="s">
        <v>5720</v>
      </c>
      <c r="D94" s="190" t="s">
        <v>5721</v>
      </c>
      <c r="E94" s="190" t="s">
        <v>5722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5709</v>
      </c>
      <c r="C95" s="188" t="s">
        <v>5723</v>
      </c>
      <c r="D95" s="190" t="s">
        <v>5724</v>
      </c>
      <c r="E95" s="190" t="s">
        <v>5725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5709</v>
      </c>
      <c r="C96" s="188" t="s">
        <v>5726</v>
      </c>
      <c r="D96" s="190" t="s">
        <v>5727</v>
      </c>
      <c r="E96" s="190" t="s">
        <v>5728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5709</v>
      </c>
      <c r="C97" s="188" t="s">
        <v>5729</v>
      </c>
      <c r="D97" s="190" t="s">
        <v>5730</v>
      </c>
      <c r="E97" s="190" t="s">
        <v>5731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5709</v>
      </c>
      <c r="C98" s="188" t="s">
        <v>5732</v>
      </c>
      <c r="D98" s="190" t="s">
        <v>5733</v>
      </c>
      <c r="E98" s="190" t="s">
        <v>5734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5735</v>
      </c>
      <c r="C99" s="186"/>
      <c r="D99" s="189" t="s">
        <v>5736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5735</v>
      </c>
      <c r="C100" s="188" t="s">
        <v>5737</v>
      </c>
      <c r="D100" s="190" t="s">
        <v>5738</v>
      </c>
      <c r="E100" s="190" t="s">
        <v>5739</v>
      </c>
      <c r="F100" s="192">
        <f>IF(COUNTIF(G100:AT100,"&lt;&gt;")=0,"",SUMPRODUCT(((Recommendations[ImplStatus]="Implemented")+(Recommendations[ImplStatus]="Compensated"))*ISNUMBER(MATCH(Recommendations[Id],G100:AT100,0)))/COUNTIF(G100:AT100,"&lt;&gt;"))</f>
        <v>0</v>
      </c>
      <c r="G100" s="194" t="s">
        <v>379</v>
      </c>
      <c r="H100" s="194" t="s">
        <v>1404</v>
      </c>
      <c r="I100" s="194" t="s">
        <v>1424</v>
      </c>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5735</v>
      </c>
      <c r="C101" s="188" t="s">
        <v>5740</v>
      </c>
      <c r="D101" s="190" t="s">
        <v>5741</v>
      </c>
      <c r="E101" s="190" t="s">
        <v>5742</v>
      </c>
      <c r="F101" s="192">
        <f>IF(COUNTIF(G101:AT101,"&lt;&gt;")=0,"",SUMPRODUCT(((Recommendations[ImplStatus]="Implemented")+(Recommendations[ImplStatus]="Compensated"))*ISNUMBER(MATCH(Recommendations[Id],G101:AT101,0)))/COUNTIF(G101:AT101,"&lt;&gt;"))</f>
        <v>0</v>
      </c>
      <c r="G101" s="194" t="s">
        <v>632</v>
      </c>
      <c r="H101" s="194" t="s">
        <v>638</v>
      </c>
      <c r="I101" s="194" t="s">
        <v>1404</v>
      </c>
      <c r="J101" s="194" t="s">
        <v>1410</v>
      </c>
      <c r="K101" s="194" t="s">
        <v>1417</v>
      </c>
      <c r="L101" s="194" t="s">
        <v>1424</v>
      </c>
      <c r="M101" s="194" t="s">
        <v>1430</v>
      </c>
      <c r="N101" s="194" t="s">
        <v>1436</v>
      </c>
      <c r="O101" s="194" t="s">
        <v>1442</v>
      </c>
      <c r="P101" s="194" t="s">
        <v>1449</v>
      </c>
      <c r="Q101" s="194" t="s">
        <v>1454</v>
      </c>
      <c r="R101" s="194" t="s">
        <v>1464</v>
      </c>
      <c r="S101" s="194" t="s">
        <v>1475</v>
      </c>
      <c r="T101" s="194" t="s">
        <v>1479</v>
      </c>
      <c r="U101" s="194" t="s">
        <v>1484</v>
      </c>
      <c r="V101" s="194" t="s">
        <v>1488</v>
      </c>
      <c r="W101" s="194" t="s">
        <v>1494</v>
      </c>
      <c r="X101" s="194" t="s">
        <v>1517</v>
      </c>
      <c r="Y101" s="194" t="s">
        <v>1522</v>
      </c>
      <c r="Z101" s="194" t="s">
        <v>1528</v>
      </c>
      <c r="AA101" s="194" t="s">
        <v>1535</v>
      </c>
      <c r="AB101" s="194" t="s">
        <v>1563</v>
      </c>
      <c r="AC101" s="194" t="s">
        <v>1569</v>
      </c>
      <c r="AD101" s="194" t="s">
        <v>1583</v>
      </c>
      <c r="AE101" s="194" t="s">
        <v>1590</v>
      </c>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5735</v>
      </c>
      <c r="C102" s="188" t="s">
        <v>5743</v>
      </c>
      <c r="D102" s="190" t="s">
        <v>5744</v>
      </c>
      <c r="E102" s="190" t="s">
        <v>5745</v>
      </c>
      <c r="F102" s="192">
        <f>IF(COUNTIF(G102:AT102,"&lt;&gt;")=0,"",SUMPRODUCT(((Recommendations[ImplStatus]="Implemented")+(Recommendations[ImplStatus]="Compensated"))*ISNUMBER(MATCH(Recommendations[Id],G102:AT102,0)))/COUNTIF(G102:AT102,"&lt;&gt;"))</f>
        <v>0</v>
      </c>
      <c r="G102" s="194" t="s">
        <v>926</v>
      </c>
      <c r="H102" s="194" t="s">
        <v>1549</v>
      </c>
      <c r="I102" s="194" t="s">
        <v>2253</v>
      </c>
      <c r="J102" s="194" t="s">
        <v>2267</v>
      </c>
      <c r="K102" s="194" t="s">
        <v>2274</v>
      </c>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5735</v>
      </c>
      <c r="C103" s="188" t="s">
        <v>5746</v>
      </c>
      <c r="D103" s="190" t="s">
        <v>5747</v>
      </c>
      <c r="E103" s="190" t="s">
        <v>5748</v>
      </c>
      <c r="F103" s="192">
        <f>IF(COUNTIF(G103:AT103,"&lt;&gt;")=0,"",SUMPRODUCT(((Recommendations[ImplStatus]="Implemented")+(Recommendations[ImplStatus]="Compensated"))*ISNUMBER(MATCH(Recommendations[Id],G103:AT103,0)))/COUNTIF(G103:AT103,"&lt;&gt;"))</f>
        <v>0</v>
      </c>
      <c r="G103" s="194" t="s">
        <v>292</v>
      </c>
      <c r="H103" s="194" t="s">
        <v>1511</v>
      </c>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5735</v>
      </c>
      <c r="C104" s="196" t="s">
        <v>5749</v>
      </c>
      <c r="D104" s="197" t="s">
        <v>5750</v>
      </c>
      <c r="E104" s="197" t="s">
        <v>5751</v>
      </c>
      <c r="F104" s="198">
        <f>IF(COUNTIF(G104:AT104,"&lt;&gt;")=0,"",SUMPRODUCT(((Recommendations[ImplStatus]="Implemented")+(Recommendations[ImplStatus]="Compensated"))*ISNUMBER(MATCH(Recommendations[Id],G104:AT104,0)))/COUNTIF(G104:AT104,"&lt;&gt;"))</f>
        <v>0</v>
      </c>
      <c r="G104" s="199" t="s">
        <v>1469</v>
      </c>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65" t="s">
        <v>3002</v>
      </c>
      <c r="B108" s="265"/>
      <c r="C108" s="265"/>
      <c r="D108" s="26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IFERROR(INDEX('Recommendations'!$I$2:$I$458, MATCH(G2,'Recommendations'!$B$2:$B$458,0))="Implemented", FALSE))</xm:f>
            <x14:dxf>
              <font>
                <color rgb="FF000000"/>
              </font>
              <fill>
                <patternFill>
                  <bgColor rgb="FF3C7D22"/>
                </patternFill>
              </fill>
            </x14:dxf>
          </x14:cfRule>
          <x14:cfRule type="expression" priority="2" id="{00000000-000E-0000-0800-000002000000}">
            <xm:f>AND(G2&lt;&gt;"", IFERROR(INDEX('Recommendations'!$I$2:$I$458, MATCH(G2,'Recommendations'!$B$2:$B$458,0))="Compensated", FALSE))</xm:f>
            <x14:dxf>
              <font>
                <color rgb="FF000000"/>
              </font>
              <fill>
                <patternFill>
                  <bgColor rgb="FFC6E0B4"/>
                </patternFill>
              </fill>
            </x14:dxf>
          </x14:cfRule>
          <x14:cfRule type="expression" priority="3" id="{00000000-000E-0000-0800-000003000000}">
            <xm:f>AND(G2&lt;&gt;"", IFERROR(INDEX('Recommendations'!$I$2:$I$458, MATCH(G2,'Recommendations'!$B$2:$B$458,0))="Testing", FALSE))</xm:f>
            <x14:dxf>
              <font>
                <color rgb="FF000000"/>
              </font>
              <fill>
                <patternFill>
                  <bgColor rgb="FFFFC000"/>
                </patternFill>
              </fill>
            </x14:dxf>
          </x14:cfRule>
          <x14:cfRule type="expression" priority="4" id="{00000000-000E-0000-0800-000004000000}">
            <xm:f>AND(G2&lt;&gt;"", IFERROR(INDEX('Recommendations'!$I$2:$I$458, MATCH(G2,'Recommendations'!$B$2:$B$458,0))="Failed", FALSE))</xm:f>
            <x14:dxf>
              <font>
                <color rgb="FF000000"/>
              </font>
              <fill>
                <patternFill>
                  <bgColor rgb="FFD82891"/>
                </patternFill>
              </fill>
            </x14:dxf>
          </x14:cfRule>
          <x14:cfRule type="expression" priority="5" id="{00000000-000E-0000-0800-000005000000}">
            <xm:f>AND(G2&lt;&gt;"", IFERROR(INDEX('Recommendations'!$I$2:$I$458, MATCH(G2,'Recommendations'!$B$2:$B$458,0))="Risk Accepted", FALSE))</xm:f>
            <x14:dxf>
              <font>
                <color rgb="FF000000"/>
              </font>
              <fill>
                <patternFill>
                  <bgColor rgb="FFD9D9D9"/>
                </patternFill>
              </fill>
            </x14:dxf>
          </x14:cfRule>
          <x14:cfRule type="expression" priority="6" id="{00000000-000E-0000-0800-000006000000}">
            <xm:f>AND(G2&lt;&gt;"", IFERROR(INDEX('Recommendations'!$I$2:$I$458, MATCH(G2,'Recommendations'!$B$2:$B$458,0))="N/A",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Intune for Windows 11 Benchmark - SHGIR</dc:title>
  <dc:subject>Generated on: 2026-06-08 20:26:24</dc:subject>
  <dc:creator>Anicet Fopa Tchoffo</dc:creator>
  <cp:keywords>Baseline;Hardening;CIS;Benchmark</cp:keywords>
  <dc:description>Baseline Developed By: Center for Internet Security (CIS)</dc:description>
  <cp:lastModifiedBy>Anicet Fopa Tchoffo</cp:lastModifiedBy>
  <dcterms:modified xsi:type="dcterms:W3CDTF">2026-06-09T09:44:40Z</dcterms:modified>
  <cp:category>CIS</cp:category>
  <cp:contentStatus>Draft</cp:contentStatus>
</cp:coreProperties>
</file>