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1A5517AD29FA5A40DE462CFFF2A5D53F897B0DE" xr6:coauthVersionLast="47" xr6:coauthVersionMax="47" xr10:uidLastSave="{DA1255E4-B9F2-4863-8701-555607EF7DB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E83" i="3"/>
  <c r="D83" i="3"/>
  <c r="C83" i="3"/>
  <c r="F83" i="3" s="1"/>
  <c r="E82" i="3"/>
  <c r="D82" i="3"/>
  <c r="C82" i="3"/>
  <c r="W134" i="3" s="1"/>
  <c r="F81" i="3"/>
  <c r="V162" i="3" s="1"/>
  <c r="E81" i="3"/>
  <c r="D81" i="3"/>
  <c r="C81" i="3"/>
  <c r="U134" i="3" s="1"/>
  <c r="E80" i="3"/>
  <c r="D80" i="3"/>
  <c r="C80" i="3"/>
  <c r="S134" i="3" s="1"/>
  <c r="E67" i="3"/>
  <c r="F67" i="3" s="1"/>
  <c r="D67" i="3"/>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F29" i="3" s="1"/>
  <c r="D29" i="3"/>
  <c r="C29" i="3"/>
  <c r="E16" i="3"/>
  <c r="D16" i="3"/>
  <c r="C16" i="3"/>
  <c r="F16" i="3" s="1"/>
  <c r="C9" i="3"/>
  <c r="D9" i="3" s="1"/>
  <c r="D8" i="3"/>
  <c r="C8" i="3"/>
  <c r="C7" i="3" s="1"/>
  <c r="D7" i="3" s="1"/>
  <c r="E34" i="3" l="1"/>
  <c r="D34" i="3"/>
  <c r="C34" i="3"/>
  <c r="E35" i="3"/>
  <c r="D35" i="3"/>
  <c r="C35" i="3"/>
  <c r="D53" i="3"/>
  <c r="E53" i="3"/>
  <c r="C53" i="3"/>
  <c r="E110" i="3"/>
  <c r="D110" i="3"/>
  <c r="C110" i="3"/>
  <c r="D54" i="3"/>
  <c r="C54" i="3"/>
  <c r="E54" i="3"/>
  <c r="D55" i="3"/>
  <c r="C55" i="3"/>
  <c r="E55" i="3"/>
  <c r="E108" i="3"/>
  <c r="D108" i="3"/>
  <c r="C108" i="3"/>
  <c r="E71" i="3"/>
  <c r="D71" i="3"/>
  <c r="C71" i="3"/>
  <c r="G123" i="3"/>
  <c r="E111" i="3"/>
  <c r="D111" i="3"/>
  <c r="C111" i="3"/>
  <c r="E56" i="3"/>
  <c r="D56" i="3"/>
  <c r="C56" i="3"/>
  <c r="D57" i="3"/>
  <c r="E57" i="3"/>
  <c r="C57" i="3"/>
  <c r="C58" i="3"/>
  <c r="E58" i="3"/>
  <c r="D58" i="3"/>
  <c r="E109" i="3"/>
  <c r="D109" i="3"/>
  <c r="C109" i="3"/>
  <c r="R162" i="3"/>
  <c r="R157" i="3"/>
  <c r="R152" i="3"/>
  <c r="R147" i="3"/>
  <c r="R142" i="3"/>
  <c r="R137" i="3"/>
  <c r="D20" i="3"/>
  <c r="E20" i="3"/>
  <c r="R166" i="3"/>
  <c r="R161" i="3"/>
  <c r="R156" i="3"/>
  <c r="R151" i="3"/>
  <c r="R146" i="3"/>
  <c r="R141" i="3"/>
  <c r="R136" i="3"/>
  <c r="C20" i="3"/>
  <c r="R165" i="3"/>
  <c r="R160" i="3"/>
  <c r="R155" i="3"/>
  <c r="R150" i="3"/>
  <c r="R145" i="3"/>
  <c r="R140" i="3"/>
  <c r="R164" i="3"/>
  <c r="R159" i="3"/>
  <c r="R154" i="3"/>
  <c r="R149" i="3"/>
  <c r="R144" i="3"/>
  <c r="R139" i="3"/>
  <c r="R163" i="3"/>
  <c r="R158" i="3"/>
  <c r="R153" i="3"/>
  <c r="R148" i="3"/>
  <c r="R143" i="3"/>
  <c r="R138" i="3"/>
  <c r="E91" i="3"/>
  <c r="D91" i="3"/>
  <c r="C91" i="3"/>
  <c r="F80" i="3"/>
  <c r="C89" i="3"/>
  <c r="D89" i="3"/>
  <c r="E89" i="3"/>
  <c r="V138" i="3"/>
  <c r="V143" i="3"/>
  <c r="V148" i="3"/>
  <c r="V153" i="3"/>
  <c r="V158" i="3"/>
  <c r="V163" i="3"/>
  <c r="V139" i="3"/>
  <c r="V144" i="3"/>
  <c r="V149" i="3"/>
  <c r="V154" i="3"/>
  <c r="V159" i="3"/>
  <c r="V164" i="3"/>
  <c r="F82" i="3"/>
  <c r="Q134" i="3"/>
  <c r="C92" i="3"/>
  <c r="D92" i="3"/>
  <c r="V140" i="3"/>
  <c r="V145" i="3"/>
  <c r="V150" i="3"/>
  <c r="V155" i="3"/>
  <c r="V160" i="3"/>
  <c r="V165" i="3"/>
  <c r="V136" i="3"/>
  <c r="V141" i="3"/>
  <c r="V146" i="3"/>
  <c r="V151" i="3"/>
  <c r="V156" i="3"/>
  <c r="V161" i="3"/>
  <c r="V166" i="3"/>
  <c r="V137" i="3"/>
  <c r="V142" i="3"/>
  <c r="V147" i="3"/>
  <c r="V152" i="3"/>
  <c r="V157" i="3"/>
  <c r="E88" i="3" l="1"/>
  <c r="D88" i="3"/>
  <c r="T162" i="3"/>
  <c r="T157" i="3"/>
  <c r="T152" i="3"/>
  <c r="T147" i="3"/>
  <c r="T142" i="3"/>
  <c r="T137" i="3"/>
  <c r="C88" i="3"/>
  <c r="T166" i="3"/>
  <c r="T161" i="3"/>
  <c r="T156" i="3"/>
  <c r="T151" i="3"/>
  <c r="T146" i="3"/>
  <c r="T141" i="3"/>
  <c r="T136" i="3"/>
  <c r="T165" i="3"/>
  <c r="T160" i="3"/>
  <c r="T155" i="3"/>
  <c r="T150" i="3"/>
  <c r="T145" i="3"/>
  <c r="T140" i="3"/>
  <c r="T164" i="3"/>
  <c r="T159" i="3"/>
  <c r="T154" i="3"/>
  <c r="T149" i="3"/>
  <c r="T144" i="3"/>
  <c r="T139" i="3"/>
  <c r="T163" i="3"/>
  <c r="T158" i="3"/>
  <c r="T153" i="3"/>
  <c r="T148" i="3"/>
  <c r="T143" i="3"/>
  <c r="T138" i="3"/>
  <c r="X162" i="3"/>
  <c r="X157" i="3"/>
  <c r="X152" i="3"/>
  <c r="X147" i="3"/>
  <c r="X142" i="3"/>
  <c r="X137" i="3"/>
  <c r="X166" i="3"/>
  <c r="X161" i="3"/>
  <c r="X156" i="3"/>
  <c r="X151" i="3"/>
  <c r="X146" i="3"/>
  <c r="X141" i="3"/>
  <c r="X136" i="3"/>
  <c r="X165" i="3"/>
  <c r="X160" i="3"/>
  <c r="X155" i="3"/>
  <c r="X150" i="3"/>
  <c r="X145" i="3"/>
  <c r="X140" i="3"/>
  <c r="X164" i="3"/>
  <c r="X159" i="3"/>
  <c r="X154" i="3"/>
  <c r="X149" i="3"/>
  <c r="X144" i="3"/>
  <c r="X139" i="3"/>
  <c r="E90" i="3"/>
  <c r="D90" i="3"/>
  <c r="X163" i="3"/>
  <c r="X158" i="3"/>
  <c r="X153" i="3"/>
  <c r="X148" i="3"/>
  <c r="X143" i="3"/>
  <c r="X138" i="3"/>
  <c r="C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7" authorId="0" shapeId="0" xr:uid="{00000000-0006-0000-0400-000001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K27" authorId="0" shapeId="0" xr:uid="{00000000-0006-0000-0400-000002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J32" authorId="0" shapeId="0" xr:uid="{00000000-0006-0000-0400-000003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K32" authorId="0" shapeId="0" xr:uid="{00000000-0006-0000-0400-000006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L32" authorId="0" shapeId="0" xr:uid="{00000000-0006-0000-0400-000004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M32" authorId="0" shapeId="0" xr:uid="{00000000-0006-0000-0400-000005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J33" authorId="0" shapeId="0" xr:uid="{00000000-0006-0000-0400-000007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K33" authorId="0" shapeId="0" xr:uid="{00000000-0006-0000-0400-000012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L33" authorId="0" shapeId="0" xr:uid="{00000000-0006-0000-0400-000013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M33" authorId="0" shapeId="0" xr:uid="{00000000-0006-0000-0400-000014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N33" authorId="0" shapeId="0" xr:uid="{00000000-0006-0000-0400-000008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O33" authorId="0" shapeId="0" xr:uid="{00000000-0006-0000-0400-000009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P33" authorId="0" shapeId="0" xr:uid="{00000000-0006-0000-0400-00000A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Q33" authorId="0" shapeId="0" xr:uid="{00000000-0006-0000-0400-00000B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R33" authorId="0" shapeId="0" xr:uid="{00000000-0006-0000-0400-00000C000000}">
      <text>
        <r>
          <rPr>
            <sz val="11"/>
            <rFont val="Calibri"/>
          </rPr>
          <t xml:space="preserve">Set </t>
        </r>
        <r>
          <rPr>
            <sz val="11"/>
            <color rgb="FF000000"/>
            <rFont val="Calibri"/>
          </rPr>
          <t>'</t>
        </r>
        <r>
          <rPr>
            <b/>
            <sz val="11"/>
            <color rgb="FF000000"/>
            <rFont val="Calibri"/>
          </rPr>
          <t>address-family ipv4 autonomous-system</t>
        </r>
        <r>
          <rPr>
            <sz val="11"/>
            <color rgb="FF000000"/>
            <rFont val="Calibri"/>
          </rPr>
          <t>'</t>
        </r>
      </text>
    </comment>
    <comment ref="S33" authorId="0" shapeId="0" xr:uid="{00000000-0006-0000-0400-00000D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T33" authorId="0" shapeId="0" xr:uid="{00000000-0006-0000-0400-00000E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U33" authorId="0" shapeId="0" xr:uid="{00000000-0006-0000-0400-00000F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V33" authorId="0" shapeId="0" xr:uid="{00000000-0006-0000-0400-000010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W33" authorId="0" shapeId="0" xr:uid="{00000000-0006-0000-0400-000011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J34" authorId="0" shapeId="0" xr:uid="{00000000-0006-0000-0400-000015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K34" authorId="0" shapeId="0" xr:uid="{00000000-0006-0000-0400-000016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L34" authorId="0" shapeId="0" xr:uid="{00000000-0006-0000-0400-000017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M34" authorId="0" shapeId="0" xr:uid="{00000000-0006-0000-0400-000018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34" authorId="0" shapeId="0" xr:uid="{00000000-0006-0000-0400-000019000000}">
      <text>
        <r>
          <rPr>
            <sz val="11"/>
            <rFont val="Calibri"/>
          </rPr>
          <t>Configure Login Block</t>
        </r>
      </text>
    </comment>
    <comment ref="J37" authorId="0" shapeId="0" xr:uid="{00000000-0006-0000-0400-00001A000000}">
      <text>
        <r>
          <rPr>
            <sz val="11"/>
            <rFont val="Calibri"/>
          </rPr>
          <t>AutoSecure</t>
        </r>
      </text>
    </comment>
    <comment ref="J46" authorId="0" shapeId="0" xr:uid="{00000000-0006-0000-0400-00001B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J48" authorId="0" shapeId="0" xr:uid="{00000000-0006-0000-0400-00001C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J50" authorId="0" shapeId="0" xr:uid="{00000000-0006-0000-0400-00001D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K50" authorId="0" shapeId="0" xr:uid="{00000000-0006-0000-0400-00001E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L50" authorId="0" shapeId="0" xr:uid="{00000000-0006-0000-0400-00001F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M50" authorId="0" shapeId="0" xr:uid="{00000000-0006-0000-0400-000020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N50" authorId="0" shapeId="0" xr:uid="{00000000-0006-0000-0400-000021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O50" authorId="0" shapeId="0" xr:uid="{00000000-0006-0000-0400-000022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P50" authorId="0" shapeId="0" xr:uid="{00000000-0006-0000-0400-000023000000}">
      <text>
        <r>
          <rPr>
            <sz val="11"/>
            <rFont val="Calibri"/>
          </rPr>
          <t xml:space="preserve">Set AAA </t>
        </r>
        <r>
          <rPr>
            <sz val="11"/>
            <color rgb="FF000000"/>
            <rFont val="Calibri"/>
          </rPr>
          <t>'</t>
        </r>
        <r>
          <rPr>
            <b/>
            <sz val="11"/>
            <color rgb="FF000000"/>
            <rFont val="Calibri"/>
          </rPr>
          <t>source-interface</t>
        </r>
        <r>
          <rPr>
            <sz val="11"/>
            <color rgb="FF000000"/>
            <rFont val="Calibri"/>
          </rPr>
          <t>'</t>
        </r>
      </text>
    </comment>
    <comment ref="J56" authorId="0" shapeId="0" xr:uid="{00000000-0006-0000-0400-000024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K56" authorId="0" shapeId="0" xr:uid="{00000000-0006-0000-0400-000025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L56" authorId="0" shapeId="0" xr:uid="{00000000-0006-0000-0400-000026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M56" authorId="0" shapeId="0" xr:uid="{00000000-0006-0000-0400-000027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N56" authorId="0" shapeId="0" xr:uid="{00000000-0006-0000-0400-000028000000}">
      <text>
        <r>
          <rPr>
            <sz val="11"/>
            <rFont val="Calibri"/>
          </rPr>
          <t xml:space="preserve">Set the </t>
        </r>
        <r>
          <rPr>
            <sz val="11"/>
            <color rgb="FF000000"/>
            <rFont val="Calibri"/>
          </rPr>
          <t>'</t>
        </r>
        <r>
          <rPr>
            <b/>
            <sz val="11"/>
            <color rgb="FF000000"/>
            <rFont val="Calibri"/>
          </rPr>
          <t>ip domain-name</t>
        </r>
        <r>
          <rPr>
            <sz val="11"/>
            <color rgb="FF000000"/>
            <rFont val="Calibri"/>
          </rPr>
          <t>'</t>
        </r>
      </text>
    </comment>
    <comment ref="O56" authorId="0" shapeId="0" xr:uid="{00000000-0006-0000-0400-000029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P56" authorId="0" shapeId="0" xr:uid="{00000000-0006-0000-0400-00002A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J57" authorId="0" shapeId="0" xr:uid="{00000000-0006-0000-0400-00002B000000}">
      <text>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text>
    </comment>
    <comment ref="J70" authorId="0" shapeId="0" xr:uid="{00000000-0006-0000-0400-00002C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K70" authorId="0" shapeId="0" xr:uid="{00000000-0006-0000-0400-00002D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L70" authorId="0" shapeId="0" xr:uid="{00000000-0006-0000-0400-00002E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J72" authorId="0" shapeId="0" xr:uid="{00000000-0006-0000-0400-00002F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K72" authorId="0" shapeId="0" xr:uid="{00000000-0006-0000-0400-000030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L72" authorId="0" shapeId="0" xr:uid="{00000000-0006-0000-0400-000031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M72" authorId="0" shapeId="0" xr:uid="{00000000-0006-0000-0400-000032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N72" authorId="0" shapeId="0" xr:uid="{00000000-0006-0000-0400-000033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O72" authorId="0" shapeId="0" xr:uid="{00000000-0006-0000-0400-000034000000}">
      <text>
        <r>
          <rPr>
            <sz val="11"/>
            <rFont val="Calibri"/>
          </rPr>
          <t xml:space="preserve">Set </t>
        </r>
        <r>
          <rPr>
            <sz val="11"/>
            <color rgb="FF000000"/>
            <rFont val="Calibri"/>
          </rPr>
          <t>'</t>
        </r>
        <r>
          <rPr>
            <b/>
            <sz val="11"/>
            <color rgb="FF000000"/>
            <rFont val="Calibri"/>
          </rPr>
          <t>ntp source</t>
        </r>
        <r>
          <rPr>
            <sz val="11"/>
            <color rgb="FF000000"/>
            <rFont val="Calibri"/>
          </rPr>
          <t>'</t>
        </r>
        <r>
          <rPr>
            <sz val="11"/>
            <color rgb="FF000000"/>
            <rFont val="Calibri"/>
          </rPr>
          <t xml:space="preserve"> to Loopback Interface</t>
        </r>
      </text>
    </comment>
    <comment ref="J73" authorId="0" shapeId="0" xr:uid="{00000000-0006-0000-0400-000035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K73" authorId="0" shapeId="0" xr:uid="{00000000-0006-0000-0400-000036000000}">
      <text>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text>
    </comment>
    <comment ref="L73" authorId="0" shapeId="0" xr:uid="{00000000-0006-0000-0400-000037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73" authorId="0" shapeId="0" xr:uid="{00000000-0006-0000-0400-000038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N73" authorId="0" shapeId="0" xr:uid="{00000000-0006-0000-0400-000039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O73" authorId="0" shapeId="0" xr:uid="{00000000-0006-0000-0400-00003A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P73" authorId="0" shapeId="0" xr:uid="{00000000-0006-0000-0400-00003B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110" authorId="0" shapeId="0" xr:uid="{00000000-0006-0000-0400-00003C000000}">
      <text>
        <r>
          <rPr>
            <sz val="11"/>
            <rFont val="Calibri"/>
          </rPr>
          <t>Configuring Kerberos</t>
        </r>
      </text>
    </comment>
    <comment ref="J111" authorId="0" shapeId="0" xr:uid="{00000000-0006-0000-0400-00003D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K111" authorId="0" shapeId="0" xr:uid="{00000000-0006-0000-0400-00003E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L111" authorId="0" shapeId="0" xr:uid="{00000000-0006-0000-0400-00003F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M111" authorId="0" shapeId="0" xr:uid="{00000000-0006-0000-0400-000040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N111" authorId="0" shapeId="0" xr:uid="{00000000-0006-0000-0400-000041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O111" authorId="0" shapeId="0" xr:uid="{00000000-0006-0000-0400-000042000000}">
      <text>
        <r>
          <rPr>
            <sz val="11"/>
            <rFont val="Calibri"/>
          </rPr>
          <t xml:space="preserve">Set </t>
        </r>
        <r>
          <rPr>
            <sz val="11"/>
            <color rgb="FF000000"/>
            <rFont val="Calibri"/>
          </rPr>
          <t>'</t>
        </r>
        <r>
          <rPr>
            <b/>
            <sz val="11"/>
            <color rgb="FF000000"/>
            <rFont val="Calibri"/>
          </rPr>
          <t>snmp-server enable traps snmp</t>
        </r>
        <r>
          <rPr>
            <sz val="11"/>
            <color rgb="FF000000"/>
            <rFont val="Calibri"/>
          </rPr>
          <t>'</t>
        </r>
      </text>
    </comment>
    <comment ref="J117" authorId="0" shapeId="0" xr:uid="{00000000-0006-0000-0400-000043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J119" authorId="0" shapeId="0" xr:uid="{00000000-0006-0000-0400-000044000000}">
      <text>
        <r>
          <rPr>
            <sz val="11"/>
            <rFont val="Calibri"/>
          </rPr>
          <t>Configure Web interface</t>
        </r>
      </text>
    </comment>
    <comment ref="J121" authorId="0" shapeId="0" xr:uid="{00000000-0006-0000-0400-000045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K121" authorId="0" shapeId="0" xr:uid="{00000000-0006-0000-0400-000046000000}">
      <text>
        <r>
          <rPr>
            <sz val="11"/>
            <rFont val="Calibri"/>
          </rPr>
          <t>AutoSecure</t>
        </r>
      </text>
    </comment>
    <comment ref="J125" authorId="0" shapeId="0" xr:uid="{00000000-0006-0000-0400-000047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K125" authorId="0" shapeId="0" xr:uid="{00000000-0006-0000-0400-000048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L125" authorId="0" shapeId="0" xr:uid="{00000000-0006-0000-0400-000049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M125" authorId="0" shapeId="0" xr:uid="{00000000-0006-0000-0400-00004A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J127" authorId="0" shapeId="0" xr:uid="{00000000-0006-0000-0400-00004B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J136" authorId="0" shapeId="0" xr:uid="{00000000-0006-0000-0400-00004C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J140" authorId="0" shapeId="0" xr:uid="{00000000-0006-0000-0400-00004D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J141" authorId="0" shapeId="0" xr:uid="{00000000-0006-0000-0400-00004E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J162" authorId="0" shapeId="0" xr:uid="{00000000-0006-0000-0400-00004F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K162" authorId="0" shapeId="0" xr:uid="{00000000-0006-0000-0400-000050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I2" authorId="0" shapeId="0" xr:uid="{00000000-0006-0000-0500-000008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J2" authorId="0" shapeId="0" xr:uid="{00000000-0006-0000-0500-000002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K2" authorId="0" shapeId="0" xr:uid="{00000000-0006-0000-0500-000003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L2" authorId="0" shapeId="0" xr:uid="{00000000-0006-0000-0500-000004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M2" authorId="0" shapeId="0" xr:uid="{00000000-0006-0000-0500-000005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2" authorId="0" shapeId="0" xr:uid="{00000000-0006-0000-0500-000006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O2" authorId="0" shapeId="0" xr:uid="{00000000-0006-0000-0500-000007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H3" authorId="0" shapeId="0" xr:uid="{00000000-0006-0000-0500-000009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I3" authorId="0" shapeId="0" xr:uid="{00000000-0006-0000-0500-00000A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J3" authorId="0" shapeId="0" xr:uid="{00000000-0006-0000-0500-00000B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H11" authorId="0" shapeId="0" xr:uid="{00000000-0006-0000-0500-00000C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I11" authorId="0" shapeId="0" xr:uid="{00000000-0006-0000-0500-00000D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H14" authorId="0" shapeId="0" xr:uid="{00000000-0006-0000-0500-00000E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I14" authorId="0" shapeId="0" xr:uid="{00000000-0006-0000-0500-00000F000000}">
      <text>
        <r>
          <rPr>
            <sz val="11"/>
            <rFont val="Calibri"/>
          </rPr>
          <t>AutoSecure</t>
        </r>
      </text>
    </comment>
    <comment ref="J14" authorId="0" shapeId="0" xr:uid="{00000000-0006-0000-0500-000010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K14" authorId="0" shapeId="0" xr:uid="{00000000-0006-0000-0500-000011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L14" authorId="0" shapeId="0" xr:uid="{00000000-0006-0000-0500-000012000000}">
      <text>
        <r>
          <rPr>
            <sz val="11"/>
            <rFont val="Calibri"/>
          </rPr>
          <t xml:space="preserve">Set </t>
        </r>
        <r>
          <rPr>
            <sz val="11"/>
            <color rgb="FF000000"/>
            <rFont val="Calibri"/>
          </rPr>
          <t>'</t>
        </r>
        <r>
          <rPr>
            <b/>
            <sz val="11"/>
            <color rgb="FF000000"/>
            <rFont val="Calibri"/>
          </rPr>
          <t>no ip identd</t>
        </r>
        <r>
          <rPr>
            <sz val="11"/>
            <color rgb="FF000000"/>
            <rFont val="Calibri"/>
          </rPr>
          <t>'</t>
        </r>
      </text>
    </comment>
    <comment ref="M14" authorId="0" shapeId="0" xr:uid="{00000000-0006-0000-0500-000013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N14" authorId="0" shapeId="0" xr:uid="{00000000-0006-0000-0500-000014000000}">
      <text>
        <r>
          <rPr>
            <sz val="11"/>
            <rFont val="Calibri"/>
          </rPr>
          <t xml:space="preserve">Set </t>
        </r>
        <r>
          <rPr>
            <sz val="11"/>
            <color rgb="FF000000"/>
            <rFont val="Calibri"/>
          </rPr>
          <t>'</t>
        </r>
        <r>
          <rPr>
            <b/>
            <sz val="11"/>
            <color rgb="FF000000"/>
            <rFont val="Calibri"/>
          </rPr>
          <t>no ip source-route</t>
        </r>
        <r>
          <rPr>
            <sz val="11"/>
            <color rgb="FF000000"/>
            <rFont val="Calibri"/>
          </rPr>
          <t>'</t>
        </r>
      </text>
    </comment>
    <comment ref="O14" authorId="0" shapeId="0" xr:uid="{00000000-0006-0000-0500-000015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H16" authorId="0" shapeId="0" xr:uid="{00000000-0006-0000-0500-000016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I16" authorId="0" shapeId="0" xr:uid="{00000000-0006-0000-0500-000017000000}">
      <text>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text>
    </comment>
    <comment ref="J16" authorId="0" shapeId="0" xr:uid="{00000000-0006-0000-0500-000018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K16" authorId="0" shapeId="0" xr:uid="{00000000-0006-0000-0500-000019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H20" authorId="0" shapeId="0" xr:uid="{00000000-0006-0000-0500-00001A000000}">
      <text>
        <r>
          <rPr>
            <sz val="11"/>
            <rFont val="Calibri"/>
          </rPr>
          <t xml:space="preserve">Set </t>
        </r>
        <r>
          <rPr>
            <sz val="11"/>
            <color rgb="FF000000"/>
            <rFont val="Calibri"/>
          </rPr>
          <t>'</t>
        </r>
        <r>
          <rPr>
            <b/>
            <sz val="11"/>
            <color rgb="FF000000"/>
            <rFont val="Calibri"/>
          </rPr>
          <t>ntp source</t>
        </r>
        <r>
          <rPr>
            <sz val="11"/>
            <color rgb="FF000000"/>
            <rFont val="Calibri"/>
          </rPr>
          <t>'</t>
        </r>
        <r>
          <rPr>
            <sz val="11"/>
            <color rgb="FF000000"/>
            <rFont val="Calibri"/>
          </rPr>
          <t xml:space="preserve"> to Loopback Interface</t>
        </r>
      </text>
    </comment>
    <comment ref="I20" authorId="0" shapeId="0" xr:uid="{00000000-0006-0000-0500-00001B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H21" authorId="0" shapeId="0" xr:uid="{00000000-0006-0000-0500-00001C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I21" authorId="0" shapeId="0" xr:uid="{00000000-0006-0000-0500-00001E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J21" authorId="0" shapeId="0" xr:uid="{00000000-0006-0000-0500-00001F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K21" authorId="0" shapeId="0" xr:uid="{00000000-0006-0000-0500-000020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L21" authorId="0" shapeId="0" xr:uid="{00000000-0006-0000-0500-000021000000}">
      <text>
        <r>
          <rPr>
            <sz val="11"/>
            <rFont val="Calibri"/>
          </rPr>
          <t>Configuring Kerberos</t>
        </r>
      </text>
    </comment>
    <comment ref="M21" authorId="0" shapeId="0" xr:uid="{00000000-0006-0000-0500-000022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N21" authorId="0" shapeId="0" xr:uid="{00000000-0006-0000-0500-000023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O21" authorId="0" shapeId="0" xr:uid="{00000000-0006-0000-0500-000024000000}">
      <text>
        <r>
          <rPr>
            <sz val="11"/>
            <rFont val="Calibri"/>
          </rPr>
          <t xml:space="preserve">Set AAA </t>
        </r>
        <r>
          <rPr>
            <sz val="11"/>
            <color rgb="FF000000"/>
            <rFont val="Calibri"/>
          </rPr>
          <t>'</t>
        </r>
        <r>
          <rPr>
            <b/>
            <sz val="11"/>
            <color rgb="FF000000"/>
            <rFont val="Calibri"/>
          </rPr>
          <t>source-interface</t>
        </r>
        <r>
          <rPr>
            <sz val="11"/>
            <color rgb="FF000000"/>
            <rFont val="Calibri"/>
          </rPr>
          <t>'</t>
        </r>
      </text>
    </comment>
    <comment ref="P21" authorId="0" shapeId="0" xr:uid="{00000000-0006-0000-0500-00001D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H22" authorId="0" shapeId="0" xr:uid="{00000000-0006-0000-0500-000025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H23" authorId="0" shapeId="0" xr:uid="{00000000-0006-0000-0500-000026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H24" authorId="0" shapeId="0" xr:uid="{00000000-0006-0000-0500-000027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I24" authorId="0" shapeId="0" xr:uid="{00000000-0006-0000-0500-00002E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J24" authorId="0" shapeId="0" xr:uid="{00000000-0006-0000-0500-00002F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K24" authorId="0" shapeId="0" xr:uid="{00000000-0006-0000-0500-000030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L24" authorId="0" shapeId="0" xr:uid="{00000000-0006-0000-0500-000031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M24" authorId="0" shapeId="0" xr:uid="{00000000-0006-0000-0500-000032000000}">
      <text>
        <r>
          <rPr>
            <sz val="11"/>
            <rFont val="Calibri"/>
          </rPr>
          <t>Configuring Kerberos</t>
        </r>
      </text>
    </comment>
    <comment ref="N24" authorId="0" shapeId="0" xr:uid="{00000000-0006-0000-0500-000033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O24" authorId="0" shapeId="0" xr:uid="{00000000-0006-0000-0500-000034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P24" authorId="0" shapeId="0" xr:uid="{00000000-0006-0000-0500-000035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Q24" authorId="0" shapeId="0" xr:uid="{00000000-0006-0000-0500-000028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R24" authorId="0" shapeId="0" xr:uid="{00000000-0006-0000-0500-000029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S24" authorId="0" shapeId="0" xr:uid="{00000000-0006-0000-0500-00002A000000}">
      <text>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text>
    </comment>
    <comment ref="T24" authorId="0" shapeId="0" xr:uid="{00000000-0006-0000-0500-00002B000000}">
      <text>
        <r>
          <rPr>
            <sz val="11"/>
            <rFont val="Calibri"/>
          </rPr>
          <t xml:space="preserve">Set </t>
        </r>
        <r>
          <rPr>
            <sz val="11"/>
            <color rgb="FF000000"/>
            <rFont val="Calibri"/>
          </rPr>
          <t>'</t>
        </r>
        <r>
          <rPr>
            <b/>
            <sz val="11"/>
            <color rgb="FF000000"/>
            <rFont val="Calibri"/>
          </rPr>
          <t>ip ospf message-digest-key md5</t>
        </r>
        <r>
          <rPr>
            <sz val="11"/>
            <color rgb="FF000000"/>
            <rFont val="Calibri"/>
          </rPr>
          <t>'</t>
        </r>
      </text>
    </comment>
    <comment ref="U24" authorId="0" shapeId="0" xr:uid="{00000000-0006-0000-0500-00002C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V24" authorId="0" shapeId="0" xr:uid="{00000000-0006-0000-0500-00002D000000}">
      <text>
        <r>
          <rPr>
            <sz val="11"/>
            <rFont val="Calibri"/>
          </rPr>
          <t xml:space="preserve">Set </t>
        </r>
        <r>
          <rPr>
            <sz val="11"/>
            <color rgb="FF000000"/>
            <rFont val="Calibri"/>
          </rPr>
          <t>'</t>
        </r>
        <r>
          <rPr>
            <b/>
            <sz val="11"/>
            <color rgb="FF000000"/>
            <rFont val="Calibri"/>
          </rPr>
          <t>ip rip authentication mode</t>
        </r>
        <r>
          <rPr>
            <sz val="11"/>
            <color rgb="FF000000"/>
            <rFont val="Calibri"/>
          </rPr>
          <t>'</t>
        </r>
        <r>
          <rPr>
            <sz val="11"/>
            <color rgb="FF000000"/>
            <rFont val="Calibri"/>
          </rPr>
          <t xml:space="preserve"> to </t>
        </r>
        <r>
          <rPr>
            <sz val="11"/>
            <color rgb="FF000000"/>
            <rFont val="Calibri"/>
          </rPr>
          <t>'</t>
        </r>
        <r>
          <rPr>
            <b/>
            <sz val="11"/>
            <color rgb="FF000000"/>
            <rFont val="Calibri"/>
          </rPr>
          <t>md5</t>
        </r>
        <r>
          <rPr>
            <sz val="11"/>
            <color rgb="FF000000"/>
            <rFont val="Calibri"/>
          </rPr>
          <t>'</t>
        </r>
      </text>
    </comment>
    <comment ref="H26" authorId="0" shapeId="0" xr:uid="{00000000-0006-0000-0500-000036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I26" authorId="0" shapeId="0" xr:uid="{00000000-0006-0000-0500-000037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H27" authorId="0" shapeId="0" xr:uid="{00000000-0006-0000-0500-000038000000}">
      <text>
        <r>
          <rPr>
            <sz val="11"/>
            <rFont val="Calibri"/>
          </rPr>
          <t xml:space="preserve">Create a single </t>
        </r>
        <r>
          <rPr>
            <sz val="11"/>
            <color rgb="FF000000"/>
            <rFont val="Calibri"/>
          </rPr>
          <t>'</t>
        </r>
        <r>
          <rPr>
            <b/>
            <sz val="11"/>
            <color rgb="FF000000"/>
            <rFont val="Calibri"/>
          </rPr>
          <t>interface loopback</t>
        </r>
        <r>
          <rPr>
            <sz val="11"/>
            <color rgb="FF000000"/>
            <rFont val="Calibri"/>
          </rPr>
          <t>'</t>
        </r>
      </text>
    </comment>
    <comment ref="I27" authorId="0" shapeId="0" xr:uid="{00000000-0006-0000-0500-000039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H29" authorId="0" shapeId="0" xr:uid="{00000000-0006-0000-0500-00003A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I29" authorId="0" shapeId="0" xr:uid="{00000000-0006-0000-0500-00003B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J29" authorId="0" shapeId="0" xr:uid="{00000000-0006-0000-0500-00003C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K29" authorId="0" shapeId="0" xr:uid="{00000000-0006-0000-0500-00003D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L29" authorId="0" shapeId="0" xr:uid="{00000000-0006-0000-0500-00003E000000}">
      <text>
        <r>
          <rPr>
            <sz val="11"/>
            <rFont val="Calibri"/>
          </rPr>
          <t>AutoSecure</t>
        </r>
      </text>
    </comment>
    <comment ref="M29" authorId="0" shapeId="0" xr:uid="{00000000-0006-0000-0500-00003F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H31" authorId="0" shapeId="0" xr:uid="{00000000-0006-0000-0500-000040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I31" authorId="0" shapeId="0" xr:uid="{00000000-0006-0000-0500-000041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J31" authorId="0" shapeId="0" xr:uid="{00000000-0006-0000-0500-000042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H32" authorId="0" shapeId="0" xr:uid="{00000000-0006-0000-0500-000043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H33" authorId="0" shapeId="0" xr:uid="{00000000-0006-0000-0500-000044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I33" authorId="0" shapeId="0" xr:uid="{00000000-0006-0000-0500-000045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H34" authorId="0" shapeId="0" xr:uid="{00000000-0006-0000-0500-000046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I34" authorId="0" shapeId="0" xr:uid="{00000000-0006-0000-0500-000047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H36" authorId="0" shapeId="0" xr:uid="{00000000-0006-0000-0500-000048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I36" authorId="0" shapeId="0" xr:uid="{00000000-0006-0000-0500-000049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H37" authorId="0" shapeId="0" xr:uid="{00000000-0006-0000-0500-00004A000000}">
      <text>
        <r>
          <rPr>
            <sz val="11"/>
            <rFont val="Calibri"/>
          </rPr>
          <t>Configure Web interface</t>
        </r>
      </text>
    </comment>
    <comment ref="H42" authorId="0" shapeId="0" xr:uid="{00000000-0006-0000-0500-00004B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I42" authorId="0" shapeId="0" xr:uid="{00000000-0006-0000-0500-00004C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J42" authorId="0" shapeId="0" xr:uid="{00000000-0006-0000-0500-00004D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K42" authorId="0" shapeId="0" xr:uid="{00000000-0006-0000-0500-00004E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H43" authorId="0" shapeId="0" xr:uid="{00000000-0006-0000-0500-00004F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I43" authorId="0" shapeId="0" xr:uid="{00000000-0006-0000-0500-000050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J43" authorId="0" shapeId="0" xr:uid="{00000000-0006-0000-0500-000051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K43" authorId="0" shapeId="0" xr:uid="{00000000-0006-0000-0500-000052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L43" authorId="0" shapeId="0" xr:uid="{00000000-0006-0000-0500-000053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M43" authorId="0" shapeId="0" xr:uid="{00000000-0006-0000-0500-000054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N43" authorId="0" shapeId="0" xr:uid="{00000000-0006-0000-0500-000055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O43" authorId="0" shapeId="0" xr:uid="{00000000-0006-0000-0500-000056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J4" authorId="0" shapeId="0" xr:uid="{00000000-0006-0000-0600-000002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K4" authorId="0" shapeId="0" xr:uid="{00000000-0006-0000-0600-000009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L4" authorId="0" shapeId="0" xr:uid="{00000000-0006-0000-0600-000003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M4" authorId="0" shapeId="0" xr:uid="{00000000-0006-0000-0600-000004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N4" authorId="0" shapeId="0" xr:uid="{00000000-0006-0000-0600-000005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O4" authorId="0" shapeId="0" xr:uid="{00000000-0006-0000-0600-000006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P4" authorId="0" shapeId="0" xr:uid="{00000000-0006-0000-0600-000007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Q4" authorId="0" shapeId="0" xr:uid="{00000000-0006-0000-0600-000008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J7" authorId="0" shapeId="0" xr:uid="{00000000-0006-0000-0600-00000A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J10" authorId="0" shapeId="0" xr:uid="{00000000-0006-0000-0600-00000B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K10" authorId="0" shapeId="0" xr:uid="{00000000-0006-0000-0600-00000C000000}">
      <text>
        <r>
          <rPr>
            <sz val="11"/>
            <rFont val="Calibri"/>
          </rPr>
          <t>Configure Login Block</t>
        </r>
      </text>
    </comment>
    <comment ref="L10" authorId="0" shapeId="0" xr:uid="{00000000-0006-0000-0600-00000D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J11" authorId="0" shapeId="0" xr:uid="{00000000-0006-0000-0600-00000E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text>
    </comment>
    <comment ref="K11" authorId="0" shapeId="0" xr:uid="{00000000-0006-0000-0600-00000F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text>
    </comment>
    <comment ref="L11" authorId="0" shapeId="0" xr:uid="{00000000-0006-0000-0600-000010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text>
    </comment>
    <comment ref="M11" authorId="0" shapeId="0" xr:uid="{00000000-0006-0000-0600-000011000000}">
      <text>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text>
    </comment>
    <comment ref="N11" authorId="0" shapeId="0" xr:uid="{00000000-0006-0000-0600-000012000000}">
      <text>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text>
    </comment>
    <comment ref="J12" authorId="0" shapeId="0" xr:uid="{00000000-0006-0000-0600-000013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J13" authorId="0" shapeId="0" xr:uid="{00000000-0006-0000-0600-000014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K13" authorId="0" shapeId="0" xr:uid="{00000000-0006-0000-0600-000015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L13" authorId="0" shapeId="0" xr:uid="{00000000-0006-0000-0600-000016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M13" authorId="0" shapeId="0" xr:uid="{00000000-0006-0000-0600-000017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N13" authorId="0" shapeId="0" xr:uid="{00000000-0006-0000-0600-000018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J14" authorId="0" shapeId="0" xr:uid="{00000000-0006-0000-0600-000019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K14" authorId="0" shapeId="0" xr:uid="{00000000-0006-0000-0600-00001A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L14" authorId="0" shapeId="0" xr:uid="{00000000-0006-0000-0600-00001B000000}">
      <text>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text>
    </comment>
    <comment ref="M14" authorId="0" shapeId="0" xr:uid="{00000000-0006-0000-0600-00001C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N14" authorId="0" shapeId="0" xr:uid="{00000000-0006-0000-0600-00001D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O14" authorId="0" shapeId="0" xr:uid="{00000000-0006-0000-0600-00001E000000}">
      <text>
        <r>
          <rPr>
            <sz val="11"/>
            <rFont val="Calibri"/>
          </rPr>
          <t>AutoSecure</t>
        </r>
      </text>
    </comment>
    <comment ref="P14" authorId="0" shapeId="0" xr:uid="{00000000-0006-0000-0600-00001F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J15" authorId="0" shapeId="0" xr:uid="{00000000-0006-0000-0600-000020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J23" authorId="0" shapeId="0" xr:uid="{00000000-0006-0000-0600-000021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K23" authorId="0" shapeId="0" xr:uid="{00000000-0006-0000-0600-000022000000}">
      <text>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text>
    </comment>
    <comment ref="L23" authorId="0" shapeId="0" xr:uid="{00000000-0006-0000-0600-000023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23" authorId="0" shapeId="0" xr:uid="{00000000-0006-0000-0600-000024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N23" authorId="0" shapeId="0" xr:uid="{00000000-0006-0000-0600-000025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O23" authorId="0" shapeId="0" xr:uid="{00000000-0006-0000-0600-000026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P23" authorId="0" shapeId="0" xr:uid="{00000000-0006-0000-0600-000027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J25" authorId="0" shapeId="0" xr:uid="{00000000-0006-0000-0600-000028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K25" authorId="0" shapeId="0" xr:uid="{00000000-0006-0000-0600-000029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L25" authorId="0" shapeId="0" xr:uid="{00000000-0006-0000-0600-00002A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M25" authorId="0" shapeId="0" xr:uid="{00000000-0006-0000-0600-00002B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26" authorId="0" shapeId="0" xr:uid="{00000000-0006-0000-0600-00002C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K26" authorId="0" shapeId="0" xr:uid="{00000000-0006-0000-0600-00002D000000}">
      <text>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text>
    </comment>
    <comment ref="L26" authorId="0" shapeId="0" xr:uid="{00000000-0006-0000-0600-00002E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M26" authorId="0" shapeId="0" xr:uid="{00000000-0006-0000-0600-00002F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N26" authorId="0" shapeId="0" xr:uid="{00000000-0006-0000-0600-000030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O26" authorId="0" shapeId="0" xr:uid="{00000000-0006-0000-0600-000031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P26" authorId="0" shapeId="0" xr:uid="{00000000-0006-0000-0600-000032000000}">
      <text>
        <r>
          <rPr>
            <sz val="11"/>
            <rFont val="Calibri"/>
          </rPr>
          <t xml:space="preserve">Set </t>
        </r>
        <r>
          <rPr>
            <sz val="11"/>
            <color rgb="FF000000"/>
            <rFont val="Calibri"/>
          </rPr>
          <t>'</t>
        </r>
        <r>
          <rPr>
            <b/>
            <sz val="11"/>
            <color rgb="FF000000"/>
            <rFont val="Calibri"/>
          </rPr>
          <t>logging source interface</t>
        </r>
        <r>
          <rPr>
            <sz val="11"/>
            <color rgb="FF000000"/>
            <rFont val="Calibri"/>
          </rPr>
          <t>'</t>
        </r>
      </text>
    </comment>
    <comment ref="Q26" authorId="0" shapeId="0" xr:uid="{00000000-0006-0000-0600-000033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27" authorId="0" shapeId="0" xr:uid="{00000000-0006-0000-0600-000034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29" authorId="0" shapeId="0" xr:uid="{00000000-0006-0000-0600-000035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K29" authorId="0" shapeId="0" xr:uid="{00000000-0006-0000-0600-000036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L29" authorId="0" shapeId="0" xr:uid="{00000000-0006-0000-0600-000037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J30" authorId="0" shapeId="0" xr:uid="{00000000-0006-0000-0600-000038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K30" authorId="0" shapeId="0" xr:uid="{00000000-0006-0000-0600-000039000000}">
      <text>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text>
    </comment>
    <comment ref="L30" authorId="0" shapeId="0" xr:uid="{00000000-0006-0000-0600-00003A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J36" authorId="0" shapeId="0" xr:uid="{00000000-0006-0000-0600-00003B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J37" authorId="0" shapeId="0" xr:uid="{00000000-0006-0000-0600-00003C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K37" authorId="0" shapeId="0" xr:uid="{00000000-0006-0000-0600-00003D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L37" authorId="0" shapeId="0" xr:uid="{00000000-0006-0000-0600-00003E000000}">
      <text>
        <r>
          <rPr>
            <sz val="11"/>
            <rFont val="Calibri"/>
          </rPr>
          <t xml:space="preserve">Set </t>
        </r>
        <r>
          <rPr>
            <sz val="11"/>
            <color rgb="FF000000"/>
            <rFont val="Calibri"/>
          </rPr>
          <t>'</t>
        </r>
        <r>
          <rPr>
            <b/>
            <sz val="11"/>
            <color rgb="FF000000"/>
            <rFont val="Calibri"/>
          </rPr>
          <t>no ip identd</t>
        </r>
        <r>
          <rPr>
            <sz val="11"/>
            <color rgb="FF000000"/>
            <rFont val="Calibri"/>
          </rPr>
          <t>'</t>
        </r>
      </text>
    </comment>
    <comment ref="J43" authorId="0" shapeId="0" xr:uid="{00000000-0006-0000-0600-00003F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J44" authorId="0" shapeId="0" xr:uid="{00000000-0006-0000-0600-000040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K44" authorId="0" shapeId="0" xr:uid="{00000000-0006-0000-0600-000051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L44" authorId="0" shapeId="0" xr:uid="{00000000-0006-0000-0600-000052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M44" authorId="0" shapeId="0" xr:uid="{00000000-0006-0000-0600-000053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N44" authorId="0" shapeId="0" xr:uid="{00000000-0006-0000-0600-000054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O44" authorId="0" shapeId="0" xr:uid="{00000000-0006-0000-0600-000055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P44" authorId="0" shapeId="0" xr:uid="{00000000-0006-0000-0600-000056000000}">
      <text>
        <r>
          <rPr>
            <sz val="11"/>
            <rFont val="Calibri"/>
          </rPr>
          <t>AutoSecure</t>
        </r>
      </text>
    </comment>
    <comment ref="Q44" authorId="0" shapeId="0" xr:uid="{00000000-0006-0000-0600-000057000000}">
      <text>
        <r>
          <rPr>
            <sz val="11"/>
            <rFont val="Calibri"/>
          </rPr>
          <t>Configuring Kerberos</t>
        </r>
      </text>
    </comment>
    <comment ref="R44" authorId="0" shapeId="0" xr:uid="{00000000-0006-0000-0600-000041000000}">
      <text>
        <r>
          <rPr>
            <sz val="11"/>
            <rFont val="Calibri"/>
          </rPr>
          <t>Configure Web interface</t>
        </r>
      </text>
    </comment>
    <comment ref="S44" authorId="0" shapeId="0" xr:uid="{00000000-0006-0000-0600-000042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T44" authorId="0" shapeId="0" xr:uid="{00000000-0006-0000-0600-000043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U44" authorId="0" shapeId="0" xr:uid="{00000000-0006-0000-0600-000044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V44" authorId="0" shapeId="0" xr:uid="{00000000-0006-0000-0600-000045000000}">
      <text>
        <r>
          <rPr>
            <sz val="11"/>
            <rFont val="Calibri"/>
          </rPr>
          <t xml:space="preserve">Set </t>
        </r>
        <r>
          <rPr>
            <sz val="11"/>
            <color rgb="FF000000"/>
            <rFont val="Calibri"/>
          </rPr>
          <t>'</t>
        </r>
        <r>
          <rPr>
            <b/>
            <sz val="11"/>
            <color rgb="FF000000"/>
            <rFont val="Calibri"/>
          </rPr>
          <t>no ip identd</t>
        </r>
        <r>
          <rPr>
            <sz val="11"/>
            <color rgb="FF000000"/>
            <rFont val="Calibri"/>
          </rPr>
          <t>'</t>
        </r>
      </text>
    </comment>
    <comment ref="W44" authorId="0" shapeId="0" xr:uid="{00000000-0006-0000-0600-000046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X44" authorId="0" shapeId="0" xr:uid="{00000000-0006-0000-0600-000047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Y44" authorId="0" shapeId="0" xr:uid="{00000000-0006-0000-0600-000048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Z44" authorId="0" shapeId="0" xr:uid="{00000000-0006-0000-0600-000049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AA44" authorId="0" shapeId="0" xr:uid="{00000000-0006-0000-0600-00004A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AB44" authorId="0" shapeId="0" xr:uid="{00000000-0006-0000-0600-00004B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AC44" authorId="0" shapeId="0" xr:uid="{00000000-0006-0000-0600-00004C000000}">
      <text>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text>
    </comment>
    <comment ref="AD44" authorId="0" shapeId="0" xr:uid="{00000000-0006-0000-0600-00004D000000}">
      <text>
        <r>
          <rPr>
            <sz val="11"/>
            <rFont val="Calibri"/>
          </rPr>
          <t xml:space="preserve">Set </t>
        </r>
        <r>
          <rPr>
            <sz val="11"/>
            <color rgb="FF000000"/>
            <rFont val="Calibri"/>
          </rPr>
          <t>'</t>
        </r>
        <r>
          <rPr>
            <b/>
            <sz val="11"/>
            <color rgb="FF000000"/>
            <rFont val="Calibri"/>
          </rPr>
          <t>ip ospf message-digest-key md5</t>
        </r>
        <r>
          <rPr>
            <sz val="11"/>
            <color rgb="FF000000"/>
            <rFont val="Calibri"/>
          </rPr>
          <t>'</t>
        </r>
      </text>
    </comment>
    <comment ref="AE44" authorId="0" shapeId="0" xr:uid="{00000000-0006-0000-0600-00004E000000}">
      <text>
        <r>
          <rPr>
            <sz val="11"/>
            <rFont val="Calibri"/>
          </rPr>
          <t xml:space="preserve">Set </t>
        </r>
        <r>
          <rPr>
            <sz val="11"/>
            <color rgb="FF000000"/>
            <rFont val="Calibri"/>
          </rPr>
          <t>'</t>
        </r>
        <r>
          <rPr>
            <b/>
            <sz val="11"/>
            <color rgb="FF000000"/>
            <rFont val="Calibri"/>
          </rPr>
          <t>ip rip authentication key-chain</t>
        </r>
        <r>
          <rPr>
            <sz val="11"/>
            <color rgb="FF000000"/>
            <rFont val="Calibri"/>
          </rPr>
          <t>'</t>
        </r>
      </text>
    </comment>
    <comment ref="AF44" authorId="0" shapeId="0" xr:uid="{00000000-0006-0000-0600-00004F000000}">
      <text>
        <r>
          <rPr>
            <sz val="11"/>
            <rFont val="Calibri"/>
          </rPr>
          <t xml:space="preserve">Set </t>
        </r>
        <r>
          <rPr>
            <sz val="11"/>
            <color rgb="FF000000"/>
            <rFont val="Calibri"/>
          </rPr>
          <t>'</t>
        </r>
        <r>
          <rPr>
            <b/>
            <sz val="11"/>
            <color rgb="FF000000"/>
            <rFont val="Calibri"/>
          </rPr>
          <t>ip rip authentication mode</t>
        </r>
        <r>
          <rPr>
            <sz val="11"/>
            <color rgb="FF000000"/>
            <rFont val="Calibri"/>
          </rPr>
          <t>'</t>
        </r>
        <r>
          <rPr>
            <sz val="11"/>
            <color rgb="FF000000"/>
            <rFont val="Calibri"/>
          </rPr>
          <t xml:space="preserve"> to </t>
        </r>
        <r>
          <rPr>
            <sz val="11"/>
            <color rgb="FF000000"/>
            <rFont val="Calibri"/>
          </rPr>
          <t>'</t>
        </r>
        <r>
          <rPr>
            <b/>
            <sz val="11"/>
            <color rgb="FF000000"/>
            <rFont val="Calibri"/>
          </rPr>
          <t>md5</t>
        </r>
        <r>
          <rPr>
            <sz val="11"/>
            <color rgb="FF000000"/>
            <rFont val="Calibri"/>
          </rPr>
          <t>'</t>
        </r>
      </text>
    </comment>
    <comment ref="AG44" authorId="0" shapeId="0" xr:uid="{00000000-0006-0000-0600-000050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J45" authorId="0" shapeId="0" xr:uid="{00000000-0006-0000-0600-000058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K45" authorId="0" shapeId="0" xr:uid="{00000000-0006-0000-0600-000059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L45" authorId="0" shapeId="0" xr:uid="{00000000-0006-0000-0600-00005A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M45" authorId="0" shapeId="0" xr:uid="{00000000-0006-0000-0600-00005B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N45" authorId="0" shapeId="0" xr:uid="{00000000-0006-0000-0600-00005C000000}">
      <text>
        <r>
          <rPr>
            <sz val="11"/>
            <rFont val="Calibri"/>
          </rPr>
          <t>AutoSecure</t>
        </r>
      </text>
    </comment>
    <comment ref="O45" authorId="0" shapeId="0" xr:uid="{00000000-0006-0000-0600-00005D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P45" authorId="0" shapeId="0" xr:uid="{00000000-0006-0000-0600-00005E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Q45" authorId="0" shapeId="0" xr:uid="{00000000-0006-0000-0600-00005F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R45" authorId="0" shapeId="0" xr:uid="{00000000-0006-0000-0600-000060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S45" authorId="0" shapeId="0" xr:uid="{00000000-0006-0000-0600-000061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T45" authorId="0" shapeId="0" xr:uid="{00000000-0006-0000-0600-000062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U45" authorId="0" shapeId="0" xr:uid="{00000000-0006-0000-0600-000063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V45" authorId="0" shapeId="0" xr:uid="{00000000-0006-0000-0600-000064000000}">
      <text>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text>
    </comment>
    <comment ref="W45" authorId="0" shapeId="0" xr:uid="{00000000-0006-0000-0600-000065000000}">
      <text>
        <r>
          <rPr>
            <sz val="11"/>
            <rFont val="Calibri"/>
          </rPr>
          <t xml:space="preserve">Set </t>
        </r>
        <r>
          <rPr>
            <sz val="11"/>
            <color rgb="FF000000"/>
            <rFont val="Calibri"/>
          </rPr>
          <t>'</t>
        </r>
        <r>
          <rPr>
            <b/>
            <sz val="11"/>
            <color rgb="FF000000"/>
            <rFont val="Calibri"/>
          </rPr>
          <t>ip ospf message-digest-key md5</t>
        </r>
        <r>
          <rPr>
            <sz val="11"/>
            <color rgb="FF000000"/>
            <rFont val="Calibri"/>
          </rPr>
          <t>'</t>
        </r>
      </text>
    </comment>
    <comment ref="X45" authorId="0" shapeId="0" xr:uid="{00000000-0006-0000-0600-000066000000}">
      <text>
        <r>
          <rPr>
            <sz val="11"/>
            <rFont val="Calibri"/>
          </rPr>
          <t xml:space="preserve">Set </t>
        </r>
        <r>
          <rPr>
            <sz val="11"/>
            <color rgb="FF000000"/>
            <rFont val="Calibri"/>
          </rPr>
          <t>'</t>
        </r>
        <r>
          <rPr>
            <b/>
            <sz val="11"/>
            <color rgb="FF000000"/>
            <rFont val="Calibri"/>
          </rPr>
          <t>ip rip authentication key-chain</t>
        </r>
        <r>
          <rPr>
            <sz val="11"/>
            <color rgb="FF000000"/>
            <rFont val="Calibri"/>
          </rPr>
          <t>'</t>
        </r>
      </text>
    </comment>
    <comment ref="Y45" authorId="0" shapeId="0" xr:uid="{00000000-0006-0000-0600-000067000000}">
      <text>
        <r>
          <rPr>
            <sz val="11"/>
            <rFont val="Calibri"/>
          </rPr>
          <t xml:space="preserve">Set </t>
        </r>
        <r>
          <rPr>
            <sz val="11"/>
            <color rgb="FF000000"/>
            <rFont val="Calibri"/>
          </rPr>
          <t>'</t>
        </r>
        <r>
          <rPr>
            <b/>
            <sz val="11"/>
            <color rgb="FF000000"/>
            <rFont val="Calibri"/>
          </rPr>
          <t>ip rip authentication mode</t>
        </r>
        <r>
          <rPr>
            <sz val="11"/>
            <color rgb="FF000000"/>
            <rFont val="Calibri"/>
          </rPr>
          <t>'</t>
        </r>
        <r>
          <rPr>
            <sz val="11"/>
            <color rgb="FF000000"/>
            <rFont val="Calibri"/>
          </rPr>
          <t xml:space="preserve"> to </t>
        </r>
        <r>
          <rPr>
            <sz val="11"/>
            <color rgb="FF000000"/>
            <rFont val="Calibri"/>
          </rPr>
          <t>'</t>
        </r>
        <r>
          <rPr>
            <b/>
            <sz val="11"/>
            <color rgb="FF000000"/>
            <rFont val="Calibri"/>
          </rPr>
          <t>md5</t>
        </r>
        <r>
          <rPr>
            <sz val="11"/>
            <color rgb="FF000000"/>
            <rFont val="Calibri"/>
          </rPr>
          <t>'</t>
        </r>
      </text>
    </comment>
    <comment ref="Z45" authorId="0" shapeId="0" xr:uid="{00000000-0006-0000-0600-000068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J46" authorId="0" shapeId="0" xr:uid="{00000000-0006-0000-0600-000069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K46" authorId="0" shapeId="0" xr:uid="{00000000-0006-0000-0600-00006A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L46" authorId="0" shapeId="0" xr:uid="{00000000-0006-0000-0600-00006B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M46" authorId="0" shapeId="0" xr:uid="{00000000-0006-0000-0600-00006C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N46" authorId="0" shapeId="0" xr:uid="{00000000-0006-0000-0600-00006D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O46" authorId="0" shapeId="0" xr:uid="{00000000-0006-0000-0600-00006E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P46" authorId="0" shapeId="0" xr:uid="{00000000-0006-0000-0600-00006F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Q46" authorId="0" shapeId="0" xr:uid="{00000000-0006-0000-0600-000070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R46" authorId="0" shapeId="0" xr:uid="{00000000-0006-0000-0600-000071000000}">
      <text>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text>
    </comment>
    <comment ref="S46" authorId="0" shapeId="0" xr:uid="{00000000-0006-0000-0600-000072000000}">
      <text>
        <r>
          <rPr>
            <sz val="11"/>
            <rFont val="Calibri"/>
          </rPr>
          <t xml:space="preserve">Set </t>
        </r>
        <r>
          <rPr>
            <sz val="11"/>
            <color rgb="FF000000"/>
            <rFont val="Calibri"/>
          </rPr>
          <t>'</t>
        </r>
        <r>
          <rPr>
            <b/>
            <sz val="11"/>
            <color rgb="FF000000"/>
            <rFont val="Calibri"/>
          </rPr>
          <t>ip rip authentication mode</t>
        </r>
        <r>
          <rPr>
            <sz val="11"/>
            <color rgb="FF000000"/>
            <rFont val="Calibri"/>
          </rPr>
          <t>'</t>
        </r>
        <r>
          <rPr>
            <sz val="11"/>
            <color rgb="FF000000"/>
            <rFont val="Calibri"/>
          </rPr>
          <t xml:space="preserve"> to </t>
        </r>
        <r>
          <rPr>
            <sz val="11"/>
            <color rgb="FF000000"/>
            <rFont val="Calibri"/>
          </rPr>
          <t>'</t>
        </r>
        <r>
          <rPr>
            <b/>
            <sz val="11"/>
            <color rgb="FF000000"/>
            <rFont val="Calibri"/>
          </rPr>
          <t>md5</t>
        </r>
        <r>
          <rPr>
            <sz val="11"/>
            <color rgb="FF000000"/>
            <rFont val="Calibri"/>
          </rPr>
          <t>'</t>
        </r>
      </text>
    </comment>
    <comment ref="J48" authorId="0" shapeId="0" xr:uid="{00000000-0006-0000-0600-000073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K48" authorId="0" shapeId="0" xr:uid="{00000000-0006-0000-0600-000074000000}">
      <text>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text>
    </comment>
    <comment ref="L48" authorId="0" shapeId="0" xr:uid="{00000000-0006-0000-0600-000075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M48" authorId="0" shapeId="0" xr:uid="{00000000-0006-0000-0600-000076000000}">
      <text>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text>
    </comment>
    <comment ref="N48" authorId="0" shapeId="0" xr:uid="{00000000-0006-0000-0600-000077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J49" authorId="0" shapeId="0" xr:uid="{00000000-0006-0000-0600-000078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K49" authorId="0" shapeId="0" xr:uid="{00000000-0006-0000-0600-000079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text>
    </comment>
    <comment ref="L49" authorId="0" shapeId="0" xr:uid="{00000000-0006-0000-0600-00007A000000}">
      <text>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text>
    </comment>
    <comment ref="M49" authorId="0" shapeId="0" xr:uid="{00000000-0006-0000-0600-00007B000000}">
      <text>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text>
    </comment>
    <comment ref="J50" authorId="0" shapeId="0" xr:uid="{00000000-0006-0000-0600-00007C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J66" authorId="0" shapeId="0" xr:uid="{00000000-0006-0000-0600-00007D000000}">
      <text>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J73" authorId="0" shapeId="0" xr:uid="{00000000-0006-0000-0600-00007E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K73" authorId="0" shapeId="0" xr:uid="{00000000-0006-0000-0600-00007F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J79" authorId="0" shapeId="0" xr:uid="{00000000-0006-0000-0600-000080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J88" authorId="0" shapeId="0" xr:uid="{00000000-0006-0000-0600-000081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J92" authorId="0" shapeId="0" xr:uid="{00000000-0006-0000-0600-000082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K92" authorId="0" shapeId="0" xr:uid="{00000000-0006-0000-0600-000083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L92" authorId="0" shapeId="0" xr:uid="{00000000-0006-0000-0600-000084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M92" authorId="0" shapeId="0" xr:uid="{00000000-0006-0000-0600-000085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N92" authorId="0" shapeId="0" xr:uid="{00000000-0006-0000-0600-000086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O92" authorId="0" shapeId="0" xr:uid="{00000000-0006-0000-0600-000087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P92" authorId="0" shapeId="0" xr:uid="{00000000-0006-0000-0600-000088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Q92" authorId="0" shapeId="0" xr:uid="{00000000-0006-0000-0600-000089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R92" authorId="0" shapeId="0" xr:uid="{00000000-0006-0000-0600-00008A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S92" authorId="0" shapeId="0" xr:uid="{00000000-0006-0000-0600-00008B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J93" authorId="0" shapeId="0" xr:uid="{00000000-0006-0000-0600-00008C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K93" authorId="0" shapeId="0" xr:uid="{00000000-0006-0000-0600-00008D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L93" authorId="0" shapeId="0" xr:uid="{00000000-0006-0000-0600-00008E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M93" authorId="0" shapeId="0" xr:uid="{00000000-0006-0000-0600-00008F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N93" authorId="0" shapeId="0" xr:uid="{00000000-0006-0000-0600-000090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O93" authorId="0" shapeId="0" xr:uid="{00000000-0006-0000-0600-000091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P93" authorId="0" shapeId="0" xr:uid="{00000000-0006-0000-0600-000092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Q93" authorId="0" shapeId="0" xr:uid="{00000000-0006-0000-0600-000093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R93" authorId="0" shapeId="0" xr:uid="{00000000-0006-0000-0600-000094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S93" authorId="0" shapeId="0" xr:uid="{00000000-0006-0000-0600-000095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T93" authorId="0" shapeId="0" xr:uid="{00000000-0006-0000-0600-000096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J97" authorId="0" shapeId="0" xr:uid="{00000000-0006-0000-0600-000097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K97" authorId="0" shapeId="0" xr:uid="{00000000-0006-0000-0600-000098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L97" authorId="0" shapeId="0" xr:uid="{00000000-0006-0000-0600-000099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M97" authorId="0" shapeId="0" xr:uid="{00000000-0006-0000-0600-00009A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N97" authorId="0" shapeId="0" xr:uid="{00000000-0006-0000-0600-00009B000000}">
      <text>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text>
    </comment>
    <comment ref="O97" authorId="0" shapeId="0" xr:uid="{00000000-0006-0000-0600-00009C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J102" authorId="0" shapeId="0" xr:uid="{00000000-0006-0000-0600-00009D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K102" authorId="0" shapeId="0" xr:uid="{00000000-0006-0000-0600-00009E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J105" authorId="0" shapeId="0" xr:uid="{00000000-0006-0000-0600-00009F000000}">
      <text>
        <r>
          <rPr>
            <sz val="11"/>
            <rFont val="Calibri"/>
          </rPr>
          <t xml:space="preserve">Set </t>
        </r>
        <r>
          <rPr>
            <sz val="11"/>
            <color rgb="FF000000"/>
            <rFont val="Calibri"/>
          </rPr>
          <t>'</t>
        </r>
        <r>
          <rPr>
            <b/>
            <sz val="11"/>
            <color rgb="FF000000"/>
            <rFont val="Calibri"/>
          </rPr>
          <t>address-family ipv4 autonomous-system</t>
        </r>
        <r>
          <rPr>
            <sz val="11"/>
            <color rgb="FF000000"/>
            <rFont val="Calibri"/>
          </rPr>
          <t>'</t>
        </r>
      </text>
    </comment>
    <comment ref="K105" authorId="0" shapeId="0" xr:uid="{00000000-0006-0000-0600-0000A0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L105" authorId="0" shapeId="0" xr:uid="{00000000-0006-0000-0600-0000A1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J111" authorId="0" shapeId="0" xr:uid="{00000000-0006-0000-0600-0000A2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text>
    </comment>
    <comment ref="I89" authorId="0" shapeId="0" xr:uid="{00000000-0006-0000-0700-000006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J89" authorId="0" shapeId="0" xr:uid="{00000000-0006-0000-0700-000002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K89" authorId="0" shapeId="0" xr:uid="{00000000-0006-0000-0700-000003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L89" authorId="0" shapeId="0" xr:uid="{00000000-0006-0000-0700-000004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M89" authorId="0" shapeId="0" xr:uid="{00000000-0006-0000-0700-000005000000}">
      <text>
        <r>
          <rPr>
            <sz val="11"/>
            <rFont val="Calibri"/>
          </rPr>
          <t>AutoSecure</t>
        </r>
      </text>
    </comment>
    <comment ref="H91" authorId="0" shapeId="0" xr:uid="{00000000-0006-0000-0700-000007000000}">
      <text>
        <r>
          <rPr>
            <sz val="11"/>
            <rFont val="Calibri"/>
          </rPr>
          <t>Configuring Kerberos</t>
        </r>
      </text>
    </comment>
    <comment ref="I91" authorId="0" shapeId="0" xr:uid="{00000000-0006-0000-0700-000008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H92" authorId="0" shapeId="0" xr:uid="{00000000-0006-0000-0700-000009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I92" authorId="0" shapeId="0" xr:uid="{00000000-0006-0000-0700-00000A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J92" authorId="0" shapeId="0" xr:uid="{00000000-0006-0000-0700-00000B000000}">
      <text>
        <r>
          <rPr>
            <sz val="11"/>
            <rFont val="Calibri"/>
          </rPr>
          <t>AutoSecure</t>
        </r>
      </text>
    </comment>
    <comment ref="K92" authorId="0" shapeId="0" xr:uid="{00000000-0006-0000-0700-00000C000000}">
      <text>
        <r>
          <rPr>
            <sz val="11"/>
            <rFont val="Calibri"/>
          </rPr>
          <t>Configuring Kerberos</t>
        </r>
      </text>
    </comment>
    <comment ref="H93" authorId="0" shapeId="0" xr:uid="{00000000-0006-0000-0700-00000D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I93" authorId="0" shapeId="0" xr:uid="{00000000-0006-0000-0700-00000E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J93" authorId="0" shapeId="0" xr:uid="{00000000-0006-0000-0700-00000F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H94" authorId="0" shapeId="0" xr:uid="{00000000-0006-0000-0700-000010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I94" authorId="0" shapeId="0" xr:uid="{00000000-0006-0000-0700-000011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J94" authorId="0" shapeId="0" xr:uid="{00000000-0006-0000-0700-000012000000}">
      <text>
        <r>
          <rPr>
            <sz val="11"/>
            <rFont val="Calibri"/>
          </rPr>
          <t xml:space="preserve">Set the ACL for each </t>
        </r>
        <r>
          <rPr>
            <sz val="11"/>
            <color rgb="FF000000"/>
            <rFont val="Calibri"/>
          </rPr>
          <t>'</t>
        </r>
        <r>
          <rPr>
            <b/>
            <sz val="11"/>
            <color rgb="FF000000"/>
            <rFont val="Calibri"/>
          </rPr>
          <t>snmp-server community</t>
        </r>
        <r>
          <rPr>
            <sz val="11"/>
            <color rgb="FF000000"/>
            <rFont val="Calibri"/>
          </rPr>
          <t>'</t>
        </r>
      </text>
    </comment>
    <comment ref="K94" authorId="0" shapeId="0" xr:uid="{00000000-0006-0000-0700-000013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L94" authorId="0" shapeId="0" xr:uid="{00000000-0006-0000-0700-000014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H123" authorId="0" shapeId="0" xr:uid="{00000000-0006-0000-0700-000015000000}">
      <text>
        <r>
          <rPr>
            <sz val="11"/>
            <rFont val="Calibri"/>
          </rPr>
          <t>Configure Web interface</t>
        </r>
      </text>
    </comment>
    <comment ref="I123" authorId="0" shapeId="0" xr:uid="{00000000-0006-0000-0700-000016000000}">
      <text>
        <r>
          <rPr>
            <sz val="11"/>
            <rFont val="Calibri"/>
          </rPr>
          <t xml:space="preserve">Set </t>
        </r>
        <r>
          <rPr>
            <sz val="11"/>
            <color rgb="FF000000"/>
            <rFont val="Calibri"/>
          </rPr>
          <t>'</t>
        </r>
        <r>
          <rPr>
            <b/>
            <sz val="11"/>
            <color rgb="FF000000"/>
            <rFont val="Calibri"/>
          </rPr>
          <t>no ip identd</t>
        </r>
        <r>
          <rPr>
            <sz val="11"/>
            <color rgb="FF000000"/>
            <rFont val="Calibri"/>
          </rPr>
          <t>'</t>
        </r>
      </text>
    </comment>
    <comment ref="J123" authorId="0" shapeId="0" xr:uid="{00000000-0006-0000-0700-000017000000}">
      <text>
        <r>
          <rPr>
            <sz val="11"/>
            <rFont val="Calibri"/>
          </rPr>
          <t xml:space="preserve">Create a single </t>
        </r>
        <r>
          <rPr>
            <sz val="11"/>
            <color rgb="FF000000"/>
            <rFont val="Calibri"/>
          </rPr>
          <t>'</t>
        </r>
        <r>
          <rPr>
            <b/>
            <sz val="11"/>
            <color rgb="FF000000"/>
            <rFont val="Calibri"/>
          </rPr>
          <t>interface loopback</t>
        </r>
        <r>
          <rPr>
            <sz val="11"/>
            <color rgb="FF000000"/>
            <rFont val="Calibri"/>
          </rPr>
          <t>'</t>
        </r>
      </text>
    </comment>
    <comment ref="H126" authorId="0" shapeId="0" xr:uid="{00000000-0006-0000-0700-000018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I126" authorId="0" shapeId="0" xr:uid="{00000000-0006-0000-0700-000019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J126" authorId="0" shapeId="0" xr:uid="{00000000-0006-0000-0700-00001A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K126" authorId="0" shapeId="0" xr:uid="{00000000-0006-0000-0700-00001B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L126" authorId="0" shapeId="0" xr:uid="{00000000-0006-0000-0700-00001C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H127" authorId="0" shapeId="0" xr:uid="{00000000-0006-0000-0700-00001D000000}">
      <text>
        <r>
          <rPr>
            <sz val="11"/>
            <rFont val="Calibri"/>
          </rPr>
          <t>Configure Web interface</t>
        </r>
      </text>
    </comment>
    <comment ref="I127" authorId="0" shapeId="0" xr:uid="{00000000-0006-0000-0700-000020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J127" authorId="0" shapeId="0" xr:uid="{00000000-0006-0000-0700-000021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K127" authorId="0" shapeId="0" xr:uid="{00000000-0006-0000-0700-000022000000}">
      <text>
        <r>
          <rPr>
            <sz val="11"/>
            <rFont val="Calibri"/>
          </rPr>
          <t xml:space="preserve">Set </t>
        </r>
        <r>
          <rPr>
            <sz val="11"/>
            <color rgb="FF000000"/>
            <rFont val="Calibri"/>
          </rPr>
          <t>'</t>
        </r>
        <r>
          <rPr>
            <b/>
            <sz val="11"/>
            <color rgb="FF000000"/>
            <rFont val="Calibri"/>
          </rPr>
          <t>ip tftp source-interface</t>
        </r>
        <r>
          <rPr>
            <sz val="11"/>
            <color rgb="FF000000"/>
            <rFont val="Calibri"/>
          </rPr>
          <t>'</t>
        </r>
        <r>
          <rPr>
            <sz val="11"/>
            <color rgb="FF000000"/>
            <rFont val="Calibri"/>
          </rPr>
          <t xml:space="preserve"> to the Loopback Interface</t>
        </r>
      </text>
    </comment>
    <comment ref="L127" authorId="0" shapeId="0" xr:uid="{00000000-0006-0000-0700-000023000000}">
      <text>
        <r>
          <rPr>
            <sz val="11"/>
            <rFont val="Calibri"/>
          </rPr>
          <t xml:space="preserve">Set </t>
        </r>
        <r>
          <rPr>
            <sz val="11"/>
            <color rgb="FF000000"/>
            <rFont val="Calibri"/>
          </rPr>
          <t>'</t>
        </r>
        <r>
          <rPr>
            <b/>
            <sz val="11"/>
            <color rgb="FF000000"/>
            <rFont val="Calibri"/>
          </rPr>
          <t>no ip source-route</t>
        </r>
        <r>
          <rPr>
            <sz val="11"/>
            <color rgb="FF000000"/>
            <rFont val="Calibri"/>
          </rPr>
          <t>'</t>
        </r>
      </text>
    </comment>
    <comment ref="M127" authorId="0" shapeId="0" xr:uid="{00000000-0006-0000-0700-000024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N127" authorId="0" shapeId="0" xr:uid="{00000000-0006-0000-0700-00001E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O127" authorId="0" shapeId="0" xr:uid="{00000000-0006-0000-0700-00001F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H130" authorId="0" shapeId="0" xr:uid="{00000000-0006-0000-0700-000025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I130" authorId="0" shapeId="0" xr:uid="{00000000-0006-0000-0700-000026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J130" authorId="0" shapeId="0" xr:uid="{00000000-0006-0000-0700-000027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K130" authorId="0" shapeId="0" xr:uid="{00000000-0006-0000-0700-000028000000}">
      <text>
        <r>
          <rPr>
            <sz val="11"/>
            <rFont val="Calibri"/>
          </rPr>
          <t xml:space="preserve">Set </t>
        </r>
        <r>
          <rPr>
            <sz val="11"/>
            <color rgb="FF000000"/>
            <rFont val="Calibri"/>
          </rPr>
          <t>'</t>
        </r>
        <r>
          <rPr>
            <b/>
            <sz val="11"/>
            <color rgb="FF000000"/>
            <rFont val="Calibri"/>
          </rPr>
          <t>no ip source-route</t>
        </r>
        <r>
          <rPr>
            <sz val="11"/>
            <color rgb="FF000000"/>
            <rFont val="Calibri"/>
          </rPr>
          <t>'</t>
        </r>
      </text>
    </comment>
    <comment ref="L130" authorId="0" shapeId="0" xr:uid="{00000000-0006-0000-0700-000029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M130" authorId="0" shapeId="0" xr:uid="{00000000-0006-0000-0700-00002A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N130" authorId="0" shapeId="0" xr:uid="{00000000-0006-0000-0700-00002B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H132" authorId="0" shapeId="0" xr:uid="{00000000-0006-0000-0700-00002C000000}">
      <text>
        <r>
          <rPr>
            <sz val="11"/>
            <rFont val="Calibri"/>
          </rPr>
          <t xml:space="preserve">Set the </t>
        </r>
        <r>
          <rPr>
            <sz val="11"/>
            <color rgb="FF000000"/>
            <rFont val="Calibri"/>
          </rPr>
          <t>'</t>
        </r>
        <r>
          <rPr>
            <b/>
            <sz val="11"/>
            <color rgb="FF000000"/>
            <rFont val="Calibri"/>
          </rPr>
          <t>ip domain-name</t>
        </r>
        <r>
          <rPr>
            <sz val="11"/>
            <color rgb="FF000000"/>
            <rFont val="Calibri"/>
          </rPr>
          <t>'</t>
        </r>
      </text>
    </comment>
    <comment ref="I132" authorId="0" shapeId="0" xr:uid="{00000000-0006-0000-0700-00002D000000}">
      <text>
        <r>
          <rPr>
            <sz val="11"/>
            <rFont val="Calibri"/>
          </rPr>
          <t xml:space="preserve">Set </t>
        </r>
        <r>
          <rPr>
            <sz val="11"/>
            <color rgb="FF000000"/>
            <rFont val="Calibri"/>
          </rPr>
          <t>'</t>
        </r>
        <r>
          <rPr>
            <b/>
            <sz val="11"/>
            <color rgb="FF000000"/>
            <rFont val="Calibri"/>
          </rPr>
          <t>no ip source-route</t>
        </r>
        <r>
          <rPr>
            <sz val="11"/>
            <color rgb="FF000000"/>
            <rFont val="Calibri"/>
          </rPr>
          <t>'</t>
        </r>
      </text>
    </comment>
    <comment ref="J132" authorId="0" shapeId="0" xr:uid="{00000000-0006-0000-0700-00002E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K132" authorId="0" shapeId="0" xr:uid="{00000000-0006-0000-0700-00002F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H145" authorId="0" shapeId="0" xr:uid="{00000000-0006-0000-0700-000030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I145" authorId="0" shapeId="0" xr:uid="{00000000-0006-0000-0700-000031000000}">
      <text>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text>
    </comment>
    <comment ref="J145" authorId="0" shapeId="0" xr:uid="{00000000-0006-0000-0700-000032000000}">
      <text>
        <r>
          <rPr>
            <sz val="11"/>
            <rFont val="Calibri"/>
          </rPr>
          <t xml:space="preserve">Set IP address for </t>
        </r>
        <r>
          <rPr>
            <sz val="11"/>
            <color rgb="FF000000"/>
            <rFont val="Calibri"/>
          </rPr>
          <t>'</t>
        </r>
        <r>
          <rPr>
            <b/>
            <sz val="11"/>
            <color rgb="FF000000"/>
            <rFont val="Calibri"/>
          </rPr>
          <t>logging host</t>
        </r>
        <r>
          <rPr>
            <sz val="11"/>
            <color rgb="FF000000"/>
            <rFont val="Calibri"/>
          </rPr>
          <t>'</t>
        </r>
      </text>
    </comment>
    <comment ref="K145" authorId="0" shapeId="0" xr:uid="{00000000-0006-0000-0700-000033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L145" authorId="0" shapeId="0" xr:uid="{00000000-0006-0000-0700-000034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M145" authorId="0" shapeId="0" xr:uid="{00000000-0006-0000-0700-000035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H149" authorId="0" shapeId="0" xr:uid="{00000000-0006-0000-0700-000036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H158" authorId="0" shapeId="0" xr:uid="{00000000-0006-0000-0700-000037000000}">
      <text>
        <r>
          <rPr>
            <sz val="11"/>
            <rFont val="Calibri"/>
          </rPr>
          <t xml:space="preserve">Set </t>
        </r>
        <r>
          <rPr>
            <sz val="11"/>
            <color rgb="FF000000"/>
            <rFont val="Calibri"/>
          </rPr>
          <t>'</t>
        </r>
        <r>
          <rPr>
            <b/>
            <sz val="11"/>
            <color rgb="FF000000"/>
            <rFont val="Calibri"/>
          </rPr>
          <t>login success/failure logging</t>
        </r>
        <r>
          <rPr>
            <sz val="11"/>
            <color rgb="FF000000"/>
            <rFont val="Calibri"/>
          </rPr>
          <t>'</t>
        </r>
      </text>
    </comment>
    <comment ref="H165" authorId="0" shapeId="0" xr:uid="{00000000-0006-0000-0700-000038000000}">
      <text>
        <r>
          <rPr>
            <sz val="11"/>
            <rFont val="Calibri"/>
          </rPr>
          <t xml:space="preserve">Set </t>
        </r>
        <r>
          <rPr>
            <sz val="11"/>
            <color rgb="FF000000"/>
            <rFont val="Calibri"/>
          </rPr>
          <t>'</t>
        </r>
        <r>
          <rPr>
            <b/>
            <sz val="11"/>
            <color rgb="FF000000"/>
            <rFont val="Calibri"/>
          </rPr>
          <t>aaa accounting network</t>
        </r>
        <r>
          <rPr>
            <sz val="11"/>
            <color rgb="FF000000"/>
            <rFont val="Calibri"/>
          </rPr>
          <t>'</t>
        </r>
      </text>
    </comment>
    <comment ref="H166" authorId="0" shapeId="0" xr:uid="{00000000-0006-0000-0700-000039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I166" authorId="0" shapeId="0" xr:uid="{00000000-0006-0000-0700-00003A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J166" authorId="0" shapeId="0" xr:uid="{00000000-0006-0000-0700-00003B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K166" authorId="0" shapeId="0" xr:uid="{00000000-0006-0000-0700-00003C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L166" authorId="0" shapeId="0" xr:uid="{00000000-0006-0000-0700-00003D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M166" authorId="0" shapeId="0" xr:uid="{00000000-0006-0000-0700-00003E000000}">
      <text>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text>
    </comment>
    <comment ref="N166" authorId="0" shapeId="0" xr:uid="{00000000-0006-0000-0700-00003F000000}">
      <text>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text>
    </comment>
    <comment ref="O166" authorId="0" shapeId="0" xr:uid="{00000000-0006-0000-0700-000040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H167" authorId="0" shapeId="0" xr:uid="{00000000-0006-0000-0700-000041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I167" authorId="0" shapeId="0" xr:uid="{00000000-0006-0000-0700-000042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J167" authorId="0" shapeId="0" xr:uid="{00000000-0006-0000-0700-000043000000}">
      <text>
        <r>
          <rPr>
            <sz val="11"/>
            <rFont val="Calibri"/>
          </rPr>
          <t xml:space="preserve">Set </t>
        </r>
        <r>
          <rPr>
            <sz val="11"/>
            <color rgb="FF000000"/>
            <rFont val="Calibri"/>
          </rPr>
          <t>'</t>
        </r>
        <r>
          <rPr>
            <b/>
            <sz val="11"/>
            <color rgb="FF000000"/>
            <rFont val="Calibri"/>
          </rPr>
          <t>aaa accounting exec</t>
        </r>
        <r>
          <rPr>
            <sz val="11"/>
            <color rgb="FF000000"/>
            <rFont val="Calibri"/>
          </rPr>
          <t>'</t>
        </r>
      </text>
    </comment>
    <comment ref="K167" authorId="0" shapeId="0" xr:uid="{00000000-0006-0000-0700-000044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L167" authorId="0" shapeId="0" xr:uid="{00000000-0006-0000-0700-000045000000}">
      <text>
        <r>
          <rPr>
            <sz val="11"/>
            <rFont val="Calibri"/>
          </rPr>
          <t>AutoSecure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6" authorId="0" shapeId="0" xr:uid="{00000000-0006-0000-0800-000001000000}">
      <text>
        <r>
          <rPr>
            <sz val="11"/>
            <rFont val="Calibri"/>
          </rPr>
          <t xml:space="preserve">Set </t>
        </r>
        <r>
          <rPr>
            <sz val="11"/>
            <color rgb="FF000000"/>
            <rFont val="Calibri"/>
          </rPr>
          <t>'</t>
        </r>
        <r>
          <rPr>
            <b/>
            <sz val="11"/>
            <color rgb="FF000000"/>
            <rFont val="Calibri"/>
          </rPr>
          <t>address-family ipv4 autonomous-system</t>
        </r>
        <r>
          <rPr>
            <sz val="11"/>
            <color rgb="FF000000"/>
            <rFont val="Calibri"/>
          </rPr>
          <t>'</t>
        </r>
      </text>
    </comment>
    <comment ref="H6" authorId="0" shapeId="0" xr:uid="{00000000-0006-0000-0800-000002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G8" authorId="0" shapeId="0" xr:uid="{00000000-0006-0000-0800-000003000000}">
      <text>
        <r>
          <rPr>
            <sz val="11"/>
            <rFont val="Calibri"/>
          </rPr>
          <t xml:space="preserve">Set </t>
        </r>
        <r>
          <rPr>
            <sz val="11"/>
            <color rgb="FF000000"/>
            <rFont val="Calibri"/>
          </rPr>
          <t>'</t>
        </r>
        <r>
          <rPr>
            <b/>
            <sz val="11"/>
            <color rgb="FF000000"/>
            <rFont val="Calibri"/>
          </rPr>
          <t>address-family ipv4 autonomous-system</t>
        </r>
        <r>
          <rPr>
            <sz val="11"/>
            <color rgb="FF000000"/>
            <rFont val="Calibri"/>
          </rPr>
          <t>'</t>
        </r>
      </text>
    </comment>
    <comment ref="G42" authorId="0" shapeId="0" xr:uid="{00000000-0006-0000-0800-000004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G44" authorId="0" shapeId="0" xr:uid="{00000000-0006-0000-0800-000005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G50" authorId="0" shapeId="0" xr:uid="{00000000-0006-0000-0800-000006000000}">
      <text>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text>
    </comment>
    <comment ref="H50" authorId="0" shapeId="0" xr:uid="{00000000-0006-0000-0800-00000D000000}">
      <text>
        <r>
          <rPr>
            <sz val="11"/>
            <rFont val="Calibri"/>
          </rPr>
          <t xml:space="preserve">Create a single </t>
        </r>
        <r>
          <rPr>
            <sz val="11"/>
            <color rgb="FF000000"/>
            <rFont val="Calibri"/>
          </rPr>
          <t>'</t>
        </r>
        <r>
          <rPr>
            <b/>
            <sz val="11"/>
            <color rgb="FF000000"/>
            <rFont val="Calibri"/>
          </rPr>
          <t>interface loopback</t>
        </r>
        <r>
          <rPr>
            <sz val="11"/>
            <color rgb="FF000000"/>
            <rFont val="Calibri"/>
          </rPr>
          <t>'</t>
        </r>
      </text>
    </comment>
    <comment ref="I50" authorId="0" shapeId="0" xr:uid="{00000000-0006-0000-0800-000007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J50" authorId="0" shapeId="0" xr:uid="{00000000-0006-0000-0800-000008000000}">
      <text>
        <r>
          <rPr>
            <sz val="11"/>
            <rFont val="Calibri"/>
          </rPr>
          <t xml:space="preserve">Set </t>
        </r>
        <r>
          <rPr>
            <sz val="11"/>
            <color rgb="FF000000"/>
            <rFont val="Calibri"/>
          </rPr>
          <t>'</t>
        </r>
        <r>
          <rPr>
            <b/>
            <sz val="11"/>
            <color rgb="FF000000"/>
            <rFont val="Calibri"/>
          </rPr>
          <t>authentication mode md5</t>
        </r>
        <r>
          <rPr>
            <sz val="11"/>
            <color rgb="FF000000"/>
            <rFont val="Calibri"/>
          </rPr>
          <t>'</t>
        </r>
      </text>
    </comment>
    <comment ref="K50" authorId="0" shapeId="0" xr:uid="{00000000-0006-0000-0800-000009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L50" authorId="0" shapeId="0" xr:uid="{00000000-0006-0000-0800-00000A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M50" authorId="0" shapeId="0" xr:uid="{00000000-0006-0000-0800-00000B000000}">
      <text>
        <r>
          <rPr>
            <sz val="11"/>
            <rFont val="Calibri"/>
          </rPr>
          <t xml:space="preserve">Set </t>
        </r>
        <r>
          <rPr>
            <sz val="11"/>
            <color rgb="FF000000"/>
            <rFont val="Calibri"/>
          </rPr>
          <t>'</t>
        </r>
        <r>
          <rPr>
            <b/>
            <sz val="11"/>
            <color rgb="FF000000"/>
            <rFont val="Calibri"/>
          </rPr>
          <t>ip rip authentication key-chain</t>
        </r>
        <r>
          <rPr>
            <sz val="11"/>
            <color rgb="FF000000"/>
            <rFont val="Calibri"/>
          </rPr>
          <t>'</t>
        </r>
      </text>
    </comment>
    <comment ref="N50" authorId="0" shapeId="0" xr:uid="{00000000-0006-0000-0800-00000C000000}">
      <text>
        <r>
          <rPr>
            <sz val="11"/>
            <rFont val="Calibri"/>
          </rPr>
          <t xml:space="preserve">Set </t>
        </r>
        <r>
          <rPr>
            <sz val="11"/>
            <color rgb="FF000000"/>
            <rFont val="Calibri"/>
          </rPr>
          <t>'</t>
        </r>
        <r>
          <rPr>
            <b/>
            <sz val="11"/>
            <color rgb="FF000000"/>
            <rFont val="Calibri"/>
          </rPr>
          <t>ip rip authentication mode</t>
        </r>
        <r>
          <rPr>
            <sz val="11"/>
            <color rgb="FF000000"/>
            <rFont val="Calibri"/>
          </rPr>
          <t>'</t>
        </r>
        <r>
          <rPr>
            <sz val="11"/>
            <color rgb="FF000000"/>
            <rFont val="Calibri"/>
          </rPr>
          <t xml:space="preserve"> to </t>
        </r>
        <r>
          <rPr>
            <sz val="11"/>
            <color rgb="FF000000"/>
            <rFont val="Calibri"/>
          </rPr>
          <t>'</t>
        </r>
        <r>
          <rPr>
            <b/>
            <sz val="11"/>
            <color rgb="FF000000"/>
            <rFont val="Calibri"/>
          </rPr>
          <t>md5</t>
        </r>
        <r>
          <rPr>
            <sz val="11"/>
            <color rgb="FF000000"/>
            <rFont val="Calibri"/>
          </rPr>
          <t>'</t>
        </r>
      </text>
    </comment>
    <comment ref="G55" authorId="0" shapeId="0" xr:uid="{00000000-0006-0000-0800-00000E000000}">
      <text>
        <r>
          <rPr>
            <sz val="11"/>
            <rFont val="Calibri"/>
          </rPr>
          <t xml:space="preserve">Set </t>
        </r>
        <r>
          <rPr>
            <sz val="11"/>
            <color rgb="FF000000"/>
            <rFont val="Calibri"/>
          </rPr>
          <t>'</t>
        </r>
        <r>
          <rPr>
            <b/>
            <sz val="11"/>
            <color rgb="FF000000"/>
            <rFont val="Calibri"/>
          </rPr>
          <t>no service dhcp</t>
        </r>
        <r>
          <rPr>
            <sz val="11"/>
            <color rgb="FF000000"/>
            <rFont val="Calibri"/>
          </rPr>
          <t>'</t>
        </r>
      </text>
    </comment>
    <comment ref="G58" authorId="0" shapeId="0" xr:uid="{00000000-0006-0000-0800-00000F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G65" authorId="0" shapeId="0" xr:uid="{00000000-0006-0000-0800-000010000000}">
      <text>
        <r>
          <rPr>
            <sz val="11"/>
            <rFont val="Calibri"/>
          </rPr>
          <t xml:space="preserve">Set version 2 for </t>
        </r>
        <r>
          <rPr>
            <sz val="11"/>
            <color rgb="FF000000"/>
            <rFont val="Calibri"/>
          </rPr>
          <t>'</t>
        </r>
        <r>
          <rPr>
            <b/>
            <sz val="11"/>
            <color rgb="FF000000"/>
            <rFont val="Calibri"/>
          </rPr>
          <t>ip ssh version</t>
        </r>
        <r>
          <rPr>
            <sz val="11"/>
            <color rgb="FF000000"/>
            <rFont val="Calibri"/>
          </rPr>
          <t>'</t>
        </r>
      </text>
    </comment>
    <comment ref="G93" authorId="0" shapeId="0" xr:uid="{00000000-0006-0000-0800-000011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2" authorId="0" shapeId="0" xr:uid="{00000000-0006-0000-0A00-000001000000}">
      <text>
        <r>
          <rPr>
            <sz val="11"/>
            <rFont val="Calibri"/>
          </rPr>
          <t xml:space="preserve">Set </t>
        </r>
        <r>
          <rPr>
            <sz val="11"/>
            <color rgb="FF000000"/>
            <rFont val="Calibri"/>
          </rPr>
          <t>'</t>
        </r>
        <r>
          <rPr>
            <b/>
            <sz val="11"/>
            <color rgb="FF000000"/>
            <rFont val="Calibri"/>
          </rPr>
          <t>no interface tunnel</t>
        </r>
        <r>
          <rPr>
            <sz val="11"/>
            <color rgb="FF000000"/>
            <rFont val="Calibri"/>
          </rPr>
          <t>'</t>
        </r>
      </text>
    </comment>
    <comment ref="L16" authorId="0" shapeId="0" xr:uid="{00000000-0006-0000-0A00-000002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L20" authorId="0" shapeId="0" xr:uid="{00000000-0006-0000-0A00-000003000000}">
      <text>
        <r>
          <rPr>
            <sz val="11"/>
            <rFont val="Calibri"/>
          </rPr>
          <t xml:space="preserve">Set </t>
        </r>
        <r>
          <rPr>
            <sz val="11"/>
            <color rgb="FF000000"/>
            <rFont val="Calibri"/>
          </rPr>
          <t>'</t>
        </r>
        <r>
          <rPr>
            <b/>
            <sz val="11"/>
            <color rgb="FF000000"/>
            <rFont val="Calibri"/>
          </rPr>
          <t>aaa accounting connection</t>
        </r>
        <r>
          <rPr>
            <sz val="11"/>
            <color rgb="FF000000"/>
            <rFont val="Calibri"/>
          </rPr>
          <t>'</t>
        </r>
      </text>
    </comment>
    <comment ref="L22" authorId="0" shapeId="0" xr:uid="{00000000-0006-0000-0A00-000004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M22" authorId="0" shapeId="0" xr:uid="{00000000-0006-0000-0A00-000005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L24" authorId="0" shapeId="0" xr:uid="{00000000-0006-0000-0A00-000006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M24" authorId="0" shapeId="0" xr:uid="{00000000-0006-0000-0A00-000010000000}">
      <text>
        <r>
          <rPr>
            <sz val="11"/>
            <rFont val="Calibri"/>
          </rPr>
          <t xml:space="preserve">Set </t>
        </r>
        <r>
          <rPr>
            <sz val="11"/>
            <color rgb="FF000000"/>
            <rFont val="Calibri"/>
          </rPr>
          <t>'</t>
        </r>
        <r>
          <rPr>
            <b/>
            <sz val="11"/>
            <color rgb="FF000000"/>
            <rFont val="Calibri"/>
          </rPr>
          <t>no ip bootp server</t>
        </r>
        <r>
          <rPr>
            <sz val="11"/>
            <color rgb="FF000000"/>
            <rFont val="Calibri"/>
          </rPr>
          <t>'</t>
        </r>
      </text>
    </comment>
    <comment ref="N24" authorId="0" shapeId="0" xr:uid="{00000000-0006-0000-0A00-000007000000}">
      <text>
        <r>
          <rPr>
            <sz val="11"/>
            <rFont val="Calibri"/>
          </rPr>
          <t xml:space="preserve">Set </t>
        </r>
        <r>
          <rPr>
            <sz val="11"/>
            <color rgb="FF000000"/>
            <rFont val="Calibri"/>
          </rPr>
          <t>'</t>
        </r>
        <r>
          <rPr>
            <b/>
            <sz val="11"/>
            <color rgb="FF000000"/>
            <rFont val="Calibri"/>
          </rPr>
          <t>no ip identd</t>
        </r>
        <r>
          <rPr>
            <sz val="11"/>
            <color rgb="FF000000"/>
            <rFont val="Calibri"/>
          </rPr>
          <t>'</t>
        </r>
      </text>
    </comment>
    <comment ref="O24" authorId="0" shapeId="0" xr:uid="{00000000-0006-0000-0A00-000008000000}">
      <text>
        <r>
          <rPr>
            <sz val="11"/>
            <rFont val="Calibri"/>
          </rPr>
          <t xml:space="preserve">Set </t>
        </r>
        <r>
          <rPr>
            <sz val="11"/>
            <color rgb="FF000000"/>
            <rFont val="Calibri"/>
          </rPr>
          <t>'</t>
        </r>
        <r>
          <rPr>
            <b/>
            <sz val="11"/>
            <color rgb="FF000000"/>
            <rFont val="Calibri"/>
          </rPr>
          <t>no ip source-route</t>
        </r>
        <r>
          <rPr>
            <sz val="11"/>
            <color rgb="FF000000"/>
            <rFont val="Calibri"/>
          </rPr>
          <t>'</t>
        </r>
      </text>
    </comment>
    <comment ref="P24" authorId="0" shapeId="0" xr:uid="{00000000-0006-0000-0A00-000009000000}">
      <text>
        <r>
          <rPr>
            <sz val="11"/>
            <rFont val="Calibri"/>
          </rPr>
          <t xml:space="preserve">Set </t>
        </r>
        <r>
          <rPr>
            <sz val="11"/>
            <color rgb="FF000000"/>
            <rFont val="Calibri"/>
          </rPr>
          <t>'</t>
        </r>
        <r>
          <rPr>
            <b/>
            <sz val="11"/>
            <color rgb="FF000000"/>
            <rFont val="Calibri"/>
          </rPr>
          <t>no ip proxy-arp</t>
        </r>
        <r>
          <rPr>
            <sz val="11"/>
            <color rgb="FF000000"/>
            <rFont val="Calibri"/>
          </rPr>
          <t>'</t>
        </r>
      </text>
    </comment>
    <comment ref="Q24" authorId="0" shapeId="0" xr:uid="{00000000-0006-0000-0A00-00000A000000}">
      <text>
        <r>
          <rPr>
            <sz val="11"/>
            <rFont val="Calibri"/>
          </rPr>
          <t xml:space="preserve">Set </t>
        </r>
        <r>
          <rPr>
            <sz val="11"/>
            <color rgb="FF000000"/>
            <rFont val="Calibri"/>
          </rPr>
          <t>'</t>
        </r>
        <r>
          <rPr>
            <b/>
            <sz val="11"/>
            <color rgb="FF000000"/>
            <rFont val="Calibri"/>
          </rPr>
          <t>ip verify unicast source reachable-via</t>
        </r>
        <r>
          <rPr>
            <sz val="11"/>
            <color rgb="FF000000"/>
            <rFont val="Calibri"/>
          </rPr>
          <t>'</t>
        </r>
      </text>
    </comment>
    <comment ref="R24" authorId="0" shapeId="0" xr:uid="{00000000-0006-0000-0A00-00000B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S24" authorId="0" shapeId="0" xr:uid="{00000000-0006-0000-0A00-00000C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T24" authorId="0" shapeId="0" xr:uid="{00000000-0006-0000-0A00-00000D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U24" authorId="0" shapeId="0" xr:uid="{00000000-0006-0000-0A00-00000E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V24" authorId="0" shapeId="0" xr:uid="{00000000-0006-0000-0A00-00000F000000}">
      <text>
        <r>
          <rPr>
            <sz val="11"/>
            <rFont val="Calibri"/>
          </rPr>
          <t xml:space="preserve">Set </t>
        </r>
        <r>
          <rPr>
            <sz val="11"/>
            <color rgb="FF000000"/>
            <rFont val="Calibri"/>
          </rPr>
          <t>'</t>
        </r>
        <r>
          <rPr>
            <b/>
            <sz val="11"/>
            <color rgb="FF000000"/>
            <rFont val="Calibri"/>
          </rPr>
          <t>ip rip authentication key-chain</t>
        </r>
        <r>
          <rPr>
            <sz val="11"/>
            <color rgb="FF000000"/>
            <rFont val="Calibri"/>
          </rPr>
          <t>'</t>
        </r>
      </text>
    </comment>
    <comment ref="L33" authorId="0" shapeId="0" xr:uid="{00000000-0006-0000-0A00-000011000000}">
      <text>
        <r>
          <rPr>
            <sz val="11"/>
            <rFont val="Calibri"/>
          </rPr>
          <t xml:space="preserve">Enable </t>
        </r>
        <r>
          <rPr>
            <sz val="11"/>
            <color rgb="FF000000"/>
            <rFont val="Calibri"/>
          </rPr>
          <t>'</t>
        </r>
        <r>
          <rPr>
            <b/>
            <sz val="11"/>
            <color rgb="FF000000"/>
            <rFont val="Calibri"/>
          </rPr>
          <t>aaa authentication enable default</t>
        </r>
        <r>
          <rPr>
            <sz val="11"/>
            <color rgb="FF000000"/>
            <rFont val="Calibri"/>
          </rPr>
          <t>'</t>
        </r>
      </text>
    </comment>
    <comment ref="M33" authorId="0" shapeId="0" xr:uid="{00000000-0006-0000-0A00-000012000000}">
      <text>
        <r>
          <rPr>
            <sz val="11"/>
            <rFont val="Calibri"/>
          </rPr>
          <t xml:space="preserve">Set the </t>
        </r>
        <r>
          <rPr>
            <sz val="11"/>
            <color rgb="FF000000"/>
            <rFont val="Calibri"/>
          </rPr>
          <t>'</t>
        </r>
        <r>
          <rPr>
            <b/>
            <sz val="11"/>
            <color rgb="FF000000"/>
            <rFont val="Calibri"/>
          </rPr>
          <t>hostname</t>
        </r>
        <r>
          <rPr>
            <sz val="11"/>
            <color rgb="FF000000"/>
            <rFont val="Calibri"/>
          </rPr>
          <t>'</t>
        </r>
      </text>
    </comment>
    <comment ref="N33" authorId="0" shapeId="0" xr:uid="{00000000-0006-0000-0A00-000013000000}">
      <text>
        <r>
          <rPr>
            <sz val="11"/>
            <rFont val="Calibri"/>
          </rPr>
          <t xml:space="preserve">Set </t>
        </r>
        <r>
          <rPr>
            <sz val="11"/>
            <color rgb="FF000000"/>
            <rFont val="Calibri"/>
          </rPr>
          <t>'</t>
        </r>
        <r>
          <rPr>
            <b/>
            <sz val="11"/>
            <color rgb="FF000000"/>
            <rFont val="Calibri"/>
          </rPr>
          <t>af-interface default</t>
        </r>
        <r>
          <rPr>
            <sz val="11"/>
            <color rgb="FF000000"/>
            <rFont val="Calibri"/>
          </rPr>
          <t>'</t>
        </r>
      </text>
    </comment>
    <comment ref="L35" authorId="0" shapeId="0" xr:uid="{00000000-0006-0000-0A00-000014000000}">
      <text>
        <r>
          <rPr>
            <sz val="11"/>
            <rFont val="Calibri"/>
          </rPr>
          <t xml:space="preserve">Set </t>
        </r>
        <r>
          <rPr>
            <sz val="11"/>
            <color rgb="FF000000"/>
            <rFont val="Calibri"/>
          </rPr>
          <t>'</t>
        </r>
        <r>
          <rPr>
            <b/>
            <sz val="11"/>
            <color rgb="FF000000"/>
            <rFont val="Calibri"/>
          </rPr>
          <t>no cdp run</t>
        </r>
        <r>
          <rPr>
            <sz val="11"/>
            <color rgb="FF000000"/>
            <rFont val="Calibri"/>
          </rPr>
          <t>'</t>
        </r>
      </text>
    </comment>
    <comment ref="M35" authorId="0" shapeId="0" xr:uid="{00000000-0006-0000-0A00-000015000000}">
      <text>
        <r>
          <rPr>
            <sz val="11"/>
            <rFont val="Calibri"/>
          </rPr>
          <t xml:space="preserve">Set </t>
        </r>
        <r>
          <rPr>
            <sz val="11"/>
            <color rgb="FF000000"/>
            <rFont val="Calibri"/>
          </rPr>
          <t>'</t>
        </r>
        <r>
          <rPr>
            <b/>
            <sz val="11"/>
            <color rgb="FF000000"/>
            <rFont val="Calibri"/>
          </rPr>
          <t>no ip identd</t>
        </r>
        <r>
          <rPr>
            <sz val="11"/>
            <color rgb="FF000000"/>
            <rFont val="Calibri"/>
          </rPr>
          <t>'</t>
        </r>
      </text>
    </comment>
    <comment ref="N35" authorId="0" shapeId="0" xr:uid="{00000000-0006-0000-0A00-000016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L38" authorId="0" shapeId="0" xr:uid="{00000000-0006-0000-0A00-000017000000}">
      <text>
        <r>
          <rPr>
            <sz val="11"/>
            <rFont val="Calibri"/>
          </rPr>
          <t xml:space="preserve">Set </t>
        </r>
        <r>
          <rPr>
            <sz val="11"/>
            <color rgb="FF000000"/>
            <rFont val="Calibri"/>
          </rPr>
          <t>'</t>
        </r>
        <r>
          <rPr>
            <b/>
            <sz val="11"/>
            <color rgb="FF000000"/>
            <rFont val="Calibri"/>
          </rPr>
          <t>logging console critical</t>
        </r>
        <r>
          <rPr>
            <sz val="11"/>
            <color rgb="FF000000"/>
            <rFont val="Calibri"/>
          </rPr>
          <t>'</t>
        </r>
      </text>
    </comment>
    <comment ref="L41" authorId="0" shapeId="0" xr:uid="{00000000-0006-0000-0A00-000018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L62" authorId="0" shapeId="0" xr:uid="{00000000-0006-0000-0A00-000019000000}">
      <text>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text>
    </comment>
    <comment ref="L66" authorId="0" shapeId="0" xr:uid="{00000000-0006-0000-0A00-00001A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L73" authorId="0" shapeId="0" xr:uid="{00000000-0006-0000-0A00-00001B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M73" authorId="0" shapeId="0" xr:uid="{00000000-0006-0000-0A00-00001C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N73" authorId="0" shapeId="0" xr:uid="{00000000-0006-0000-0A00-00001D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O73" authorId="0" shapeId="0" xr:uid="{00000000-0006-0000-0A00-00001E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P73" authorId="0" shapeId="0" xr:uid="{00000000-0006-0000-0A00-00001F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Q73" authorId="0" shapeId="0" xr:uid="{00000000-0006-0000-0A00-000020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R73" authorId="0" shapeId="0" xr:uid="{00000000-0006-0000-0A00-000021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S73" authorId="0" shapeId="0" xr:uid="{00000000-0006-0000-0A00-000022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T73" authorId="0" shapeId="0" xr:uid="{00000000-0006-0000-0A00-000023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U73" authorId="0" shapeId="0" xr:uid="{00000000-0006-0000-0A00-000024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V73" authorId="0" shapeId="0" xr:uid="{00000000-0006-0000-0A00-000025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L74" authorId="0" shapeId="0" xr:uid="{00000000-0006-0000-0A00-000026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M74" authorId="0" shapeId="0" xr:uid="{00000000-0006-0000-0A00-000028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N74" authorId="0" shapeId="0" xr:uid="{00000000-0006-0000-0A00-000029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O74" authorId="0" shapeId="0" xr:uid="{00000000-0006-0000-0A00-00002A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P74" authorId="0" shapeId="0" xr:uid="{00000000-0006-0000-0A00-00002B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Q74" authorId="0" shapeId="0" xr:uid="{00000000-0006-0000-0A00-00002C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R74" authorId="0" shapeId="0" xr:uid="{00000000-0006-0000-0A00-00002D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S74" authorId="0" shapeId="0" xr:uid="{00000000-0006-0000-0A00-00002E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T74" authorId="0" shapeId="0" xr:uid="{00000000-0006-0000-0A00-00002F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U74" authorId="0" shapeId="0" xr:uid="{00000000-0006-0000-0A00-000030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V74" authorId="0" shapeId="0" xr:uid="{00000000-0006-0000-0A00-000031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W74" authorId="0" shapeId="0" xr:uid="{00000000-0006-0000-0A00-000027000000}">
      <text>
        <r>
          <rPr>
            <sz val="11"/>
            <rFont val="Calibri"/>
          </rPr>
          <t xml:space="preserve">Set </t>
        </r>
        <r>
          <rPr>
            <sz val="11"/>
            <color rgb="FF000000"/>
            <rFont val="Calibri"/>
          </rPr>
          <t>'</t>
        </r>
        <r>
          <rPr>
            <b/>
            <sz val="11"/>
            <color rgb="FF000000"/>
            <rFont val="Calibri"/>
          </rPr>
          <t>ip rip authentication key-chain</t>
        </r>
        <r>
          <rPr>
            <sz val="11"/>
            <color rgb="FF000000"/>
            <rFont val="Calibri"/>
          </rPr>
          <t>'</t>
        </r>
      </text>
    </comment>
    <comment ref="L76" authorId="0" shapeId="0" xr:uid="{00000000-0006-0000-0A00-000032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M76" authorId="0" shapeId="0" xr:uid="{00000000-0006-0000-0A00-000033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N76" authorId="0" shapeId="0" xr:uid="{00000000-0006-0000-0A00-000034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O76" authorId="0" shapeId="0" xr:uid="{00000000-0006-0000-0A00-000035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P76" authorId="0" shapeId="0" xr:uid="{00000000-0006-0000-0A00-000036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Q76" authorId="0" shapeId="0" xr:uid="{00000000-0006-0000-0A00-000037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R76" authorId="0" shapeId="0" xr:uid="{00000000-0006-0000-0A00-000038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S76" authorId="0" shapeId="0" xr:uid="{00000000-0006-0000-0A00-000039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T76" authorId="0" shapeId="0" xr:uid="{00000000-0006-0000-0A00-00003A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U76" authorId="0" shapeId="0" xr:uid="{00000000-0006-0000-0A00-00003B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V76" authorId="0" shapeId="0" xr:uid="{00000000-0006-0000-0A00-00003C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L77" authorId="0" shapeId="0" xr:uid="{00000000-0006-0000-0A00-00003D000000}">
      <text>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text>
    </comment>
    <comment ref="M77" authorId="0" shapeId="0" xr:uid="{00000000-0006-0000-0A00-00003E000000}">
      <text>
        <r>
          <rPr>
            <sz val="11"/>
            <rFont val="Calibri"/>
          </rPr>
          <t xml:space="preserve">Set </t>
        </r>
        <r>
          <rPr>
            <sz val="11"/>
            <color rgb="FF000000"/>
            <rFont val="Calibri"/>
          </rPr>
          <t>'</t>
        </r>
        <r>
          <rPr>
            <b/>
            <sz val="11"/>
            <color rgb="FF000000"/>
            <rFont val="Calibri"/>
          </rPr>
          <t>ntp authentication-key</t>
        </r>
        <r>
          <rPr>
            <sz val="11"/>
            <color rgb="FF000000"/>
            <rFont val="Calibri"/>
          </rPr>
          <t>'</t>
        </r>
      </text>
    </comment>
    <comment ref="N77" authorId="0" shapeId="0" xr:uid="{00000000-0006-0000-0A00-00003F000000}">
      <text>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text>
    </comment>
    <comment ref="O77" authorId="0" shapeId="0" xr:uid="{00000000-0006-0000-0A00-000040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P77" authorId="0" shapeId="0" xr:uid="{00000000-0006-0000-0A00-000041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Q77" authorId="0" shapeId="0" xr:uid="{00000000-0006-0000-0A00-000042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R77" authorId="0" shapeId="0" xr:uid="{00000000-0006-0000-0A00-000043000000}">
      <text>
        <r>
          <rPr>
            <sz val="11"/>
            <rFont val="Calibri"/>
          </rPr>
          <t xml:space="preserve">Set </t>
        </r>
        <r>
          <rPr>
            <sz val="11"/>
            <color rgb="FF000000"/>
            <rFont val="Calibri"/>
          </rPr>
          <t>'</t>
        </r>
        <r>
          <rPr>
            <b/>
            <sz val="11"/>
            <color rgb="FF000000"/>
            <rFont val="Calibri"/>
          </rPr>
          <t>authentication key-chain</t>
        </r>
        <r>
          <rPr>
            <sz val="11"/>
            <color rgb="FF000000"/>
            <rFont val="Calibri"/>
          </rPr>
          <t>'</t>
        </r>
      </text>
    </comment>
    <comment ref="S77" authorId="0" shapeId="0" xr:uid="{00000000-0006-0000-0A00-000044000000}">
      <text>
        <r>
          <rPr>
            <sz val="11"/>
            <rFont val="Calibri"/>
          </rPr>
          <t xml:space="preserve">Set </t>
        </r>
        <r>
          <rPr>
            <sz val="11"/>
            <color rgb="FF000000"/>
            <rFont val="Calibri"/>
          </rPr>
          <t>'</t>
        </r>
        <r>
          <rPr>
            <b/>
            <sz val="11"/>
            <color rgb="FF000000"/>
            <rFont val="Calibri"/>
          </rPr>
          <t>ip authentication key-chain eigrp</t>
        </r>
        <r>
          <rPr>
            <sz val="11"/>
            <color rgb="FF000000"/>
            <rFont val="Calibri"/>
          </rPr>
          <t>'</t>
        </r>
      </text>
    </comment>
    <comment ref="T77" authorId="0" shapeId="0" xr:uid="{00000000-0006-0000-0A00-000045000000}">
      <text>
        <r>
          <rPr>
            <sz val="11"/>
            <rFont val="Calibri"/>
          </rPr>
          <t xml:space="preserve">Set </t>
        </r>
        <r>
          <rPr>
            <sz val="11"/>
            <color rgb="FF000000"/>
            <rFont val="Calibri"/>
          </rPr>
          <t>'</t>
        </r>
        <r>
          <rPr>
            <b/>
            <sz val="11"/>
            <color rgb="FF000000"/>
            <rFont val="Calibri"/>
          </rPr>
          <t>key chain</t>
        </r>
        <r>
          <rPr>
            <sz val="11"/>
            <color rgb="FF000000"/>
            <rFont val="Calibri"/>
          </rPr>
          <t>'</t>
        </r>
      </text>
    </comment>
    <comment ref="U77" authorId="0" shapeId="0" xr:uid="{00000000-0006-0000-0A00-000046000000}">
      <text>
        <r>
          <rPr>
            <sz val="11"/>
            <rFont val="Calibri"/>
          </rPr>
          <t xml:space="preserve">Set </t>
        </r>
        <r>
          <rPr>
            <sz val="11"/>
            <color rgb="FF000000"/>
            <rFont val="Calibri"/>
          </rPr>
          <t>'</t>
        </r>
        <r>
          <rPr>
            <b/>
            <sz val="11"/>
            <color rgb="FF000000"/>
            <rFont val="Calibri"/>
          </rPr>
          <t>key</t>
        </r>
        <r>
          <rPr>
            <sz val="11"/>
            <color rgb="FF000000"/>
            <rFont val="Calibri"/>
          </rPr>
          <t>'</t>
        </r>
      </text>
    </comment>
    <comment ref="V77" authorId="0" shapeId="0" xr:uid="{00000000-0006-0000-0A00-000047000000}">
      <text>
        <r>
          <rPr>
            <sz val="11"/>
            <rFont val="Calibri"/>
          </rPr>
          <t xml:space="preserve">Set </t>
        </r>
        <r>
          <rPr>
            <sz val="11"/>
            <color rgb="FF000000"/>
            <rFont val="Calibri"/>
          </rPr>
          <t>'</t>
        </r>
        <r>
          <rPr>
            <b/>
            <sz val="11"/>
            <color rgb="FF000000"/>
            <rFont val="Calibri"/>
          </rPr>
          <t>key-string</t>
        </r>
        <r>
          <rPr>
            <sz val="11"/>
            <color rgb="FF000000"/>
            <rFont val="Calibri"/>
          </rPr>
          <t>'</t>
        </r>
      </text>
    </comment>
    <comment ref="L85" authorId="0" shapeId="0" xr:uid="{00000000-0006-0000-0A00-000048000000}">
      <text>
        <r>
          <rPr>
            <sz val="11"/>
            <rFont val="Calibri"/>
          </rPr>
          <t xml:space="preserve">Set the </t>
        </r>
        <r>
          <rPr>
            <sz val="11"/>
            <color rgb="FF000000"/>
            <rFont val="Calibri"/>
          </rPr>
          <t>'</t>
        </r>
        <r>
          <rPr>
            <b/>
            <sz val="11"/>
            <color rgb="FF000000"/>
            <rFont val="Calibri"/>
          </rPr>
          <t>ntp trusted-key</t>
        </r>
        <r>
          <rPr>
            <sz val="11"/>
            <color rgb="FF000000"/>
            <rFont val="Calibri"/>
          </rPr>
          <t>'</t>
        </r>
      </text>
    </comment>
    <comment ref="L122" authorId="0" shapeId="0" xr:uid="{00000000-0006-0000-0A00-000049000000}">
      <text>
        <r>
          <rPr>
            <sz val="11"/>
            <rFont val="Calibri"/>
          </rPr>
          <t>Configure Web interface</t>
        </r>
      </text>
    </comment>
    <comment ref="L136" authorId="0" shapeId="0" xr:uid="{00000000-0006-0000-0A00-00004A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L144" authorId="0" shapeId="0" xr:uid="{00000000-0006-0000-0A00-00004B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M144" authorId="0" shapeId="0" xr:uid="{00000000-0006-0000-0A00-00004C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L145" authorId="0" shapeId="0" xr:uid="{00000000-0006-0000-0A00-00004D000000}">
      <text>
        <r>
          <rPr>
            <sz val="11"/>
            <rFont val="Calibri"/>
          </rPr>
          <t xml:space="preserve">Enable </t>
        </r>
        <r>
          <rPr>
            <sz val="11"/>
            <color rgb="FF000000"/>
            <rFont val="Calibri"/>
          </rPr>
          <t>'</t>
        </r>
        <r>
          <rPr>
            <b/>
            <sz val="11"/>
            <color rgb="FF000000"/>
            <rFont val="Calibri"/>
          </rPr>
          <t>aaa new-model</t>
        </r>
        <r>
          <rPr>
            <sz val="11"/>
            <color rgb="FF000000"/>
            <rFont val="Calibri"/>
          </rPr>
          <t>'</t>
        </r>
      </text>
    </comment>
    <comment ref="M145" authorId="0" shapeId="0" xr:uid="{00000000-0006-0000-0A00-00004E000000}">
      <text>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text>
    </comment>
    <comment ref="L146" authorId="0" shapeId="0" xr:uid="{00000000-0006-0000-0A00-00004F000000}">
      <text>
        <r>
          <rPr>
            <sz val="11"/>
            <rFont val="Calibri"/>
          </rPr>
          <t xml:space="preserve">Set </t>
        </r>
        <r>
          <rPr>
            <sz val="11"/>
            <color rgb="FF000000"/>
            <rFont val="Calibri"/>
          </rPr>
          <t>'</t>
        </r>
        <r>
          <rPr>
            <b/>
            <sz val="11"/>
            <color rgb="FF000000"/>
            <rFont val="Calibri"/>
          </rPr>
          <t>aaa accounting system</t>
        </r>
        <r>
          <rPr>
            <sz val="11"/>
            <color rgb="FF000000"/>
            <rFont val="Calibri"/>
          </rPr>
          <t>'</t>
        </r>
      </text>
    </comment>
    <comment ref="M146" authorId="0" shapeId="0" xr:uid="{00000000-0006-0000-0A00-000050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N146" authorId="0" shapeId="0" xr:uid="{00000000-0006-0000-0A00-000051000000}">
      <text>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text>
    </comment>
    <comment ref="O146" authorId="0" shapeId="0" xr:uid="{00000000-0006-0000-0A00-000052000000}">
      <text>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text>
    </comment>
    <comment ref="L154" authorId="0" shapeId="0" xr:uid="{00000000-0006-0000-0A00-000053000000}">
      <text>
        <r>
          <rPr>
            <sz val="11"/>
            <rFont val="Calibri"/>
          </rPr>
          <t xml:space="preserve">Set </t>
        </r>
        <r>
          <rPr>
            <sz val="11"/>
            <color rgb="FF000000"/>
            <rFont val="Calibri"/>
          </rPr>
          <t>'</t>
        </r>
        <r>
          <rPr>
            <b/>
            <sz val="11"/>
            <color rgb="FF000000"/>
            <rFont val="Calibri"/>
          </rPr>
          <t>service tcp-keepalives-in</t>
        </r>
        <r>
          <rPr>
            <sz val="11"/>
            <color rgb="FF000000"/>
            <rFont val="Calibri"/>
          </rPr>
          <t>'</t>
        </r>
      </text>
    </comment>
    <comment ref="M154" authorId="0" shapeId="0" xr:uid="{00000000-0006-0000-0A00-000054000000}">
      <text>
        <r>
          <rPr>
            <sz val="11"/>
            <rFont val="Calibri"/>
          </rPr>
          <t xml:space="preserve">Set </t>
        </r>
        <r>
          <rPr>
            <sz val="11"/>
            <color rgb="FF000000"/>
            <rFont val="Calibri"/>
          </rPr>
          <t>'</t>
        </r>
        <r>
          <rPr>
            <b/>
            <sz val="11"/>
            <color rgb="FF000000"/>
            <rFont val="Calibri"/>
          </rPr>
          <t>service tcp-keepalives-out</t>
        </r>
        <r>
          <rPr>
            <sz val="11"/>
            <color rgb="FF000000"/>
            <rFont val="Calibri"/>
          </rPr>
          <t>'</t>
        </r>
      </text>
    </comment>
    <comment ref="N154" authorId="0" shapeId="0" xr:uid="{00000000-0006-0000-0A00-000055000000}">
      <text>
        <r>
          <rPr>
            <sz val="11"/>
            <rFont val="Calibri"/>
          </rPr>
          <t xml:space="preserve">Set </t>
        </r>
        <r>
          <rPr>
            <sz val="11"/>
            <color rgb="FF000000"/>
            <rFont val="Calibri"/>
          </rPr>
          <t>'</t>
        </r>
        <r>
          <rPr>
            <b/>
            <sz val="11"/>
            <color rgb="FF000000"/>
            <rFont val="Calibri"/>
          </rPr>
          <t>no service pad</t>
        </r>
        <r>
          <rPr>
            <sz val="11"/>
            <color rgb="FF000000"/>
            <rFont val="Calibri"/>
          </rPr>
          <t>'</t>
        </r>
      </text>
    </comment>
    <comment ref="L159" authorId="0" shapeId="0" xr:uid="{00000000-0006-0000-0A00-000056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text>
    </comment>
    <comment ref="M159" authorId="0" shapeId="0" xr:uid="{00000000-0006-0000-0A00-000057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text>
    </comment>
    <comment ref="N159" authorId="0" shapeId="0" xr:uid="{00000000-0006-0000-0A00-000058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text>
    </comment>
    <comment ref="O159" authorId="0" shapeId="0" xr:uid="{00000000-0006-0000-0A00-000059000000}">
      <text>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text>
    </comment>
    <comment ref="L161" authorId="0" shapeId="0" xr:uid="{00000000-0006-0000-0A00-00005A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M161" authorId="0" shapeId="0" xr:uid="{00000000-0006-0000-0A00-00005B000000}">
      <text>
        <r>
          <rPr>
            <sz val="11"/>
            <rFont val="Calibri"/>
          </rPr>
          <t>Configuring Kerberos</t>
        </r>
      </text>
    </comment>
    <comment ref="L165" authorId="0" shapeId="0" xr:uid="{00000000-0006-0000-0A00-00005C000000}">
      <text>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text>
    </comment>
    <comment ref="M165" authorId="0" shapeId="0" xr:uid="{00000000-0006-0000-0A00-00005D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N165" authorId="0" shapeId="0" xr:uid="{00000000-0006-0000-0A00-00005E000000}">
      <text>
        <r>
          <rPr>
            <sz val="11"/>
            <rFont val="Calibri"/>
          </rPr>
          <t>Configuring Kerberos</t>
        </r>
      </text>
    </comment>
    <comment ref="O165" authorId="0" shapeId="0" xr:uid="{00000000-0006-0000-0A00-00005F000000}">
      <text>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text>
    </comment>
    <comment ref="P165" authorId="0" shapeId="0" xr:uid="{00000000-0006-0000-0A00-000060000000}">
      <text>
        <r>
          <rPr>
            <sz val="11"/>
            <rFont val="Calibri"/>
          </rPr>
          <t xml:space="preserve">Set </t>
        </r>
        <r>
          <rPr>
            <sz val="11"/>
            <color rgb="FF000000"/>
            <rFont val="Calibri"/>
          </rPr>
          <t>'</t>
        </r>
        <r>
          <rPr>
            <b/>
            <sz val="11"/>
            <color rgb="FF000000"/>
            <rFont val="Calibri"/>
          </rPr>
          <t>neighbor password</t>
        </r>
        <r>
          <rPr>
            <sz val="11"/>
            <color rgb="FF000000"/>
            <rFont val="Calibri"/>
          </rPr>
          <t>'</t>
        </r>
      </text>
    </comment>
    <comment ref="L167" authorId="0" shapeId="0" xr:uid="{00000000-0006-0000-0A00-000061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L168" authorId="0" shapeId="0" xr:uid="{00000000-0006-0000-0A00-000062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M168" authorId="0" shapeId="0" xr:uid="{00000000-0006-0000-0A00-000063000000}">
      <text>
        <r>
          <rPr>
            <sz val="11"/>
            <rFont val="Calibri"/>
          </rPr>
          <t xml:space="preserve">Set </t>
        </r>
        <r>
          <rPr>
            <sz val="11"/>
            <color rgb="FF000000"/>
            <rFont val="Calibri"/>
          </rPr>
          <t>'</t>
        </r>
        <r>
          <rPr>
            <b/>
            <sz val="11"/>
            <color rgb="FF000000"/>
            <rFont val="Calibri"/>
          </rPr>
          <t>ip authentication mode eigrp</t>
        </r>
        <r>
          <rPr>
            <sz val="11"/>
            <color rgb="FF000000"/>
            <rFont val="Calibri"/>
          </rPr>
          <t>'</t>
        </r>
      </text>
    </comment>
    <comment ref="L169" authorId="0" shapeId="0" xr:uid="{00000000-0006-0000-0A00-000064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M169" authorId="0" shapeId="0" xr:uid="{00000000-0006-0000-0A00-000065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L170" authorId="0" shapeId="0" xr:uid="{00000000-0006-0000-0A00-000066000000}">
      <text>
        <r>
          <rPr>
            <sz val="11"/>
            <rFont val="Calibri"/>
          </rPr>
          <t xml:space="preserve">Enable </t>
        </r>
        <r>
          <rPr>
            <sz val="11"/>
            <color rgb="FF000000"/>
            <rFont val="Calibri"/>
          </rPr>
          <t>'</t>
        </r>
        <r>
          <rPr>
            <b/>
            <sz val="11"/>
            <color rgb="FF000000"/>
            <rFont val="Calibri"/>
          </rPr>
          <t>service password-encryption</t>
        </r>
        <r>
          <rPr>
            <sz val="11"/>
            <color rgb="FF000000"/>
            <rFont val="Calibri"/>
          </rPr>
          <t>'</t>
        </r>
      </text>
    </comment>
    <comment ref="L172" authorId="0" shapeId="0" xr:uid="{00000000-0006-0000-0A00-000067000000}">
      <text>
        <r>
          <rPr>
            <sz val="11"/>
            <rFont val="Calibri"/>
          </rPr>
          <t>Configuring Kerberos</t>
        </r>
      </text>
    </comment>
    <comment ref="L176" authorId="0" shapeId="0" xr:uid="{00000000-0006-0000-0A00-000068000000}">
      <text>
        <r>
          <rPr>
            <sz val="11"/>
            <rFont val="Calibri"/>
          </rPr>
          <t>Configuring Kerberos</t>
        </r>
      </text>
    </comment>
    <comment ref="L181" authorId="0" shapeId="0" xr:uid="{00000000-0006-0000-0A00-000069000000}">
      <text>
        <r>
          <rPr>
            <sz val="11"/>
            <rFont val="Calibri"/>
          </rPr>
          <t xml:space="preserve">Enable </t>
        </r>
        <r>
          <rPr>
            <sz val="11"/>
            <color rgb="FF000000"/>
            <rFont val="Calibri"/>
          </rPr>
          <t>'</t>
        </r>
        <r>
          <rPr>
            <b/>
            <sz val="11"/>
            <color rgb="FF000000"/>
            <rFont val="Calibri"/>
          </rPr>
          <t>aaa authentication login</t>
        </r>
        <r>
          <rPr>
            <sz val="11"/>
            <color rgb="FF000000"/>
            <rFont val="Calibri"/>
          </rPr>
          <t>'</t>
        </r>
      </text>
    </comment>
    <comment ref="M181" authorId="0" shapeId="0" xr:uid="{00000000-0006-0000-0A00-00006A000000}">
      <text>
        <r>
          <rPr>
            <sz val="11"/>
            <rFont val="Calibri"/>
          </rPr>
          <t>Configure Login Block</t>
        </r>
      </text>
    </comment>
    <comment ref="L191" authorId="0" shapeId="0" xr:uid="{00000000-0006-0000-0A00-00006B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M191" authorId="0" shapeId="0" xr:uid="{00000000-0006-0000-0A00-00006C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L212" authorId="0" shapeId="0" xr:uid="{00000000-0006-0000-0A00-00006D000000}">
      <text>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text>
    </comment>
    <comment ref="M212" authorId="0" shapeId="0" xr:uid="{00000000-0006-0000-0A00-00006E000000}">
      <text>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text>
    </comment>
    <comment ref="L221" authorId="0" shapeId="0" xr:uid="{00000000-0006-0000-0A00-00006F000000}">
      <text>
        <r>
          <rPr>
            <sz val="11"/>
            <rFont val="Calibri"/>
          </rPr>
          <t xml:space="preserve">Set </t>
        </r>
        <r>
          <rPr>
            <sz val="11"/>
            <color rgb="FF000000"/>
            <rFont val="Calibri"/>
          </rPr>
          <t>'</t>
        </r>
        <r>
          <rPr>
            <b/>
            <sz val="11"/>
            <color rgb="FF000000"/>
            <rFont val="Calibri"/>
          </rPr>
          <t>logging enable</t>
        </r>
        <r>
          <rPr>
            <sz val="11"/>
            <color rgb="FF000000"/>
            <rFont val="Calibri"/>
          </rPr>
          <t>'</t>
        </r>
      </text>
    </comment>
    <comment ref="L228" authorId="0" shapeId="0" xr:uid="{00000000-0006-0000-0A00-000070000000}">
      <text>
        <r>
          <rPr>
            <sz val="11"/>
            <rFont val="Calibri"/>
          </rPr>
          <t xml:space="preserve">Set </t>
        </r>
        <r>
          <rPr>
            <sz val="11"/>
            <color rgb="FF000000"/>
            <rFont val="Calibri"/>
          </rPr>
          <t>'</t>
        </r>
        <r>
          <rPr>
            <b/>
            <sz val="11"/>
            <color rgb="FF000000"/>
            <rFont val="Calibri"/>
          </rPr>
          <t>logging trap informational</t>
        </r>
        <r>
          <rPr>
            <sz val="11"/>
            <color rgb="FF000000"/>
            <rFont val="Calibri"/>
          </rPr>
          <t>'</t>
        </r>
      </text>
    </comment>
    <comment ref="L244" authorId="0" shapeId="0" xr:uid="{00000000-0006-0000-0A00-000071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M244" authorId="0" shapeId="0" xr:uid="{00000000-0006-0000-0A00-000072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L245" authorId="0" shapeId="0" xr:uid="{00000000-0006-0000-0A00-000073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M245" authorId="0" shapeId="0" xr:uid="{00000000-0006-0000-0A00-000074000000}">
      <text>
        <r>
          <rPr>
            <sz val="11"/>
            <rFont val="Calibri"/>
          </rPr>
          <t xml:space="preserve">Set </t>
        </r>
        <r>
          <rPr>
            <sz val="11"/>
            <color rgb="FF000000"/>
            <rFont val="Calibri"/>
          </rPr>
          <t>'</t>
        </r>
        <r>
          <rPr>
            <b/>
            <sz val="11"/>
            <color rgb="FF000000"/>
            <rFont val="Calibri"/>
          </rPr>
          <t>service timestamps debug datetime</t>
        </r>
        <r>
          <rPr>
            <sz val="11"/>
            <color rgb="FF000000"/>
            <rFont val="Calibri"/>
          </rPr>
          <t>'</t>
        </r>
      </text>
    </comment>
    <comment ref="N245" authorId="0" shapeId="0" xr:uid="{00000000-0006-0000-0A00-000075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O245" authorId="0" shapeId="0" xr:uid="{00000000-0006-0000-0A00-000076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 ref="L246" authorId="0" shapeId="0" xr:uid="{00000000-0006-0000-0A00-000077000000}">
      <text>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text>
    </comment>
    <comment ref="M246" authorId="0" shapeId="0" xr:uid="{00000000-0006-0000-0A00-000078000000}">
      <text>
        <r>
          <rPr>
            <sz val="11"/>
            <rFont val="Calibri"/>
          </rPr>
          <t xml:space="preserve">Set </t>
        </r>
        <r>
          <rPr>
            <sz val="11"/>
            <color rgb="FF000000"/>
            <rFont val="Calibri"/>
          </rPr>
          <t>'</t>
        </r>
        <r>
          <rPr>
            <b/>
            <sz val="11"/>
            <color rgb="FF000000"/>
            <rFont val="Calibri"/>
          </rPr>
          <t>ntp authenticate</t>
        </r>
        <r>
          <rPr>
            <sz val="11"/>
            <color rgb="FF000000"/>
            <rFont val="Calibri"/>
          </rPr>
          <t>'</t>
        </r>
      </text>
    </comment>
    <comment ref="L275" authorId="0" shapeId="0" xr:uid="{00000000-0006-0000-0A00-000079000000}">
      <text>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text>
    </comment>
  </commentList>
</comments>
</file>

<file path=xl/sharedStrings.xml><?xml version="1.0" encoding="utf-8"?>
<sst xmlns="http://schemas.openxmlformats.org/spreadsheetml/2006/main" count="9916" uniqueCount="5339">
  <si>
    <t>Section</t>
  </si>
  <si>
    <t>Id</t>
  </si>
  <si>
    <t>Title</t>
  </si>
  <si>
    <t>Assessment</t>
  </si>
  <si>
    <t>Profile</t>
  </si>
  <si>
    <t>MoSCoW</t>
  </si>
  <si>
    <t>OpsImpact</t>
  </si>
  <si>
    <t>Phase</t>
  </si>
  <si>
    <t>ImplStatus</t>
  </si>
  <si>
    <t>Notes</t>
  </si>
  <si>
    <t>Remediation</t>
  </si>
  <si>
    <t>Description</t>
  </si>
  <si>
    <t>Impact</t>
  </si>
  <si>
    <t>Audit</t>
  </si>
  <si>
    <t>Default</t>
  </si>
  <si>
    <t>Status</t>
  </si>
  <si>
    <t>LogID</t>
  </si>
  <si>
    <t>Local Authentication, Authorization and Accounting (AAA) Rules</t>
  </si>
  <si>
    <t>1.1.1</t>
  </si>
  <si>
    <r>
      <rPr>
        <sz val="11"/>
        <rFont val="Calibri"/>
      </rPr>
      <t xml:space="preserve">Enable </t>
    </r>
    <r>
      <rPr>
        <sz val="11"/>
        <color rgb="FF000000"/>
        <rFont val="Calibri"/>
      </rPr>
      <t>'</t>
    </r>
    <r>
      <rPr>
        <b/>
        <sz val="11"/>
        <color rgb="FF000000"/>
        <rFont val="Calibri"/>
      </rPr>
      <t>aaa new-model</t>
    </r>
    <r>
      <rPr>
        <sz val="11"/>
        <color rgb="FF000000"/>
        <rFont val="Calibri"/>
      </rPr>
      <t>'</t>
    </r>
  </si>
  <si>
    <t>Automated</t>
  </si>
  <si>
    <t>Level 1</t>
  </si>
  <si>
    <t>Unassigned</t>
  </si>
  <si>
    <t>Unassessed</t>
  </si>
  <si>
    <t>Pending</t>
  </si>
  <si>
    <t/>
  </si>
  <si>
    <r>
      <rPr>
        <sz val="11"/>
        <color rgb="FF000000"/>
        <rFont val="Calibri"/>
      </rPr>
      <t>Globally enable authentication, authorization and accounting (AAA) using the new-model command.</t>
    </r>
    <r>
      <rPr>
        <sz val="11"/>
        <color rgb="FF000000"/>
        <rFont val="Calibri"/>
      </rPr>
      <t xml:space="preserve">
</t>
    </r>
    <r>
      <rPr>
        <sz val="11"/>
        <color rgb="FF006096"/>
        <rFont val="Roboto Condensed"/>
      </rPr>
      <t>hostname(config)#aaa new-model</t>
    </r>
    <r>
      <rPr>
        <sz val="11"/>
        <color rgb="FF006096"/>
        <rFont val="Roboto Condensed"/>
      </rPr>
      <t xml:space="preserve">
</t>
    </r>
  </si>
  <si>
    <r>
      <rPr>
        <sz val="11"/>
        <color rgb="FF000000"/>
        <rFont val="Calibri"/>
      </rPr>
      <t>This command enables the AAA access control system.</t>
    </r>
  </si>
  <si>
    <r>
      <rPr>
        <sz val="11"/>
        <color rgb="FF000000"/>
        <rFont val="Calibri"/>
      </rPr>
      <t>Implementing Cisco AAA is significantly disruptive as former access methods are immediately disabled. Therefore, before implementing Cisco AAA, the organization should carefully review and plan their authentication criteria (logins &amp; passwords, challenges &amp; responses, and token technologies), authorization methods, and accounting requirements.</t>
    </r>
  </si>
  <si>
    <r>
      <rPr>
        <sz val="11"/>
        <color rgb="FF000000"/>
        <rFont val="Calibri"/>
      </rPr>
      <t>Perform the following to determine if AAA services are enabled:</t>
    </r>
    <r>
      <rPr>
        <sz val="11"/>
        <color rgb="FF000000"/>
        <rFont val="Calibri"/>
      </rPr>
      <t xml:space="preserve">
</t>
    </r>
    <r>
      <rPr>
        <sz val="11"/>
        <color rgb="FF006096"/>
        <rFont val="Roboto Condensed"/>
      </rPr>
      <t xml:space="preserve"> hostname#show running-config | inc aaa new-model</t>
    </r>
    <r>
      <rPr>
        <sz val="11"/>
        <color rgb="FF006096"/>
        <rFont val="Roboto Condensed"/>
      </rPr>
      <t xml:space="preserve">
</t>
    </r>
    <r>
      <rPr>
        <sz val="11"/>
        <color rgb="FF000000"/>
        <rFont val="Calibri"/>
      </rPr>
      <t xml:space="preserve">
</t>
    </r>
    <r>
      <rPr>
        <sz val="11"/>
        <color rgb="FF000000"/>
        <rFont val="Calibri"/>
      </rPr>
      <t>If the result includes a "no", the feature is not enabled.</t>
    </r>
  </si>
  <si>
    <r>
      <rPr>
        <sz val="11"/>
        <color rgb="FF000000"/>
        <rFont val="Calibri"/>
      </rPr>
      <t>AAA is not enabled.</t>
    </r>
  </si>
  <si>
    <t>1.1.2</t>
  </si>
  <si>
    <r>
      <rPr>
        <sz val="11"/>
        <rFont val="Calibri"/>
      </rPr>
      <t xml:space="preserve">Enable </t>
    </r>
    <r>
      <rPr>
        <sz val="11"/>
        <color rgb="FF000000"/>
        <rFont val="Calibri"/>
      </rPr>
      <t>'</t>
    </r>
    <r>
      <rPr>
        <b/>
        <sz val="11"/>
        <color rgb="FF000000"/>
        <rFont val="Calibri"/>
      </rPr>
      <t>aaa authentication login</t>
    </r>
    <r>
      <rPr>
        <sz val="11"/>
        <color rgb="FF000000"/>
        <rFont val="Calibri"/>
      </rPr>
      <t>'</t>
    </r>
  </si>
  <si>
    <r>
      <rPr>
        <sz val="11"/>
        <color rgb="FF000000"/>
        <rFont val="Calibri"/>
      </rPr>
      <t>Configure AAA authentication method(s) for login authentication.</t>
    </r>
    <r>
      <rPr>
        <sz val="11"/>
        <color rgb="FF000000"/>
        <rFont val="Calibri"/>
      </rPr>
      <t xml:space="preserve">
</t>
    </r>
    <r>
      <rPr>
        <sz val="11"/>
        <color rgb="FF006096"/>
        <rFont val="Roboto Condensed"/>
      </rPr>
      <t>hostname(config)#aaa authentication login {default | aaa_list_name} [passwd-expiry]</t>
    </r>
    <r>
      <rPr>
        <sz val="11"/>
        <color rgb="FF006096"/>
        <rFont val="Roboto Condensed"/>
      </rPr>
      <t xml:space="preserve">
</t>
    </r>
    <r>
      <rPr>
        <sz val="11"/>
        <color rgb="FF006096"/>
        <rFont val="Roboto Condensed"/>
      </rPr>
      <t>[method1] [method2]</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</si>
  <si>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Sets authentication, authorization and accounting (AAA) authentication at login.</t>
    </r>
  </si>
  <si>
    <r>
      <rPr>
        <sz val="11"/>
        <color rgb="FF000000"/>
        <rFont val="Calibri"/>
      </rPr>
      <t>Implementing Cisco AAA is significantly disruptive as former access methods are immediately disabled. Therefore, before implementing Cisco AAA, the organization should carefully review and plan their authentication methods such as logins and passwords, challenges and responses, and which token technologies will be used.</t>
    </r>
  </si>
  <si>
    <r>
      <rPr>
        <sz val="11"/>
        <color rgb="FF000000"/>
        <rFont val="Calibri"/>
      </rPr>
      <t>Perform the following to determine if AAA authentication for login is enabled:</t>
    </r>
    <r>
      <rPr>
        <sz val="11"/>
        <color rgb="FF000000"/>
        <rFont val="Calibri"/>
      </rPr>
      <t xml:space="preserve">
</t>
    </r>
    <r>
      <rPr>
        <sz val="11"/>
        <color rgb="FF006096"/>
        <rFont val="Roboto Condensed"/>
      </rPr>
      <t>hostname#show running-config | incl aaa authentication login</t>
    </r>
    <r>
      <rPr>
        <sz val="11"/>
        <color rgb="FF006096"/>
        <rFont val="Roboto Condensed"/>
      </rPr>
      <t xml:space="preserve">
</t>
    </r>
    <r>
      <rPr>
        <sz val="11"/>
        <color rgb="FF000000"/>
        <rFont val="Calibri"/>
      </rPr>
      <t xml:space="preserve">
</t>
    </r>
    <r>
      <rPr>
        <sz val="11"/>
        <color rgb="FF000000"/>
        <rFont val="Calibri"/>
      </rPr>
      <t>If a result does not return, the feature is not enabled.</t>
    </r>
  </si>
  <si>
    <r>
      <rPr>
        <sz val="11"/>
        <color rgb="FF000000"/>
        <rFont val="Calibri"/>
      </rPr>
      <t>AAA authentication at login is disabled.</t>
    </r>
  </si>
  <si>
    <t>1.1.3</t>
  </si>
  <si>
    <r>
      <rPr>
        <sz val="11"/>
        <rFont val="Calibri"/>
      </rPr>
      <t xml:space="preserve">Enable </t>
    </r>
    <r>
      <rPr>
        <sz val="11"/>
        <color rgb="FF000000"/>
        <rFont val="Calibri"/>
      </rPr>
      <t>'</t>
    </r>
    <r>
      <rPr>
        <b/>
        <sz val="11"/>
        <color rgb="FF000000"/>
        <rFont val="Calibri"/>
      </rPr>
      <t>aaa authentication enable default</t>
    </r>
    <r>
      <rPr>
        <sz val="11"/>
        <color rgb="FF000000"/>
        <rFont val="Calibri"/>
      </rPr>
      <t>'</t>
    </r>
  </si>
  <si>
    <r>
      <rPr>
        <sz val="11"/>
        <color rgb="FF000000"/>
        <rFont val="Calibri"/>
      </rPr>
      <t>Configure AAA authentication method(s) for enable authentication.</t>
    </r>
    <r>
      <rPr>
        <sz val="11"/>
        <color rgb="FF000000"/>
        <rFont val="Calibri"/>
      </rPr>
      <t xml:space="preserve">
</t>
    </r>
    <r>
      <rPr>
        <sz val="11"/>
        <color rgb="FF006096"/>
        <rFont val="Roboto Condensed"/>
      </rPr>
      <t xml:space="preserve">hostname(config)#aaa authentication enable default {method1} enable </t>
    </r>
    <r>
      <rPr>
        <sz val="11"/>
        <color rgb="FF006096"/>
        <rFont val="Roboto Condensed"/>
      </rPr>
      <t xml:space="preserve">
</t>
    </r>
  </si>
  <si>
    <r>
      <rPr>
        <sz val="11"/>
        <color rgb="FF000000"/>
        <rFont val="Calibri"/>
      </rPr>
      <t>Authenticates users who access privileged EXEC mode when they use the enable command.</t>
    </r>
  </si>
  <si>
    <r>
      <rPr>
        <sz val="11"/>
        <color rgb="FF000000"/>
        <rFont val="Calibri"/>
      </rPr>
      <t>Enabling Cisco AAA 'authentication enable' mode is significantly disruptive as former access methods are immediately disabled. Therefore, before enabling 'aaa authentication enable default' mode, the organization should plan and implement authentication logins and passwords, challenges and responses, and token technologies.</t>
    </r>
  </si>
  <si>
    <r>
      <rPr>
        <sz val="11"/>
        <color rgb="FF000000"/>
        <rFont val="Calibri"/>
      </rPr>
      <t>Perform the following to determine if AAA authentication enable mode is enabled:</t>
    </r>
    <r>
      <rPr>
        <sz val="11"/>
        <color rgb="FF000000"/>
        <rFont val="Calibri"/>
      </rPr>
      <t xml:space="preserve">
</t>
    </r>
    <r>
      <rPr>
        <sz val="11"/>
        <color rgb="FF006096"/>
        <rFont val="Roboto Condensed"/>
      </rPr>
      <t>hostname#show running-config | incl aaa authentication enable</t>
    </r>
    <r>
      <rPr>
        <sz val="11"/>
        <color rgb="FF006096"/>
        <rFont val="Roboto Condensed"/>
      </rPr>
      <t xml:space="preserve">
</t>
    </r>
    <r>
      <rPr>
        <sz val="11"/>
        <color rgb="FF000000"/>
        <rFont val="Calibri"/>
      </rPr>
      <t xml:space="preserve">
</t>
    </r>
    <r>
      <rPr>
        <sz val="11"/>
        <color rgb="FF000000"/>
        <rFont val="Calibri"/>
      </rPr>
      <t>If a result does not return, the feature is not enabled</t>
    </r>
  </si>
  <si>
    <r>
      <rPr>
        <sz val="11"/>
        <color rgb="FF000000"/>
        <rFont val="Calibri"/>
      </rPr>
      <t>By default, fallback to the local database is disabled.</t>
    </r>
  </si>
  <si>
    <t>1.1.4</t>
  </si>
  <si>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line vty</t>
    </r>
    <r>
      <rPr>
        <sz val="11"/>
        <color rgb="FF000000"/>
        <rFont val="Calibri"/>
      </rPr>
      <t>'</t>
    </r>
  </si>
  <si>
    <r>
      <rPr>
        <sz val="11"/>
        <color rgb="FF000000"/>
        <rFont val="Calibri"/>
      </rPr>
      <t>Configure management lines to require login using the default or a named AAA authentication list. This configuration must be set individually for all line types.</t>
    </r>
    <r>
      <rPr>
        <sz val="11"/>
        <color rgb="FF000000"/>
        <rFont val="Calibri"/>
      </rPr>
      <t xml:space="preserve">
</t>
    </r>
    <r>
      <rPr>
        <sz val="11"/>
        <color rgb="FF006096"/>
        <rFont val="Roboto Condensed"/>
      </rPr>
      <t>hostname(config)#line vty {line-number} [&lt;em&gt;ending-line-number]</t>
    </r>
    <r>
      <rPr>
        <sz val="11"/>
        <color rgb="FF006096"/>
        <rFont val="Roboto Condensed"/>
      </rPr>
      <t xml:space="preserve">
</t>
    </r>
    <r>
      <rPr>
        <sz val="11"/>
        <color rgb="FF006096"/>
        <rFont val="Roboto Condensed"/>
      </rPr>
      <t>hostname(config-line)#login authentication {default | aaa_list_name}</t>
    </r>
    <r>
      <rPr>
        <sz val="11"/>
        <color rgb="FF006096"/>
        <rFont val="Roboto Condensed"/>
      </rPr>
      <t xml:space="preserve">
</t>
    </r>
  </si>
  <si>
    <r>
      <rPr>
        <sz val="11"/>
        <color rgb="FF000000"/>
        <rFont val="Calibri"/>
      </rPr>
      <t>Authenticates users who access the router or switch remotely through the VTY port.</t>
    </r>
  </si>
  <si>
    <r>
      <rPr>
        <sz val="11"/>
        <color rgb="FF000000"/>
        <rFont val="Calibri"/>
      </rPr>
      <t>Enabling Cisco AAA 'login authentication for line VTY' is significantly disruptive as former access methods are immediately disabled. Therefore, before enabling Cisco AAA 'login authentication for line VTY', the organization should plan and implement authentication logins and passwords, challenges and responses, and token technologies.</t>
    </r>
  </si>
  <si>
    <r>
      <rPr>
        <sz val="11"/>
        <color rgb="FF000000"/>
        <rFont val="Calibri"/>
      </rPr>
      <t>Perform the following to determine if AAA authentication for line login is enabled:</t>
    </r>
    <r>
      <rPr>
        <sz val="11"/>
        <color rgb="FF000000"/>
        <rFont val="Calibri"/>
      </rPr>
      <t xml:space="preserve">
</t>
    </r>
    <r>
      <rPr>
        <sz val="11"/>
        <color rgb="FF000000"/>
        <rFont val="Calibri"/>
      </rPr>
      <t>If the command does not return a result for each management access method, the feature is not enabled</t>
    </r>
    <r>
      <rPr>
        <sz val="11"/>
        <color rgb="FF000000"/>
        <rFont val="Calibri"/>
      </rPr>
      <t xml:space="preserve">
</t>
    </r>
    <r>
      <rPr>
        <sz val="11"/>
        <color rgb="FF006096"/>
        <rFont val="Roboto Condensed"/>
      </rPr>
      <t>hostname#show running-config | sec line | incl login authentication</t>
    </r>
    <r>
      <rPr>
        <sz val="11"/>
        <color rgb="FF006096"/>
        <rFont val="Roboto Condensed"/>
      </rPr>
      <t xml:space="preserve">
</t>
    </r>
  </si>
  <si>
    <r>
      <rPr>
        <sz val="11"/>
        <color rgb="FF000000"/>
        <rFont val="Calibri"/>
      </rPr>
      <t>Login authentication is not enabled.</t>
    </r>
    <r>
      <rPr>
        <sz val="11"/>
        <color rgb="FF000000"/>
        <rFont val="Calibri"/>
      </rPr>
      <t xml:space="preserve">
</t>
    </r>
    <r>
      <rPr>
        <sz val="11"/>
        <color rgb="FF000000"/>
        <rFont val="Calibri"/>
      </rPr>
      <t>Uses the default set with aaa authentication login.</t>
    </r>
  </si>
  <si>
    <t>1.1.5</t>
  </si>
  <si>
    <r>
      <rPr>
        <sz val="11"/>
        <rFont val="Calibri"/>
      </rPr>
      <t xml:space="preserve">Set </t>
    </r>
    <r>
      <rPr>
        <sz val="11"/>
        <color rgb="FF000000"/>
        <rFont val="Calibri"/>
      </rPr>
      <t>'</t>
    </r>
    <r>
      <rPr>
        <b/>
        <sz val="11"/>
        <color rgb="FF000000"/>
        <rFont val="Calibri"/>
      </rPr>
      <t xml:space="preserve">login authentication for </t>
    </r>
    <r>
      <rPr>
        <sz val="11"/>
        <color rgb="FF000000"/>
        <rFont val="Calibri"/>
      </rPr>
      <t>'</t>
    </r>
    <r>
      <rPr>
        <sz val="11"/>
        <color rgb="FF000000"/>
        <rFont val="Calibri"/>
      </rPr>
      <t>ip http</t>
    </r>
    <r>
      <rPr>
        <sz val="11"/>
        <color rgb="FF000000"/>
        <rFont val="Calibri"/>
      </rPr>
      <t>'</t>
    </r>
  </si>
  <si>
    <r>
      <rPr>
        <sz val="11"/>
        <color rgb="FF000000"/>
        <rFont val="Calibri"/>
      </rPr>
      <t>Configure management lines to require login using the default or a named AAA authentication list. This configuration must be set individually for all line types.</t>
    </r>
    <r>
      <rPr>
        <sz val="11"/>
        <color rgb="FF000000"/>
        <rFont val="Calibri"/>
      </rPr>
      <t xml:space="preserve">
</t>
    </r>
    <r>
      <rPr>
        <sz val="11"/>
        <color rgb="FF006096"/>
        <rFont val="Roboto Condensed"/>
      </rPr>
      <t>hostname#(config)ip http secure-server</t>
    </r>
    <r>
      <rPr>
        <sz val="11"/>
        <color rgb="FF006096"/>
        <rFont val="Roboto Condensed"/>
      </rPr>
      <t xml:space="preserve">
</t>
    </r>
    <r>
      <rPr>
        <sz val="11"/>
        <color rgb="FF006096"/>
        <rFont val="Roboto Condensed"/>
      </rPr>
      <t>hostname#(config)ip http authentication {default | _aaa\_list\_name_}</t>
    </r>
    <r>
      <rPr>
        <sz val="11"/>
        <color rgb="FF006096"/>
        <rFont val="Roboto Condensed"/>
      </rPr>
      <t xml:space="preserve">
</t>
    </r>
  </si>
  <si>
    <r>
      <rPr>
        <sz val="11"/>
        <color rgb="FF000000"/>
        <rFont val="Calibri"/>
      </rPr>
      <t>If account management functions are not automatically enforced, an attacker could gain privileged access to a vital element of the network security architecture</t>
    </r>
  </si>
  <si>
    <r>
      <rPr>
        <sz val="11"/>
        <color rgb="FF000000"/>
        <rFont val="Calibri"/>
      </rPr>
      <t>Enabling Cisco AAA 'line login' is significantly disruptive as former access methods are immediately disabled. Therefore, before enabling Cisco AAA 'line login',  the organization should plan and implement authentication logins and passwords, challenges and responses, and token technologies.</t>
    </r>
  </si>
  <si>
    <r>
      <rPr>
        <sz val="11"/>
        <color rgb="FF000000"/>
        <rFont val="Calibri"/>
      </rPr>
      <t>Perform the following to determine if AAA authentication for line login is enabled:</t>
    </r>
    <r>
      <rPr>
        <sz val="11"/>
        <color rgb="FF000000"/>
        <rFont val="Calibri"/>
      </rPr>
      <t xml:space="preserve">
</t>
    </r>
    <r>
      <rPr>
        <sz val="11"/>
        <color rgb="FF000000"/>
        <rFont val="Calibri"/>
      </rPr>
      <t>If the command does not return a result for each management access method, the feature is not enabled</t>
    </r>
    <r>
      <rPr>
        <sz val="11"/>
        <color rgb="FF000000"/>
        <rFont val="Calibri"/>
      </rPr>
      <t xml:space="preserve">
</t>
    </r>
    <r>
      <rPr>
        <sz val="11"/>
        <color rgb="FF006096"/>
        <rFont val="Roboto Condensed"/>
      </rPr>
      <t>hostname#show running-config | inc ip http authentication</t>
    </r>
    <r>
      <rPr>
        <sz val="11"/>
        <color rgb="FF006096"/>
        <rFont val="Roboto Condensed"/>
      </rPr>
      <t xml:space="preserve">
</t>
    </r>
  </si>
  <si>
    <t>1.1.6</t>
  </si>
  <si>
    <r>
      <rPr>
        <sz val="11"/>
        <rFont val="Calibri"/>
      </rPr>
      <t xml:space="preserve">Set </t>
    </r>
    <r>
      <rPr>
        <sz val="11"/>
        <color rgb="FF000000"/>
        <rFont val="Calibri"/>
      </rPr>
      <t>'</t>
    </r>
    <r>
      <rPr>
        <b/>
        <sz val="11"/>
        <color rgb="FF000000"/>
        <rFont val="Calibri"/>
      </rPr>
      <t>aaa accounting</t>
    </r>
    <r>
      <rPr>
        <sz val="11"/>
        <color rgb="FF000000"/>
        <rFont val="Calibri"/>
      </rPr>
      <t>'</t>
    </r>
    <r>
      <rPr>
        <sz val="11"/>
        <color rgb="FF000000"/>
        <rFont val="Calibri"/>
      </rPr>
      <t xml:space="preserve"> to log all privileged use commands using </t>
    </r>
    <r>
      <rPr>
        <sz val="11"/>
        <color rgb="FF000000"/>
        <rFont val="Calibri"/>
      </rPr>
      <t>'</t>
    </r>
    <r>
      <rPr>
        <b/>
        <sz val="11"/>
        <color rgb="FF000000"/>
        <rFont val="Calibri"/>
      </rPr>
      <t>commands 15</t>
    </r>
    <r>
      <rPr>
        <sz val="11"/>
        <color rgb="FF000000"/>
        <rFont val="Calibri"/>
      </rPr>
      <t>'</t>
    </r>
  </si>
  <si>
    <t>Level 2</t>
  </si>
  <si>
    <r>
      <rPr>
        <sz val="11"/>
        <color rgb="FF000000"/>
        <rFont val="Calibri"/>
      </rPr>
      <t>Configure AAA accounting for commands.</t>
    </r>
    <r>
      <rPr>
        <sz val="11"/>
        <color rgb="FF000000"/>
        <rFont val="Calibri"/>
      </rPr>
      <t xml:space="preserve">
</t>
    </r>
    <r>
      <rPr>
        <sz val="11"/>
        <color rgb="FF006096"/>
        <rFont val="Roboto Condensed"/>
      </rPr>
      <t>hostname(config)#aaa accounting commands 15 {default | list-name | guarantee-first}</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</si>
  <si>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all commands at the specified privilege level.</t>
    </r>
  </si>
  <si>
    <r>
      <rPr>
        <sz val="11"/>
        <color rgb="FF000000"/>
        <rFont val="Calibri"/>
      </rPr>
      <t>Enabling 'aaa accounting' for privileged commands records and sends activity to the accounting servers and enables organizations to monitor and analyze privileged activity.</t>
    </r>
  </si>
  <si>
    <r>
      <rPr>
        <sz val="11"/>
        <color rgb="FF000000"/>
        <rFont val="Calibri"/>
      </rPr>
      <t>Perform the following to determine if aaa accounting for commands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commands</t>
    </r>
    <r>
      <rPr>
        <sz val="11"/>
        <color rgb="FF006096"/>
        <rFont val="Roboto Condensed"/>
      </rPr>
      <t xml:space="preserve">
</t>
    </r>
  </si>
  <si>
    <r>
      <rPr>
        <sz val="11"/>
        <color rgb="FF000000"/>
        <rFont val="Calibri"/>
      </rPr>
      <t>AAA accounting is disabled.</t>
    </r>
  </si>
  <si>
    <t>1.1.7</t>
  </si>
  <si>
    <r>
      <rPr>
        <sz val="11"/>
        <rFont val="Calibri"/>
      </rPr>
      <t xml:space="preserve">Set </t>
    </r>
    <r>
      <rPr>
        <sz val="11"/>
        <color rgb="FF000000"/>
        <rFont val="Calibri"/>
      </rPr>
      <t>'</t>
    </r>
    <r>
      <rPr>
        <b/>
        <sz val="11"/>
        <color rgb="FF000000"/>
        <rFont val="Calibri"/>
      </rPr>
      <t>aaa accounting connection</t>
    </r>
    <r>
      <rPr>
        <sz val="11"/>
        <color rgb="FF000000"/>
        <rFont val="Calibri"/>
      </rPr>
      <t>'</t>
    </r>
  </si>
  <si>
    <r>
      <rPr>
        <sz val="11"/>
        <color rgb="FF000000"/>
        <rFont val="Calibri"/>
      </rPr>
      <t>Configure AAA accounting for connections.</t>
    </r>
    <r>
      <rPr>
        <sz val="11"/>
        <color rgb="FF000000"/>
        <rFont val="Calibri"/>
      </rPr>
      <t xml:space="preserve">
</t>
    </r>
    <r>
      <rPr>
        <sz val="11"/>
        <color rgb="FF006096"/>
        <rFont val="Roboto Condensed"/>
      </rPr>
      <t xml:space="preserve">hostname(config)#aaa accounting connection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</si>
  <si>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Provides information about all outbound connections made from the network access server.</t>
    </r>
  </si>
  <si>
    <r>
      <rPr>
        <sz val="11"/>
        <color rgb="FF000000"/>
        <rFont val="Calibri"/>
      </rPr>
      <t>Implementing aaa accounting connection creates accounting records about connections from the network access server. Organizations should regular monitor these connection records for exceptions, remediate issues, and report findings regularly.</t>
    </r>
  </si>
  <si>
    <r>
      <rPr>
        <sz val="11"/>
        <color rgb="FF000000"/>
        <rFont val="Calibri"/>
      </rPr>
      <t>Perform the following to determine if aaa accounting for connection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connection</t>
    </r>
    <r>
      <rPr>
        <sz val="11"/>
        <color rgb="FF006096"/>
        <rFont val="Roboto Condensed"/>
      </rPr>
      <t xml:space="preserve">
</t>
    </r>
  </si>
  <si>
    <r>
      <rPr>
        <sz val="11"/>
        <color rgb="FF000000"/>
        <rFont val="Calibri"/>
      </rPr>
      <t>AAA accounting is not enabled.</t>
    </r>
  </si>
  <si>
    <t>1.1.8</t>
  </si>
  <si>
    <r>
      <rPr>
        <sz val="11"/>
        <rFont val="Calibri"/>
      </rPr>
      <t xml:space="preserve">Set </t>
    </r>
    <r>
      <rPr>
        <sz val="11"/>
        <color rgb="FF000000"/>
        <rFont val="Calibri"/>
      </rPr>
      <t>'</t>
    </r>
    <r>
      <rPr>
        <b/>
        <sz val="11"/>
        <color rgb="FF000000"/>
        <rFont val="Calibri"/>
      </rPr>
      <t>aaa accounting exec</t>
    </r>
    <r>
      <rPr>
        <sz val="11"/>
        <color rgb="FF000000"/>
        <rFont val="Calibri"/>
      </rPr>
      <t>'</t>
    </r>
  </si>
  <si>
    <r>
      <rPr>
        <sz val="11"/>
        <color rgb="FF000000"/>
        <rFont val="Calibri"/>
      </rPr>
      <t>Configure AAA accounting for EXEC shell session.</t>
    </r>
    <r>
      <rPr>
        <sz val="11"/>
        <color rgb="FF000000"/>
        <rFont val="Calibri"/>
      </rPr>
      <t xml:space="preserve">
</t>
    </r>
    <r>
      <rPr>
        <sz val="11"/>
        <color rgb="FF006096"/>
        <rFont val="Roboto Condensed"/>
      </rPr>
      <t xml:space="preserve">hostname(config)#aaa accounting exec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</si>
  <si>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the EXEC shell session.</t>
    </r>
  </si>
  <si>
    <r>
      <rPr>
        <sz val="11"/>
        <color rgb="FF000000"/>
        <rFont val="Calibri"/>
      </rPr>
      <t>Enabling aaa accounting exec creates accounting records for the EXEC terminal sessions on the network access server. These records include start and stop times, usernames, and date information. Organizations should regularly monitor these records for exceptions, remediate issues, and report findings.</t>
    </r>
  </si>
  <si>
    <r>
      <rPr>
        <sz val="11"/>
        <color rgb="FF000000"/>
        <rFont val="Calibri"/>
      </rPr>
      <t>Perform the following to determine if aaa accounting for EXEC shell session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exec</t>
    </r>
    <r>
      <rPr>
        <sz val="11"/>
        <color rgb="FF006096"/>
        <rFont val="Roboto Condensed"/>
      </rPr>
      <t xml:space="preserve">
</t>
    </r>
  </si>
  <si>
    <t>1.1.9</t>
  </si>
  <si>
    <r>
      <rPr>
        <sz val="11"/>
        <rFont val="Calibri"/>
      </rPr>
      <t xml:space="preserve">Set </t>
    </r>
    <r>
      <rPr>
        <sz val="11"/>
        <color rgb="FF000000"/>
        <rFont val="Calibri"/>
      </rPr>
      <t>'</t>
    </r>
    <r>
      <rPr>
        <b/>
        <sz val="11"/>
        <color rgb="FF000000"/>
        <rFont val="Calibri"/>
      </rPr>
      <t>aaa accounting network</t>
    </r>
    <r>
      <rPr>
        <sz val="11"/>
        <color rgb="FF000000"/>
        <rFont val="Calibri"/>
      </rPr>
      <t>'</t>
    </r>
  </si>
  <si>
    <r>
      <rPr>
        <sz val="11"/>
        <color rgb="FF000000"/>
        <rFont val="Calibri"/>
      </rPr>
      <t>Configure AAA accounting for connections.</t>
    </r>
    <r>
      <rPr>
        <sz val="11"/>
        <color rgb="FF000000"/>
        <rFont val="Calibri"/>
      </rPr>
      <t xml:space="preserve">
</t>
    </r>
    <r>
      <rPr>
        <sz val="11"/>
        <color rgb="FF006096"/>
        <rFont val="Roboto Condensed"/>
      </rPr>
      <t xml:space="preserve">hostname(config)#aaa accounting network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</si>
  <si>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Runs accounting for all network-related service requests.</t>
    </r>
  </si>
  <si>
    <r>
      <rPr>
        <sz val="11"/>
        <color rgb="FF000000"/>
        <rFont val="Calibri"/>
      </rPr>
      <t>Implementing aaa accounting network creates accounting records for a method list including ARA, PPP, SLIP, and NCPs sessions. Organizations should regular monitor these records for exceptions, remediate issues, and report findings.</t>
    </r>
  </si>
  <si>
    <r>
      <rPr>
        <sz val="11"/>
        <color rgb="FF000000"/>
        <rFont val="Calibri"/>
      </rPr>
      <t>Perform the following to determine if aaa accounting for connection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network</t>
    </r>
    <r>
      <rPr>
        <sz val="11"/>
        <color rgb="FF006096"/>
        <rFont val="Roboto Condensed"/>
      </rPr>
      <t xml:space="preserve">
</t>
    </r>
  </si>
  <si>
    <t>1.1.10</t>
  </si>
  <si>
    <r>
      <rPr>
        <sz val="11"/>
        <rFont val="Calibri"/>
      </rPr>
      <t xml:space="preserve">Set </t>
    </r>
    <r>
      <rPr>
        <sz val="11"/>
        <color rgb="FF000000"/>
        <rFont val="Calibri"/>
      </rPr>
      <t>'</t>
    </r>
    <r>
      <rPr>
        <b/>
        <sz val="11"/>
        <color rgb="FF000000"/>
        <rFont val="Calibri"/>
      </rPr>
      <t>aaa accounting system</t>
    </r>
    <r>
      <rPr>
        <sz val="11"/>
        <color rgb="FF000000"/>
        <rFont val="Calibri"/>
      </rPr>
      <t>'</t>
    </r>
  </si>
  <si>
    <r>
      <rPr>
        <sz val="11"/>
        <color rgb="FF000000"/>
        <rFont val="Calibri"/>
      </rPr>
      <t>Configure AAA accounting system.</t>
    </r>
    <r>
      <rPr>
        <sz val="11"/>
        <color rgb="FF000000"/>
        <rFont val="Calibri"/>
      </rPr>
      <t xml:space="preserve">
</t>
    </r>
    <r>
      <rPr>
        <sz val="11"/>
        <color rgb="FF006096"/>
        <rFont val="Roboto Condensed"/>
      </rPr>
      <t xml:space="preserve">hostname(config)#aaa accounting system {default | list-name | guarantee-first} </t>
    </r>
    <r>
      <rPr>
        <sz val="11"/>
        <color rgb="FF006096"/>
        <rFont val="Roboto Condensed"/>
      </rPr>
      <t xml:space="preserve">
</t>
    </r>
    <r>
      <rPr>
        <sz val="11"/>
        <color rgb="FF006096"/>
        <rFont val="Roboto Condensed"/>
      </rPr>
      <t>{start-stop | stop-only | none} {radius | group group-name}</t>
    </r>
    <r>
      <rPr>
        <sz val="11"/>
        <color rgb="FF006096"/>
        <rFont val="Roboto Condensed"/>
      </rPr>
      <t xml:space="preserve">
</t>
    </r>
  </si>
  <si>
    <r>
      <rPr>
        <sz val="11"/>
        <color rgb="FF000000"/>
        <rFont val="Calibri"/>
      </rPr>
      <t>Performs accounting for all system-level events not associated with users, such as reloads.</t>
    </r>
  </si>
  <si>
    <r>
      <rPr>
        <sz val="11"/>
        <color rgb="FF000000"/>
        <rFont val="Calibri"/>
      </rPr>
      <t>Enabling aaa accounting system creates accounting records for all system-level events. Organizations should regular monitor these records for exceptions, remediate issues, and report findings regularly.</t>
    </r>
  </si>
  <si>
    <r>
      <rPr>
        <sz val="11"/>
        <color rgb="FF000000"/>
        <rFont val="Calibri"/>
      </rPr>
      <t>Perform the following to determine if aaa accounting system is required: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hostname#show running-config | incl aaa accounting system</t>
    </r>
    <r>
      <rPr>
        <sz val="11"/>
        <color rgb="FF006096"/>
        <rFont val="Roboto Condensed"/>
      </rPr>
      <t xml:space="preserve">
</t>
    </r>
  </si>
  <si>
    <t>Access Rules</t>
  </si>
  <si>
    <t>1.2.1</t>
  </si>
  <si>
    <r>
      <rPr>
        <sz val="11"/>
        <rFont val="Calibri"/>
      </rPr>
      <t xml:space="preserve">Set </t>
    </r>
    <r>
      <rPr>
        <sz val="11"/>
        <color rgb="FF000000"/>
        <rFont val="Calibri"/>
      </rPr>
      <t>'</t>
    </r>
    <r>
      <rPr>
        <b/>
        <sz val="11"/>
        <color rgb="FF000000"/>
        <rFont val="Calibri"/>
      </rPr>
      <t>privilege 1</t>
    </r>
    <r>
      <rPr>
        <sz val="11"/>
        <color rgb="FF000000"/>
        <rFont val="Calibri"/>
      </rPr>
      <t>'</t>
    </r>
    <r>
      <rPr>
        <sz val="11"/>
        <color rgb="FF000000"/>
        <rFont val="Calibri"/>
      </rPr>
      <t xml:space="preserve"> for local users</t>
    </r>
  </si>
  <si>
    <r>
      <rPr>
        <sz val="11"/>
        <color rgb="FF000000"/>
        <rFont val="Calibri"/>
      </rPr>
      <t>Set the local user to privilege level 1.</t>
    </r>
    <r>
      <rPr>
        <sz val="11"/>
        <color rgb="FF000000"/>
        <rFont val="Calibri"/>
      </rPr>
      <t xml:space="preserve">
</t>
    </r>
    <r>
      <rPr>
        <sz val="11"/>
        <color rgb="FF006096"/>
        <rFont val="Roboto Condensed"/>
      </rPr>
      <t xml:space="preserve">hostname(config)#username &lt;LOCAL_USERNAME&gt; privilege 1 </t>
    </r>
    <r>
      <rPr>
        <sz val="11"/>
        <color rgb="FF006096"/>
        <rFont val="Roboto Condensed"/>
      </rPr>
      <t xml:space="preserve">
</t>
    </r>
  </si>
  <si>
    <r>
      <rPr>
        <sz val="11"/>
        <color rgb="FF000000"/>
        <rFont val="Calibri"/>
      </rPr>
      <t>Sets the privilege level for the user.</t>
    </r>
  </si>
  <si>
    <r>
      <rPr>
        <sz val="11"/>
        <color rgb="FF000000"/>
        <rFont val="Calibri"/>
      </rPr>
      <t>Organizations should create policies requiring all local accounts with 'privilege level 1' with encrypted passwords to reduce the risk of unauthorized access. Default configuration settings do not provide strong user authentication to the device.</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</si>
  <si>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Verify all username results return "privilege 1"</t>
    </r>
    <r>
      <rPr>
        <sz val="11"/>
        <color rgb="FF000000"/>
        <rFont val="Calibri"/>
      </rPr>
      <t xml:space="preserve">
</t>
    </r>
    <r>
      <rPr>
        <sz val="11"/>
        <color rgb="FF006096"/>
        <rFont val="Roboto Condensed"/>
      </rPr>
      <t>hostname#show running-config | incl privilege</t>
    </r>
    <r>
      <rPr>
        <sz val="11"/>
        <color rgb="FF006096"/>
        <rFont val="Roboto Condensed"/>
      </rPr>
      <t xml:space="preserve">
</t>
    </r>
  </si>
  <si>
    <t>1.2.2</t>
  </si>
  <si>
    <r>
      <rPr>
        <sz val="11"/>
        <rFont val="Calibri"/>
      </rPr>
      <t xml:space="preserve">Set </t>
    </r>
    <r>
      <rPr>
        <sz val="11"/>
        <color rgb="FF000000"/>
        <rFont val="Calibri"/>
      </rPr>
      <t>'</t>
    </r>
    <r>
      <rPr>
        <b/>
        <sz val="11"/>
        <color rgb="FF000000"/>
        <rFont val="Calibri"/>
      </rPr>
      <t>transport input ssh</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r>
      <rPr>
        <sz val="11"/>
        <color rgb="FF000000"/>
        <rFont val="Calibri"/>
      </rPr>
      <t xml:space="preserve"> connections</t>
    </r>
  </si>
  <si>
    <r>
      <rPr>
        <sz val="11"/>
        <color rgb="FF000000"/>
        <rFont val="Calibri"/>
      </rPr>
      <t>Apply SSH to transport input on all VTY management lines</t>
    </r>
    <r>
      <rPr>
        <sz val="11"/>
        <color rgb="FF000000"/>
        <rFont val="Calibri"/>
      </rPr>
      <t xml:space="preserve">
</t>
    </r>
    <r>
      <rPr>
        <sz val="11"/>
        <color rgb="FF006096"/>
        <rFont val="Roboto Condensed"/>
      </rPr>
      <t>hostname(config)#line vty &lt;line-number&gt; &lt;ending-line-number&gt;</t>
    </r>
    <r>
      <rPr>
        <sz val="11"/>
        <color rgb="FF006096"/>
        <rFont val="Roboto Condensed"/>
      </rPr>
      <t xml:space="preserve">
</t>
    </r>
    <r>
      <rPr>
        <sz val="11"/>
        <color rgb="FF006096"/>
        <rFont val="Roboto Condensed"/>
      </rPr>
      <t xml:space="preserve">hostname(config-line)#transport input ssh </t>
    </r>
    <r>
      <rPr>
        <sz val="11"/>
        <color rgb="FF006096"/>
        <rFont val="Roboto Condensed"/>
      </rPr>
      <t xml:space="preserve">
</t>
    </r>
  </si>
  <si>
    <r>
      <rPr>
        <sz val="11"/>
        <color rgb="FF000000"/>
        <rFont val="Calibri"/>
      </rPr>
      <t>Selects the Secure Shell (SSH) protocol.</t>
    </r>
  </si>
  <si>
    <r>
      <rPr>
        <sz val="11"/>
        <color rgb="FF000000"/>
        <rFont val="Calibri"/>
      </rPr>
      <t>To reduce risk of unauthorized access, organizations should require all VTY management line protocols to be limited to ssh.</t>
    </r>
  </si>
  <si>
    <r>
      <rPr>
        <sz val="11"/>
        <color rgb="FF000000"/>
        <rFont val="Calibri"/>
      </rPr>
      <t>Perform the following to determine if SSH is the only transport method for incoming VTY logins:</t>
    </r>
    <r>
      <rPr>
        <sz val="11"/>
        <color rgb="FF000000"/>
        <rFont val="Calibri"/>
      </rPr>
      <t xml:space="preserve">
</t>
    </r>
    <r>
      <rPr>
        <sz val="11"/>
        <color rgb="FF000000"/>
        <rFont val="Calibri"/>
      </rPr>
      <t>The result should show only "ssh" for "transport input"</t>
    </r>
    <r>
      <rPr>
        <sz val="11"/>
        <color rgb="FF000000"/>
        <rFont val="Calibri"/>
      </rPr>
      <t xml:space="preserve">
</t>
    </r>
    <r>
      <rPr>
        <sz val="11"/>
        <color rgb="FF006096"/>
        <rFont val="Roboto Condensed"/>
      </rPr>
      <t xml:space="preserve">hostname#show running-config | sec vty   </t>
    </r>
    <r>
      <rPr>
        <sz val="11"/>
        <color rgb="FF006096"/>
        <rFont val="Roboto Condensed"/>
      </rPr>
      <t xml:space="preserve">
</t>
    </r>
  </si>
  <si>
    <t>1.2.3</t>
  </si>
  <si>
    <r>
      <rPr>
        <sz val="11"/>
        <rFont val="Calibri"/>
      </rPr>
      <t xml:space="preserve">Set </t>
    </r>
    <r>
      <rPr>
        <sz val="11"/>
        <color rgb="FF000000"/>
        <rFont val="Calibri"/>
      </rPr>
      <t>'</t>
    </r>
    <r>
      <rPr>
        <b/>
        <sz val="11"/>
        <color rgb="FF000000"/>
        <rFont val="Calibri"/>
      </rPr>
      <t>no exec</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</si>
  <si>
    <r>
      <rPr>
        <sz val="11"/>
        <color rgb="FF000000"/>
        <rFont val="Calibri"/>
      </rPr>
      <t>Disable the EXEC process on the auxiliary port.</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hostname(config-line)#no exec</t>
    </r>
    <r>
      <rPr>
        <sz val="11"/>
        <color rgb="FF006096"/>
        <rFont val="Roboto Condensed"/>
      </rPr>
      <t xml:space="preserve">
</t>
    </r>
  </si>
  <si>
    <r>
      <rPr>
        <sz val="11"/>
        <color rgb="FF000000"/>
        <rFont val="Calibri"/>
      </rPr>
      <t>The 'no exec' command restricts a line to outgoing connections only.</t>
    </r>
  </si>
  <si>
    <r>
      <rPr>
        <sz val="11"/>
        <color rgb="FF000000"/>
        <rFont val="Calibri"/>
      </rPr>
      <t>Organizations can reduce the risk of unauthorized access by disabling the 'aux' port with the 'no exec' command. Conversely, not restricting access through the 'aux' port increases the risk of remote unauthorized access.</t>
    </r>
  </si>
  <si>
    <r>
      <rPr>
        <sz val="11"/>
        <color rgb="FF000000"/>
        <rFont val="Calibri"/>
      </rPr>
      <t>Perform the following to determine if the EXEC process for the aux port is disabled:</t>
    </r>
    <r>
      <rPr>
        <sz val="11"/>
        <color rgb="FF000000"/>
        <rFont val="Calibri"/>
      </rPr>
      <t xml:space="preserve">
</t>
    </r>
    <r>
      <rPr>
        <sz val="11"/>
        <color rgb="FF000000"/>
        <rFont val="Calibri"/>
      </rPr>
      <t>Verify no exec</t>
    </r>
    <r>
      <rPr>
        <sz val="11"/>
        <color rgb="FF000000"/>
        <rFont val="Calibri"/>
      </rPr>
      <t xml:space="preserve">
</t>
    </r>
    <r>
      <rPr>
        <sz val="11"/>
        <color rgb="FF006096"/>
        <rFont val="Roboto Condensed"/>
      </rPr>
      <t>hostname#show running-config | sec aux</t>
    </r>
    <r>
      <rPr>
        <sz val="11"/>
        <color rgb="FF006096"/>
        <rFont val="Roboto Condensed"/>
      </rPr>
      <t xml:space="preserve">
</t>
    </r>
    <r>
      <rPr>
        <sz val="11"/>
        <color rgb="FF000000"/>
        <rFont val="Calibri"/>
      </rPr>
      <t xml:space="preserve">
</t>
    </r>
    <r>
      <rPr>
        <sz val="11"/>
        <color rgb="FF000000"/>
        <rFont val="Calibri"/>
      </rPr>
      <t>Verify you see the following "no exec"</t>
    </r>
    <r>
      <rPr>
        <sz val="11"/>
        <color rgb="FF000000"/>
        <rFont val="Calibri"/>
      </rPr>
      <t xml:space="preserve">
</t>
    </r>
    <r>
      <rPr>
        <sz val="11"/>
        <color rgb="FF006096"/>
        <rFont val="Roboto Condensed"/>
      </rPr>
      <t>hostname#show line aux 0 | incl exec</t>
    </r>
    <r>
      <rPr>
        <sz val="11"/>
        <color rgb="FF006096"/>
        <rFont val="Roboto Condensed"/>
      </rPr>
      <t xml:space="preserve">
</t>
    </r>
  </si>
  <si>
    <t>1.2.4</t>
  </si>
  <si>
    <r>
      <rPr>
        <sz val="11"/>
        <rFont val="Calibri"/>
      </rPr>
      <t xml:space="preserve">Create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t>
    </r>
    <r>
      <rPr>
        <sz val="11"/>
        <color rgb="FF000000"/>
        <rFont val="Calibri"/>
      </rPr>
      <t>'</t>
    </r>
    <r>
      <rPr>
        <b/>
        <sz val="11"/>
        <color rgb="FF000000"/>
        <rFont val="Calibri"/>
      </rPr>
      <t>line vty</t>
    </r>
    <r>
      <rPr>
        <sz val="11"/>
        <color rgb="FF000000"/>
        <rFont val="Calibri"/>
      </rPr>
      <t>'</t>
    </r>
  </si>
  <si>
    <r>
      <rPr>
        <sz val="11"/>
        <color rgb="FF000000"/>
        <rFont val="Calibri"/>
      </rPr>
      <t>Configure the VTY ACL that will be used to restrict management access to the device.</t>
    </r>
    <r>
      <rPr>
        <sz val="11"/>
        <color rgb="FF000000"/>
        <rFont val="Calibri"/>
      </rPr>
      <t xml:space="preserve">
</t>
    </r>
    <r>
      <rPr>
        <sz val="11"/>
        <color rgb="FF006096"/>
        <rFont val="Roboto Condensed"/>
      </rPr>
      <t>hostname(config)#access-list &lt;vty_acl_number&gt; permit tcp &lt;vty_acl_block_with_mask&gt; any</t>
    </r>
    <r>
      <rPr>
        <sz val="11"/>
        <color rgb="FF006096"/>
        <rFont val="Roboto Condensed"/>
      </rPr>
      <t xml:space="preserve">
</t>
    </r>
    <r>
      <rPr>
        <sz val="11"/>
        <color rgb="FF006096"/>
        <rFont val="Roboto Condensed"/>
      </rPr>
      <t>hostname(config)#access-list &lt;vty_acl_number&gt; permit tcp host &lt;vty_acl_host&gt; any</t>
    </r>
    <r>
      <rPr>
        <sz val="11"/>
        <color rgb="FF006096"/>
        <rFont val="Roboto Condensed"/>
      </rPr>
      <t xml:space="preserve">
</t>
    </r>
    <r>
      <rPr>
        <sz val="11"/>
        <color rgb="FF006096"/>
        <rFont val="Roboto Condensed"/>
      </rPr>
      <t>hostname(config)#deny ip any any log</t>
    </r>
    <r>
      <rPr>
        <sz val="11"/>
        <color rgb="FF006096"/>
        <rFont val="Roboto Condensed"/>
      </rPr>
      <t xml:space="preserve">
</t>
    </r>
  </si>
  <si>
    <r>
      <rPr>
        <sz val="11"/>
        <color rgb="FF000000"/>
        <rFont val="Calibri"/>
      </rPr>
      <t>Access lists control the transmission of packets on an interface, control Virtual Terminal Line (VTY) access, and restrict the contents of routing updates. The Cisco IOS software stops checking the extended access list after a match occurs.</t>
    </r>
  </si>
  <si>
    <r>
      <rPr>
        <sz val="11"/>
        <color rgb="FF000000"/>
        <rFont val="Calibri"/>
      </rPr>
      <t>Organizations can reduce the risk of unauthorized access by implementing access-lists for all VTY lines. Conversely, using VTY lines without access-lists increases the risk of unauthorized access.</t>
    </r>
  </si>
  <si>
    <r>
      <rPr>
        <sz val="11"/>
        <color rgb="FF000000"/>
        <rFont val="Calibri"/>
      </rPr>
      <t>Perform the following to determine if the ACL is created:</t>
    </r>
    <r>
      <rPr>
        <sz val="11"/>
        <color rgb="FF000000"/>
        <rFont val="Calibri"/>
      </rPr>
      <t xml:space="preserve">
</t>
    </r>
    <r>
      <rPr>
        <sz val="11"/>
        <color rgb="FF000000"/>
        <rFont val="Calibri"/>
      </rPr>
      <t>Verify the appropriate access-list definitions</t>
    </r>
    <r>
      <rPr>
        <sz val="11"/>
        <color rgb="FF000000"/>
        <rFont val="Calibri"/>
      </rPr>
      <t xml:space="preserve">
</t>
    </r>
    <r>
      <rPr>
        <sz val="11"/>
        <color rgb="FF006096"/>
        <rFont val="Roboto Condensed"/>
      </rPr>
      <t>hostname#sh ip access-list &lt;vty_acl_number&gt;</t>
    </r>
    <r>
      <rPr>
        <sz val="11"/>
        <color rgb="FF006096"/>
        <rFont val="Roboto Condensed"/>
      </rPr>
      <t xml:space="preserve">
</t>
    </r>
  </si>
  <si>
    <t>1.2.5</t>
  </si>
  <si>
    <r>
      <rPr>
        <sz val="11"/>
        <rFont val="Calibri"/>
      </rPr>
      <t xml:space="preserve">Set </t>
    </r>
    <r>
      <rPr>
        <sz val="11"/>
        <color rgb="FF000000"/>
        <rFont val="Calibri"/>
      </rPr>
      <t>'</t>
    </r>
    <r>
      <rPr>
        <b/>
        <sz val="11"/>
        <color rgb="FF000000"/>
        <rFont val="Calibri"/>
      </rPr>
      <t>access-class</t>
    </r>
    <r>
      <rPr>
        <sz val="11"/>
        <color rgb="FF000000"/>
        <rFont val="Calibri"/>
      </rPr>
      <t>'</t>
    </r>
    <r>
      <rPr>
        <sz val="11"/>
        <color rgb="FF000000"/>
        <rFont val="Calibri"/>
      </rPr>
      <t xml:space="preserve"> for </t>
    </r>
    <r>
      <rPr>
        <sz val="11"/>
        <color rgb="FF000000"/>
        <rFont val="Calibri"/>
      </rPr>
      <t>'</t>
    </r>
    <r>
      <rPr>
        <b/>
        <sz val="11"/>
        <color rgb="FF000000"/>
        <rFont val="Calibri"/>
      </rPr>
      <t>line vty</t>
    </r>
    <r>
      <rPr>
        <sz val="11"/>
        <color rgb="FF000000"/>
        <rFont val="Calibri"/>
      </rPr>
      <t>'</t>
    </r>
  </si>
  <si>
    <r>
      <rPr>
        <sz val="11"/>
        <color rgb="FF000000"/>
        <rFont val="Calibri"/>
      </rPr>
      <t>Configure remote management access control restrictions for all VTY lines.</t>
    </r>
    <r>
      <rPr>
        <sz val="11"/>
        <color rgb="FF000000"/>
        <rFont val="Calibri"/>
      </rPr>
      <t xml:space="preserve">
</t>
    </r>
    <r>
      <rPr>
        <sz val="11"/>
        <color rgb="FF006096"/>
        <rFont val="Roboto Condensed"/>
      </rPr>
      <t>hostname(config)#line vty &lt;line-number&gt; &lt;ending-line-number&gt;</t>
    </r>
    <r>
      <rPr>
        <sz val="11"/>
        <color rgb="FF006096"/>
        <rFont val="Roboto Condensed"/>
      </rPr>
      <t xml:space="preserve">
</t>
    </r>
    <r>
      <rPr>
        <sz val="11"/>
        <color rgb="FF006096"/>
        <rFont val="Roboto Condensed"/>
      </rPr>
      <t>hostname(config-line)# access-class &lt;vty_acl_number&gt; in</t>
    </r>
    <r>
      <rPr>
        <sz val="11"/>
        <color rgb="FF006096"/>
        <rFont val="Roboto Condensed"/>
      </rPr>
      <t xml:space="preserve">
</t>
    </r>
  </si>
  <si>
    <r>
      <rPr>
        <sz val="11"/>
        <color rgb="FF000000"/>
        <rFont val="Calibri"/>
      </rPr>
      <t>The 'access-class' setting restricts incoming and outgoing connections between a particular vty (into a Cisco device) and the networking devices associated with addresses in an access list.</t>
    </r>
  </si>
  <si>
    <r>
      <rPr>
        <sz val="11"/>
        <color rgb="FF000000"/>
        <rFont val="Calibri"/>
      </rPr>
      <t>Applying 'access'class' to line VTY further restricts remote access to only those devices authorized to manage the device and reduces the risk of unauthorized access. Conversely, using VTY lines with 'access class' restrictions increases the risks of unauthorized access.</t>
    </r>
  </si>
  <si>
    <r>
      <rPr>
        <sz val="11"/>
        <color rgb="FF000000"/>
        <rFont val="Calibri"/>
      </rPr>
      <t>Perform the following to determine if the ACL is set:</t>
    </r>
    <r>
      <rPr>
        <sz val="11"/>
        <color rgb="FF000000"/>
        <rFont val="Calibri"/>
      </rPr>
      <t xml:space="preserve">
</t>
    </r>
    <r>
      <rPr>
        <sz val="11"/>
        <color rgb="FF000000"/>
        <rFont val="Calibri"/>
      </rPr>
      <t>Verify you see the access-class defined</t>
    </r>
    <r>
      <rPr>
        <sz val="11"/>
        <color rgb="FF000000"/>
        <rFont val="Calibri"/>
      </rPr>
      <t xml:space="preserve">
</t>
    </r>
    <r>
      <rPr>
        <sz val="11"/>
        <color rgb="FF006096"/>
        <rFont val="Roboto Condensed"/>
      </rPr>
      <t>hostname#sh run | sec vty &lt;line-number&gt; &lt;ending-line-number&gt;</t>
    </r>
    <r>
      <rPr>
        <sz val="11"/>
        <color rgb="FF006096"/>
        <rFont val="Roboto Condensed"/>
      </rPr>
      <t xml:space="preserve">
</t>
    </r>
  </si>
  <si>
    <t>1.2.6</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</si>
  <si>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for </t>
    </r>
    <r>
      <rPr>
        <sz val="11"/>
        <color rgb="FF000000"/>
        <rFont val="Calibri"/>
      </rPr>
      <t>'</t>
    </r>
    <r>
      <rPr>
        <b/>
        <sz val="11"/>
        <color rgb="FF000000"/>
        <rFont val="Calibri"/>
      </rPr>
      <t>line aux 0</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</si>
  <si>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hostname(config-line)#exec-timeout &lt;timeout_in_minutes&gt; &lt;timeout_in_seconds&gt;</t>
    </r>
    <r>
      <rPr>
        <sz val="11"/>
        <color rgb="FF006096"/>
        <rFont val="Roboto Condensed"/>
      </rPr>
      <t xml:space="preserve">
</t>
    </r>
  </si>
  <si>
    <r>
      <rPr>
        <sz val="11"/>
        <color rgb="FF000000"/>
        <rFont val="Calibri"/>
      </rPr>
      <t>If no input is detected during the interval, the EXEC facility resumes the current connection. If no connections exist, the EXEC facility returns the terminal to the idle state and disconnects the incoming session.</t>
    </r>
  </si>
  <si>
    <r>
      <rPr>
        <sz val="11"/>
        <color rgb="FF000000"/>
        <rFont val="Calibri"/>
      </rPr>
      <t>Organizations should prevent unauthorized use of unattended or abandoned sessions by an automated control. Enabling 'exec-timeout' with an appropriate length of minutes or seconds prevents unauthorized access of abandoned sessions.</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</si>
  <si>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run | sec line aux 0</t>
    </r>
    <r>
      <rPr>
        <sz val="11"/>
        <color rgb="FF006096"/>
        <rFont val="Roboto Condensed"/>
      </rPr>
      <t xml:space="preserve">
</t>
    </r>
  </si>
  <si>
    <t>1.2.7</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</si>
  <si>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console 0</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</si>
  <si>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con 0</t>
    </r>
    <r>
      <rPr>
        <sz val="11"/>
        <color rgb="FF006096"/>
        <rFont val="Roboto Condensed"/>
      </rPr>
      <t xml:space="preserve">
</t>
    </r>
    <r>
      <rPr>
        <sz val="11"/>
        <color rgb="FF006096"/>
        <rFont val="Roboto Condensed"/>
      </rPr>
      <t>hostname(config-line)#exec-timeout &lt;timeout_in_minutes&gt; &lt;timeout_in_seconds&gt;</t>
    </r>
    <r>
      <rPr>
        <sz val="11"/>
        <color rgb="FF006096"/>
        <rFont val="Roboto Condensed"/>
      </rPr>
      <t xml:space="preserve">
</t>
    </r>
  </si>
  <si>
    <r>
      <rPr>
        <sz val="11"/>
        <color rgb="FF000000"/>
        <rFont val="Calibri"/>
      </rPr>
      <t>Organizations should prevent unauthorized use of unattended or abandoned sessions by an automated control. Enabling 'exec-timeout' with an appropriate length reduces the risk of unauthorized access of abandoned sessions.</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</si>
  <si>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run | sec line con 0</t>
    </r>
    <r>
      <rPr>
        <sz val="11"/>
        <color rgb="FF006096"/>
        <rFont val="Roboto Condensed"/>
      </rPr>
      <t xml:space="preserve">
</t>
    </r>
  </si>
  <si>
    <t>1.2.8</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</si>
  <si>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minutes </t>
    </r>
    <r>
      <rPr>
        <sz val="11"/>
        <color rgb="FF000000"/>
        <rFont val="Calibri"/>
      </rPr>
      <t>'</t>
    </r>
    <r>
      <rPr>
        <b/>
        <sz val="11"/>
        <color rgb="FF000000"/>
        <rFont val="Calibri"/>
      </rPr>
      <t>line vty</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</si>
  <si>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hostname(config)#line vty {line_number} [ending_line_number]</t>
    </r>
    <r>
      <rPr>
        <sz val="11"/>
        <color rgb="FF006096"/>
        <rFont val="Roboto Condensed"/>
      </rPr>
      <t xml:space="preserve">
</t>
    </r>
    <r>
      <rPr>
        <sz val="11"/>
        <color rgb="FF006096"/>
        <rFont val="Roboto Condensed"/>
      </rPr>
      <t>hostname(config-line)#exec-timeout &lt;&lt;span&gt;timeout_in_minutes&gt; &lt;timeout_in_seconds&lt;/span&gt;&gt;</t>
    </r>
    <r>
      <rPr>
        <sz val="11"/>
        <color rgb="FF006096"/>
        <rFont val="Roboto Condensed"/>
      </rPr>
      <t xml:space="preserve">
</t>
    </r>
  </si>
  <si>
    <r>
      <rPr>
        <sz val="11"/>
        <color rgb="FF000000"/>
        <rFont val="Calibri"/>
      </rPr>
      <t>Perform the following to determine if the timeout is configured:</t>
    </r>
    <r>
      <rPr>
        <sz val="11"/>
        <color rgb="FF000000"/>
        <rFont val="Calibri"/>
      </rPr>
      <t xml:space="preserve">
</t>
    </r>
    <r>
      <rPr>
        <sz val="11"/>
        <color rgb="FF000000"/>
        <rFont val="Calibri"/>
      </rPr>
      <t>Verify you return a result NOTE: If you set an exec-timeout of 10 minutes, this will not show up in the configuration</t>
    </r>
    <r>
      <rPr>
        <sz val="11"/>
        <color rgb="FF000000"/>
        <rFont val="Calibri"/>
      </rPr>
      <t xml:space="preserve">
</t>
    </r>
    <r>
      <rPr>
        <sz val="11"/>
        <color rgb="FF006096"/>
        <rFont val="Roboto Condensed"/>
      </rPr>
      <t>hostname#sh line vty &lt;tty_line_number&gt; | begin Timeout</t>
    </r>
    <r>
      <rPr>
        <sz val="11"/>
        <color rgb="FF006096"/>
        <rFont val="Roboto Condensed"/>
      </rPr>
      <t xml:space="preserve">
</t>
    </r>
  </si>
  <si>
    <t>1.2.9</t>
  </si>
  <si>
    <r>
      <rPr>
        <sz val="11"/>
        <rFont val="Calibri"/>
      </rPr>
      <t xml:space="preserve">Set </t>
    </r>
    <r>
      <rPr>
        <sz val="11"/>
        <color rgb="FF000000"/>
        <rFont val="Calibri"/>
      </rPr>
      <t>'</t>
    </r>
    <r>
      <rPr>
        <b/>
        <sz val="11"/>
        <color rgb="FF000000"/>
        <rFont val="Calibri"/>
      </rPr>
      <t>transport input none</t>
    </r>
    <r>
      <rPr>
        <sz val="11"/>
        <color rgb="FF000000"/>
        <rFont val="Calibri"/>
      </rPr>
      <t>'</t>
    </r>
    <r>
      <rPr>
        <sz val="11"/>
        <color rgb="FF000000"/>
        <rFont val="Calibri"/>
      </rPr>
      <t xml:space="preserve"> for </t>
    </r>
    <r>
      <rPr>
        <sz val="11"/>
        <color rgb="FF000000"/>
        <rFont val="Calibri"/>
      </rPr>
      <t>'</t>
    </r>
    <r>
      <rPr>
        <b/>
        <sz val="11"/>
        <color rgb="FF000000"/>
        <rFont val="Calibri"/>
      </rPr>
      <t>line aux 0</t>
    </r>
    <r>
      <rPr>
        <sz val="11"/>
        <color rgb="FF000000"/>
        <rFont val="Calibri"/>
      </rPr>
      <t>'</t>
    </r>
  </si>
  <si>
    <r>
      <rPr>
        <sz val="11"/>
        <color rgb="FF000000"/>
        <rFont val="Calibri"/>
      </rPr>
      <t>Disable the inbound connections on the auxiliary port.</t>
    </r>
    <r>
      <rPr>
        <sz val="11"/>
        <color rgb="FF000000"/>
        <rFont val="Calibri"/>
      </rPr>
      <t xml:space="preserve">
</t>
    </r>
    <r>
      <rPr>
        <sz val="11"/>
        <color rgb="FF006096"/>
        <rFont val="Roboto Condensed"/>
      </rPr>
      <t>hostname(config)#line aux 0</t>
    </r>
    <r>
      <rPr>
        <sz val="11"/>
        <color rgb="FF006096"/>
        <rFont val="Roboto Condensed"/>
      </rPr>
      <t xml:space="preserve">
</t>
    </r>
    <r>
      <rPr>
        <sz val="11"/>
        <color rgb="FF006096"/>
        <rFont val="Roboto Condensed"/>
      </rPr>
      <t xml:space="preserve">hostname(config-line)#transport input none </t>
    </r>
    <r>
      <rPr>
        <sz val="11"/>
        <color rgb="FF006096"/>
        <rFont val="Roboto Condensed"/>
      </rPr>
      <t xml:space="preserve">
</t>
    </r>
  </si>
  <si>
    <r>
      <rPr>
        <sz val="11"/>
        <color rgb="FF000000"/>
        <rFont val="Calibri"/>
      </rPr>
      <t>When you want to allow only an outgoing connection on a line, use the no exec command.</t>
    </r>
  </si>
  <si>
    <r>
      <rPr>
        <sz val="11"/>
        <color rgb="FF000000"/>
        <rFont val="Calibri"/>
      </rPr>
      <t>Organizations should prevent all unauthorized access of auxiliary ports by disabling all protocols using the 'transport input none' command.</t>
    </r>
  </si>
  <si>
    <r>
      <rPr>
        <sz val="11"/>
        <color rgb="FF000000"/>
        <rFont val="Calibri"/>
      </rPr>
      <t>Perform the following to determine if inbound connections for the aux port are disabled:</t>
    </r>
    <r>
      <rPr>
        <sz val="11"/>
        <color rgb="FF000000"/>
        <rFont val="Calibri"/>
      </rPr>
      <t xml:space="preserve">
</t>
    </r>
    <r>
      <rPr>
        <sz val="11"/>
        <color rgb="FF000000"/>
        <rFont val="Calibri"/>
      </rPr>
      <t>Verify you see the following "Allowed input transports are none</t>
    </r>
    <r>
      <rPr>
        <sz val="11"/>
        <color rgb="FF000000"/>
        <rFont val="Calibri"/>
      </rPr>
      <t xml:space="preserve">
</t>
    </r>
    <r>
      <rPr>
        <sz val="11"/>
        <color rgb="FF006096"/>
        <rFont val="Roboto Condensed"/>
      </rPr>
      <t xml:space="preserve">hostname#sh line aux 0 | incl input transports </t>
    </r>
    <r>
      <rPr>
        <sz val="11"/>
        <color rgb="FF006096"/>
        <rFont val="Roboto Condensed"/>
      </rPr>
      <t xml:space="preserve">
</t>
    </r>
  </si>
  <si>
    <t>1.2.10</t>
  </si>
  <si>
    <r>
      <rPr>
        <sz val="11"/>
        <rFont val="Calibri"/>
      </rPr>
      <t xml:space="preserve">Set </t>
    </r>
    <r>
      <rPr>
        <sz val="11"/>
        <color rgb="FF000000"/>
        <rFont val="Calibri"/>
      </rPr>
      <t>'</t>
    </r>
    <r>
      <rPr>
        <b/>
        <sz val="11"/>
        <color rgb="FF000000"/>
        <rFont val="Calibri"/>
      </rPr>
      <t>http Secure-server</t>
    </r>
    <r>
      <rPr>
        <sz val="11"/>
        <color rgb="FF000000"/>
        <rFont val="Calibri"/>
      </rPr>
      <t>'</t>
    </r>
    <r>
      <rPr>
        <sz val="11"/>
        <color rgb="FF000000"/>
        <rFont val="Calibri"/>
      </rPr>
      <t xml:space="preserve"> limit</t>
    </r>
  </si>
  <si>
    <r>
      <rPr>
        <sz val="11"/>
        <color rgb="FF006096"/>
        <rFont val="Roboto Condensed"/>
      </rPr>
      <t>hostname(config)#ip http max-connections 2</t>
    </r>
    <r>
      <rPr>
        <sz val="11"/>
        <color rgb="FF006096"/>
        <rFont val="Roboto Condensed"/>
      </rPr>
      <t xml:space="preserve">
</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</si>
  <si>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denial-of-service (DoS) attacks.</t>
    </r>
  </si>
  <si>
    <r>
      <rPr>
        <sz val="11"/>
        <color rgb="FF000000"/>
        <rFont val="Calibri"/>
      </rPr>
      <t>The result should show ip http secure-server with max connections on following line</t>
    </r>
    <r>
      <rPr>
        <sz val="11"/>
        <color rgb="FF000000"/>
        <rFont val="Calibri"/>
      </rPr>
      <t xml:space="preserve">
</t>
    </r>
    <r>
      <rPr>
        <sz val="11"/>
        <color rgb="FF006096"/>
        <rFont val="Roboto Condensed"/>
      </rPr>
      <t>hostname#show run | inc ip http secure-server</t>
    </r>
    <r>
      <rPr>
        <sz val="11"/>
        <color rgb="FF006096"/>
        <rFont val="Roboto Condensed"/>
      </rPr>
      <t xml:space="preserve">
</t>
    </r>
  </si>
  <si>
    <t>1.2.11</t>
  </si>
  <si>
    <r>
      <rPr>
        <sz val="11"/>
        <rFont val="Calibri"/>
      </rPr>
      <t xml:space="preserve">Set </t>
    </r>
    <r>
      <rPr>
        <sz val="11"/>
        <color rgb="FF000000"/>
        <rFont val="Calibri"/>
      </rPr>
      <t>'</t>
    </r>
    <r>
      <rPr>
        <b/>
        <sz val="11"/>
        <color rgb="FF000000"/>
        <rFont val="Calibri"/>
      </rPr>
      <t>exec-timeout</t>
    </r>
    <r>
      <rPr>
        <sz val="11"/>
        <color rgb="FF000000"/>
        <rFont val="Calibri"/>
      </rPr>
      <t>'</t>
    </r>
    <r>
      <rPr>
        <sz val="11"/>
        <color rgb="FF000000"/>
        <rFont val="Calibri"/>
      </rPr>
      <t xml:space="preserve"> to less than or equal to 10 min on </t>
    </r>
    <r>
      <rPr>
        <sz val="11"/>
        <color rgb="FF000000"/>
        <rFont val="Calibri"/>
      </rPr>
      <t>'</t>
    </r>
    <r>
      <rPr>
        <b/>
        <sz val="11"/>
        <color rgb="FF000000"/>
        <rFont val="Calibri"/>
      </rPr>
      <t>ip http</t>
    </r>
    <r>
      <rPr>
        <sz val="11"/>
        <color rgb="FF000000"/>
        <rFont val="Calibri"/>
      </rPr>
      <t>'</t>
    </r>
  </si>
  <si>
    <r>
      <rPr>
        <sz val="11"/>
        <color rgb="FF000000"/>
        <rFont val="Calibri"/>
      </rPr>
      <t>Configure device timeout (10 minutes or less) to disconnect sessions after a fixed idle time.</t>
    </r>
    <r>
      <rPr>
        <sz val="11"/>
        <color rgb="FF000000"/>
        <rFont val="Calibri"/>
      </rPr>
      <t xml:space="preserve">
</t>
    </r>
    <r>
      <rPr>
        <sz val="11"/>
        <color rgb="FF006096"/>
        <rFont val="Roboto Condensed"/>
      </rPr>
      <t>ip http timeout-policy idle 600 life {nnnn} requests {nn}</t>
    </r>
    <r>
      <rPr>
        <sz val="11"/>
        <color rgb="FF006096"/>
        <rFont val="Roboto Condensed"/>
      </rPr>
      <t xml:space="preserve">
</t>
    </r>
  </si>
  <si>
    <r>
      <rPr>
        <sz val="11"/>
        <color rgb="FF000000"/>
        <rFont val="Calibri"/>
      </rPr>
      <t>Perform the following to determine if the timeout is configured:</t>
    </r>
    <r>
      <rPr>
        <sz val="11"/>
        <color rgb="FF000000"/>
        <rFont val="Calibri"/>
      </rPr>
      <t xml:space="preserve">
</t>
    </r>
    <r>
      <rPr>
        <sz val="11"/>
        <color rgb="FF006096"/>
        <rFont val="Roboto Condensed"/>
      </rPr>
      <t>sh run | beg ip http timeout-policy</t>
    </r>
    <r>
      <rPr>
        <sz val="11"/>
        <color rgb="FF006096"/>
        <rFont val="Roboto Condensed"/>
      </rPr>
      <t xml:space="preserve">
</t>
    </r>
  </si>
  <si>
    <r>
      <rPr>
        <sz val="11"/>
        <color rgb="FF000000"/>
        <rFont val="Calibri"/>
      </rPr>
      <t>disabled</t>
    </r>
  </si>
  <si>
    <t>Banner Rules</t>
  </si>
  <si>
    <t>1.3.1</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</si>
  <si>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exec</t>
    </r>
    <r>
      <rPr>
        <sz val="11"/>
        <color rgb="FF000000"/>
        <rFont val="Calibri"/>
      </rPr>
      <t>'</t>
    </r>
  </si>
  <si>
    <r>
      <rPr>
        <sz val="11"/>
        <color rgb="FF000000"/>
        <rFont val="Calibri"/>
      </rPr>
      <t>Configure the EXEC banner presented to a user when accessing the devices enable prompt.</t>
    </r>
    <r>
      <rPr>
        <sz val="11"/>
        <color rgb="FF000000"/>
        <rFont val="Calibri"/>
      </rPr>
      <t xml:space="preserve">
</t>
    </r>
    <r>
      <rPr>
        <sz val="11"/>
        <color rgb="FF006096"/>
        <rFont val="Roboto Condensed"/>
      </rPr>
      <t xml:space="preserve">
</t>
    </r>
    <r>
      <rPr>
        <sz val="11"/>
        <color rgb="FF006096"/>
        <rFont val="Roboto Condensed"/>
      </rPr>
      <t>hostname(config)#banner exec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</si>
  <si>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This command specifies a message to be displayed when an EXEC process is created (a line is activated, or an incoming connection is made to a vty). Follow this command with one or more blank spaces and a delimiting character of your choice. Then enter one or more lines of text, terminating the message with the second occurrence of the delimiting character.</t>
    </r>
    <r>
      <rPr>
        <sz val="11"/>
        <color rgb="FF000000"/>
        <rFont val="Calibri"/>
      </rPr>
      <t xml:space="preserve">
</t>
    </r>
    <r>
      <rPr>
        <sz val="11"/>
        <color rgb="FF000000"/>
        <rFont val="Calibri"/>
      </rPr>
      <t>When a user connects to a router, the message-of-the-day (MOTD) banner appears first, followed by the login banner and prompts.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</si>
  <si>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exec command.</t>
    </r>
  </si>
  <si>
    <r>
      <rPr>
        <sz val="11"/>
        <color rgb="FF000000"/>
        <rFont val="Calibri"/>
      </rPr>
      <t>Perform the following to determine if the exec banner is set:</t>
    </r>
    <r>
      <rPr>
        <sz val="11"/>
        <color rgb="FF000000"/>
        <rFont val="Calibri"/>
      </rPr>
      <t xml:space="preserve">
</t>
    </r>
    <r>
      <rPr>
        <sz val="11"/>
        <color rgb="FF006096"/>
        <rFont val="Roboto Condensed"/>
      </rPr>
      <t xml:space="preserve">
</t>
    </r>
    <r>
      <rPr>
        <sz val="11"/>
        <color rgb="FF006096"/>
        <rFont val="Roboto Condensed"/>
      </rPr>
      <t>hostname#sh running-config | beg banner exec</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</si>
  <si>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r>
      <rPr>
        <sz val="11"/>
        <color rgb="FF000000"/>
        <rFont val="Calibri"/>
      </rPr>
      <t>No banner is set by default</t>
    </r>
  </si>
  <si>
    <t>1.3.2</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</si>
  <si>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login</t>
    </r>
    <r>
      <rPr>
        <sz val="11"/>
        <color rgb="FF000000"/>
        <rFont val="Calibri"/>
      </rPr>
      <t>'</t>
    </r>
  </si>
  <si>
    <r>
      <rPr>
        <sz val="11"/>
        <color rgb="FF000000"/>
        <rFont val="Calibri"/>
      </rPr>
      <t>Configure the device so a login banner presented to a user attempting to access the device.</t>
    </r>
    <r>
      <rPr>
        <sz val="11"/>
        <color rgb="FF000000"/>
        <rFont val="Calibri"/>
      </rPr>
      <t xml:space="preserve">
</t>
    </r>
    <r>
      <rPr>
        <sz val="11"/>
        <color rgb="FF006096"/>
        <rFont val="Roboto Condensed"/>
      </rPr>
      <t xml:space="preserve">
</t>
    </r>
    <r>
      <rPr>
        <sz val="11"/>
        <color rgb="FF006096"/>
        <rFont val="Roboto Condensed"/>
      </rPr>
      <t>hostname(config)#banner login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</si>
  <si>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Follow the banner login command with one or more blank spaces and a delimiting character of your choice. Then enter one or more lines of text, terminating the message with the second occurrence of the delimiting character.</t>
    </r>
    <r>
      <rPr>
        <sz val="11"/>
        <color rgb="FF000000"/>
        <rFont val="Calibri"/>
      </rPr>
      <t xml:space="preserve">
</t>
    </r>
    <r>
      <rPr>
        <sz val="11"/>
        <color rgb="FF000000"/>
        <rFont val="Calibri"/>
      </rPr>
      <t>When a user connects to the router, the message-of-the-day (MOTD) banner (if configured) appears first, followed by the login banner and prompts. After the user successfully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</si>
  <si>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login command.</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</si>
  <si>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hostname#show running-config | beg banner login</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</si>
  <si>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1.3.3</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</si>
  <si>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banner motd</t>
    </r>
    <r>
      <rPr>
        <sz val="11"/>
        <color rgb="FF000000"/>
        <rFont val="Calibri"/>
      </rPr>
      <t>'</t>
    </r>
  </si>
  <si>
    <r>
      <rPr>
        <sz val="11"/>
        <color rgb="FF000000"/>
        <rFont val="Calibri"/>
      </rPr>
      <t>Configure the message of the day (MOTD) banner presented when a user first connects to the device.</t>
    </r>
    <r>
      <rPr>
        <sz val="11"/>
        <color rgb="FF000000"/>
        <rFont val="Calibri"/>
      </rPr>
      <t xml:space="preserve">
</t>
    </r>
    <r>
      <rPr>
        <sz val="11"/>
        <color rgb="FF006096"/>
        <rFont val="Roboto Condensed"/>
      </rPr>
      <t xml:space="preserve">
</t>
    </r>
    <r>
      <rPr>
        <sz val="11"/>
        <color rgb="FF006096"/>
        <rFont val="Roboto Condensed"/>
      </rPr>
      <t>hostname(config)#banner motd c</t>
    </r>
    <r>
      <rPr>
        <sz val="11"/>
        <color rgb="FF006096"/>
        <rFont val="Roboto Condensed"/>
      </rPr>
      <t xml:space="preserve">
</t>
    </r>
    <r>
      <rPr>
        <sz val="11"/>
        <color rgb="FF006096"/>
        <rFont val="Roboto Condensed"/>
      </rPr>
      <t>Enter TEXT message. End with the character 'c'.</t>
    </r>
    <r>
      <rPr>
        <sz val="11"/>
        <color rgb="FF006096"/>
        <rFont val="Roboto Condensed"/>
      </rPr>
      <t xml:space="preserve">
</t>
    </r>
    <r>
      <rPr>
        <sz val="11"/>
        <color rgb="FF006096"/>
        <rFont val="Roboto Condensed"/>
      </rPr>
      <t>&lt;banner-text&gt;</t>
    </r>
    <r>
      <rPr>
        <sz val="11"/>
        <color rgb="FF006096"/>
        <rFont val="Roboto Condensed"/>
      </rPr>
      <t xml:space="preserve">
</t>
    </r>
    <r>
      <rPr>
        <sz val="11"/>
        <color rgb="FF006096"/>
        <rFont val="Roboto Condensed"/>
      </rPr>
      <t>c</t>
    </r>
    <r>
      <rPr>
        <sz val="11"/>
        <color rgb="FF006096"/>
        <rFont val="Roboto Condensed"/>
      </rPr>
      <t xml:space="preserve">
</t>
    </r>
  </si>
  <si>
    <r>
      <rPr>
        <sz val="11"/>
        <color rgb="FF000000"/>
        <rFont val="Calibri"/>
      </rPr>
      <t>This MOTD banner is displayed to all terminals connected and is useful for sending messages that affect all users (such as impending system shutdowns). Use the no exec-banner or no motd-banner command to disable the MOTD banner on a line. The no exec-banner command also disables the EXEC banner on the line.</t>
    </r>
    <r>
      <rPr>
        <sz val="11"/>
        <color rgb="FF000000"/>
        <rFont val="Calibri"/>
      </rPr>
      <t xml:space="preserve">
</t>
    </r>
    <r>
      <rPr>
        <sz val="11"/>
        <color rgb="FF000000"/>
        <rFont val="Calibri"/>
      </rPr>
      <t>When a user connects to the router, the MOTD banner appears before the login prompt.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</si>
  <si>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Organizations provide appropriate legal notice(s) and warning(s) to persons accessing their networks by using a 'banner-text' for the banner motd command.</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</si>
  <si>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 running-config | beg banner motd</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</si>
  <si>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1.3.4</t>
  </si>
  <si>
    <r>
      <rPr>
        <sz val="11"/>
        <rFont val="Calibri"/>
      </rPr>
      <t xml:space="preserve">Set the </t>
    </r>
    <r>
      <rPr>
        <sz val="11"/>
        <color rgb="FF000000"/>
        <rFont val="Calibri"/>
      </rPr>
      <t>'</t>
    </r>
    <r>
      <rPr>
        <b/>
        <sz val="11"/>
        <color rgb="FF000000"/>
        <rFont val="Calibri"/>
      </rPr>
      <t>banner-text</t>
    </r>
    <r>
      <rPr>
        <sz val="11"/>
        <color rgb="FF000000"/>
        <rFont val="Calibri"/>
      </rPr>
      <t>'</t>
    </r>
    <r>
      <rPr>
        <sz val="11"/>
        <color rgb="FF000000"/>
        <rFont val="Calibri"/>
      </rPr>
      <t xml:space="preserve"> for </t>
    </r>
    <r>
      <rPr>
        <sz val="11"/>
        <color rgb="FF000000"/>
        <rFont val="Calibri"/>
      </rPr>
      <t>'</t>
    </r>
    <r>
      <rPr>
        <b/>
        <sz val="11"/>
        <color rgb="FF000000"/>
        <rFont val="Calibri"/>
      </rPr>
      <t>webauth banner</t>
    </r>
    <r>
      <rPr>
        <sz val="11"/>
        <color rgb="FF000000"/>
        <rFont val="Calibri"/>
      </rPr>
      <t>'</t>
    </r>
  </si>
  <si>
    <r>
      <rPr>
        <sz val="11"/>
        <color rgb="FF000000"/>
        <rFont val="Calibri"/>
      </rPr>
      <t>Configure the webauth banner presented when a user connects to the device.</t>
    </r>
    <r>
      <rPr>
        <sz val="11"/>
        <color rgb="FF000000"/>
        <rFont val="Calibri"/>
      </rPr>
      <t xml:space="preserve">
</t>
    </r>
    <r>
      <rPr>
        <sz val="11"/>
        <color rgb="FF006096"/>
        <rFont val="Roboto Condensed"/>
      </rPr>
      <t>hostname(config)#ip admission auth-proxy-banner http {banner-text | filepath}</t>
    </r>
    <r>
      <rPr>
        <sz val="11"/>
        <color rgb="FF006096"/>
        <rFont val="Roboto Condensed"/>
      </rPr>
      <t xml:space="preserve">
</t>
    </r>
  </si>
  <si>
    <r>
      <rPr>
        <sz val="11"/>
        <color rgb="FF000000"/>
        <rFont val="Calibri"/>
      </rPr>
      <t>This banner is displayed to all terminals connected and is useful for sending messages that affect all users (such as impending system shutdowns). Use the no exec-banner or no motd-banner command to disable the banner on a line. The no exec-banner command also disables the EXEC banner on the line.</t>
    </r>
    <r>
      <rPr>
        <sz val="11"/>
        <color rgb="FF000000"/>
        <rFont val="Calibri"/>
      </rPr>
      <t xml:space="preserve">
</t>
    </r>
    <r>
      <rPr>
        <sz val="11"/>
        <color rgb="FF000000"/>
        <rFont val="Calibri"/>
      </rPr>
      <t>When a user connects to the router, the MOTD banner appears before the login prompt. After the user logs in to the router, the EXEC banner or incoming banner will be displayed, depending on the type of connection. For a reverse Telnet login, the incoming banner will be displayed. For all other connections, the router will display the EXEC banner.</t>
    </r>
  </si>
  <si>
    <r>
      <rPr>
        <sz val="11"/>
        <color rgb="FF000000"/>
        <rFont val="Calibri"/>
      </rPr>
      <t>Perform the following to determine if the login banner is set:</t>
    </r>
    <r>
      <rPr>
        <sz val="11"/>
        <color rgb="FF000000"/>
        <rFont val="Calibri"/>
      </rPr>
      <t xml:space="preserve">
</t>
    </r>
    <r>
      <rPr>
        <sz val="11"/>
        <color rgb="FF006096"/>
        <rFont val="Roboto Condensed"/>
      </rPr>
      <t xml:space="preserve">
</t>
    </r>
    <r>
      <rPr>
        <sz val="11"/>
        <color rgb="FF006096"/>
        <rFont val="Roboto Condensed"/>
      </rPr>
      <t>hostname#show ip admission auth-proxy-banner http</t>
    </r>
    <r>
      <rPr>
        <sz val="11"/>
        <color rgb="FF006096"/>
        <rFont val="Roboto Condensed"/>
      </rPr>
      <t xml:space="preserve">
</t>
    </r>
    <r>
      <rPr>
        <sz val="11"/>
        <color rgb="FF000000"/>
        <rFont val="Calibri"/>
      </rPr>
      <t xml:space="preserve">
</t>
    </r>
    <r>
      <rPr>
        <sz val="11"/>
        <color rgb="FF000000"/>
        <rFont val="Calibri"/>
      </rPr>
      <t>If the command does not return a result, the banner is not enabled.</t>
    </r>
  </si>
  <si>
    <t>Password Rules</t>
  </si>
  <si>
    <t>1.4.1</t>
  </si>
  <si>
    <r>
      <rPr>
        <sz val="11"/>
        <rFont val="Calibri"/>
      </rPr>
      <t xml:space="preserve">Set </t>
    </r>
    <r>
      <rPr>
        <sz val="11"/>
        <color rgb="FF000000"/>
        <rFont val="Calibri"/>
      </rPr>
      <t>'</t>
    </r>
    <r>
      <rPr>
        <b/>
        <sz val="11"/>
        <color rgb="FF000000"/>
        <rFont val="Calibri"/>
      </rPr>
      <t>password</t>
    </r>
    <r>
      <rPr>
        <sz val="11"/>
        <color rgb="FF000000"/>
        <rFont val="Calibri"/>
      </rPr>
      <t>'</t>
    </r>
    <r>
      <rPr>
        <sz val="11"/>
        <color rgb="FF000000"/>
        <rFont val="Calibri"/>
      </rPr>
      <t xml:space="preserve"> for </t>
    </r>
    <r>
      <rPr>
        <sz val="11"/>
        <color rgb="FF000000"/>
        <rFont val="Calibri"/>
      </rPr>
      <t>'</t>
    </r>
    <r>
      <rPr>
        <b/>
        <sz val="11"/>
        <color rgb="FF000000"/>
        <rFont val="Calibri"/>
      </rPr>
      <t>enable secret</t>
    </r>
    <r>
      <rPr>
        <sz val="11"/>
        <color rgb="FF000000"/>
        <rFont val="Calibri"/>
      </rPr>
      <t>'</t>
    </r>
  </si>
  <si>
    <r>
      <rPr>
        <sz val="11"/>
        <color rgb="FF000000"/>
        <rFont val="Calibri"/>
      </rPr>
      <t>Configure a strong, enable secret password.</t>
    </r>
    <r>
      <rPr>
        <sz val="11"/>
        <color rgb="FF000000"/>
        <rFont val="Calibri"/>
      </rPr>
      <t xml:space="preserve">
</t>
    </r>
    <r>
      <rPr>
        <sz val="11"/>
        <color rgb="FF006096"/>
        <rFont val="Roboto Condensed"/>
      </rPr>
      <t xml:space="preserve">hostname(config)#enable secret 9 {ENABLE_SECRET_PASSWORD} </t>
    </r>
    <r>
      <rPr>
        <sz val="11"/>
        <color rgb="FF006096"/>
        <rFont val="Roboto Condensed"/>
      </rPr>
      <t xml:space="preserve">
</t>
    </r>
  </si>
  <si>
    <r>
      <rPr>
        <sz val="11"/>
        <color rgb="FF000000"/>
        <rFont val="Calibri"/>
      </rPr>
      <t>Enable secret password type 5 and enable secret password type 5 must be migrated to the stronger password type 8 or 9. IF a device is upgraded from IOS XE 16.9 or later the type 5 is auto converted to type 9.</t>
    </r>
    <r>
      <rPr>
        <sz val="11"/>
        <color rgb="FF000000"/>
        <rFont val="Calibri"/>
      </rPr>
      <t xml:space="preserve">
</t>
    </r>
    <r>
      <rPr>
        <sz val="11"/>
        <color rgb="FF000000"/>
        <rFont val="Calibri"/>
      </rPr>
      <t>Use the enable secret command to provide an additional layer of security over the enable password. The enable secret command provides better security by storing the enable secret password using a nonreversible cryptographic function. The added layer of security encryption provides is useful in environments where the password crosses the network or is stored on a TFTP server.</t>
    </r>
  </si>
  <si>
    <r>
      <rPr>
        <sz val="11"/>
        <color rgb="FF000000"/>
        <rFont val="Calibri"/>
      </rPr>
      <t>Default device configuration does not require strong user authentication potentially enabling unfettered access to an attacker that is able to reach the device. Creating a local account with an encrypted password enforces login authentication and provides a fallback authentication mechanism for configuration in a named method list in a situation where centralized authentication, authorization, and accounting services are unavailable. The following is the type of encryption the device will allow as of 15.3: Type 0 this mean the password will not be encrypted when router store it in Run/Start Files command: enable password cisco123</t>
    </r>
    <r>
      <rPr>
        <sz val="11"/>
        <color rgb="FF000000"/>
        <rFont val="Calibri"/>
      </rPr>
      <t xml:space="preserve">
</t>
    </r>
    <r>
      <rPr>
        <sz val="11"/>
        <color rgb="FF000000"/>
        <rFont val="Calibri"/>
      </rPr>
      <t>Type 4 this mean the password will be encrypted when router store it in Run/Start Files using SHA-256 which apps like Cain can crack but will take long time command : enable secret 4 Rv4kArhts7yA2xd8BD2YTVbts (notice above is not the password string it self but the hash of the password)</t>
    </r>
    <r>
      <rPr>
        <sz val="11"/>
        <color rgb="FF000000"/>
        <rFont val="Calibri"/>
      </rPr>
      <t xml:space="preserve">
</t>
    </r>
    <r>
      <rPr>
        <sz val="11"/>
        <color rgb="FF000000"/>
        <rFont val="Calibri"/>
      </rPr>
      <t>this type is deprecated starting from IOS 15.3(3)</t>
    </r>
    <r>
      <rPr>
        <sz val="11"/>
        <color rgb="FF000000"/>
        <rFont val="Calibri"/>
      </rPr>
      <t xml:space="preserve">
</t>
    </r>
    <r>
      <rPr>
        <b/>
        <i/>
        <sz val="11"/>
        <color rgb="FF000000"/>
        <rFont val="Calibri"/>
      </rPr>
      <t>Type 5</t>
    </r>
    <r>
      <rPr>
        <sz val="11"/>
        <color rgb="FF000000"/>
        <rFont val="Calibri"/>
      </rPr>
      <t xml:space="preserve"> this mean the password will be encrypted when router store it in Run/Start Files using MD5 which apps like Cain can crack but will take long time command: enable secret 5 00271A5307542A02D22842 (notice above is not the password string it self but the hash of the password) or enable secret cisco123 (notice above is the password string it self)</t>
    </r>
    <r>
      <rPr>
        <sz val="11"/>
        <color rgb="FF000000"/>
        <rFont val="Calibri"/>
      </rPr>
      <t xml:space="preserve">
</t>
    </r>
    <r>
      <rPr>
        <b/>
        <i/>
        <sz val="11"/>
        <color rgb="FF000000"/>
        <rFont val="Calibri"/>
      </rPr>
      <t>Type 7</t>
    </r>
    <r>
      <rPr>
        <sz val="11"/>
        <color rgb="FF000000"/>
        <rFont val="Calibri"/>
      </rPr>
      <t xml:space="preserve"> this mean the password will be encrypted when router store it in Run/Start Files using Vigenere cipher which any website with type7 reverser can crack it in less than one second command : ena password cisco123 service password-encryption</t>
    </r>
    <r>
      <rPr>
        <sz val="11"/>
        <color rgb="FF000000"/>
        <rFont val="Calibri"/>
      </rPr>
      <t xml:space="preserve">
</t>
    </r>
    <r>
      <rPr>
        <b/>
        <i/>
        <sz val="11"/>
        <color rgb="FF000000"/>
        <rFont val="Calibri"/>
      </rPr>
      <t>Type 8</t>
    </r>
    <r>
      <rPr>
        <sz val="11"/>
        <color rgb="FF000000"/>
        <rFont val="Calibri"/>
      </rPr>
      <t xml:space="preserve">
</t>
    </r>
    <r>
      <rPr>
        <sz val="11"/>
        <color rgb="FF000000"/>
        <rFont val="Calibri"/>
      </rPr>
      <t>this mean the password will be encrypted when router store it in Run/Start Files using PBKDF2-SHA-256</t>
    </r>
    <r>
      <rPr>
        <sz val="11"/>
        <color rgb="FF000000"/>
        <rFont val="Calibri"/>
      </rPr>
      <t xml:space="preserve">
</t>
    </r>
    <r>
      <rPr>
        <sz val="11"/>
        <color rgb="FF000000"/>
        <rFont val="Calibri"/>
      </rPr>
      <t>starting from IOS 15.3(3).</t>
    </r>
    <r>
      <rPr>
        <sz val="11"/>
        <color rgb="FF000000"/>
        <rFont val="Calibri"/>
      </rPr>
      <t xml:space="preserve">
</t>
    </r>
    <r>
      <rPr>
        <sz val="11"/>
        <color rgb="FF000000"/>
        <rFont val="Calibri"/>
      </rPr>
      <t>Password-Based Key Derivation Function 2 (PBKDF2) with Secure Hash Algorithm, 26-bits (SHA-256) as the hashing algorithm</t>
    </r>
    <r>
      <rPr>
        <sz val="11"/>
        <color rgb="FF000000"/>
        <rFont val="Calibri"/>
      </rPr>
      <t xml:space="preserve">
</t>
    </r>
    <r>
      <rPr>
        <sz val="11"/>
        <color rgb="FF000000"/>
        <rFont val="Calibri"/>
      </rPr>
      <t>Example :R1(config)#enable algorithm-type sha256 secret cisco</t>
    </r>
    <r>
      <rPr>
        <sz val="11"/>
        <color rgb="FF000000"/>
        <rFont val="Calibri"/>
      </rPr>
      <t xml:space="preserve">
</t>
    </r>
    <r>
      <rPr>
        <sz val="11"/>
        <color rgb="FF000000"/>
        <rFont val="Calibri"/>
      </rPr>
      <t>R1(config)#do sh run | i enable</t>
    </r>
    <r>
      <rPr>
        <sz val="11"/>
        <color rgb="FF000000"/>
        <rFont val="Calibri"/>
      </rPr>
      <t xml:space="preserve">
</t>
    </r>
    <r>
      <rPr>
        <sz val="11"/>
        <color rgb="FF000000"/>
        <rFont val="Calibri"/>
      </rPr>
      <t>enable secret 8 $8$mTj4RZG8N9ZDOk$elY/asfm8kD3iDmkBe3hD2r4xcA/0oWS5V3os.O91u.</t>
    </r>
    <r>
      <rPr>
        <sz val="11"/>
        <color rgb="FF000000"/>
        <rFont val="Calibri"/>
      </rPr>
      <t xml:space="preserve">
</t>
    </r>
    <r>
      <rPr>
        <sz val="11"/>
        <color rgb="FF000000"/>
        <rFont val="Calibri"/>
      </rPr>
      <t>Example :R1(config)# username yasser algorithm-type sha256 secret cisco</t>
    </r>
    <r>
      <rPr>
        <sz val="11"/>
        <color rgb="FF000000"/>
        <rFont val="Calibri"/>
      </rPr>
      <t xml:space="preserve">
</t>
    </r>
    <r>
      <rPr>
        <sz val="11"/>
        <color rgb="FF000000"/>
        <rFont val="Calibri"/>
      </rPr>
      <t>R1# show running-config | inc username</t>
    </r>
    <r>
      <rPr>
        <sz val="11"/>
        <color rgb="FF000000"/>
        <rFont val="Calibri"/>
      </rPr>
      <t xml:space="preserve">
</t>
    </r>
    <r>
      <rPr>
        <sz val="11"/>
        <color rgb="FF000000"/>
        <rFont val="Calibri"/>
      </rPr>
      <t>username yasser secret 8 $8$dsYGNam3K1SIJO$7nv/35M/qr6t.dVc7UY9zrJDWRVqncHub1PE9UlMQFs</t>
    </r>
    <r>
      <rPr>
        <sz val="11"/>
        <color rgb="FF000000"/>
        <rFont val="Calibri"/>
      </rPr>
      <t xml:space="preserve">
</t>
    </r>
    <r>
      <rPr>
        <b/>
        <i/>
        <sz val="11"/>
        <color rgb="FF000000"/>
        <rFont val="Calibri"/>
      </rPr>
      <t>Type 9</t>
    </r>
    <r>
      <rPr>
        <sz val="11"/>
        <color rgb="FF000000"/>
        <rFont val="Calibri"/>
      </rPr>
      <t xml:space="preserve">
</t>
    </r>
    <r>
      <rPr>
        <sz val="11"/>
        <color rgb="FF000000"/>
        <rFont val="Calibri"/>
      </rPr>
      <t>this means the password will be encrypted when router store it in Run/Start Files using scrypt as the hashing algorithm.</t>
    </r>
    <r>
      <rPr>
        <sz val="11"/>
        <color rgb="FF000000"/>
        <rFont val="Calibri"/>
      </rPr>
      <t xml:space="preserve">
</t>
    </r>
    <r>
      <rPr>
        <sz val="11"/>
        <color rgb="FF000000"/>
        <rFont val="Calibri"/>
      </rPr>
      <t>starting from IOS 15.3(3)</t>
    </r>
    <r>
      <rPr>
        <sz val="11"/>
        <color rgb="FF000000"/>
        <rFont val="Calibri"/>
      </rPr>
      <t xml:space="preserve">
</t>
    </r>
    <r>
      <rPr>
        <sz val="11"/>
        <color rgb="FF000000"/>
        <rFont val="Calibri"/>
      </rPr>
      <t>Example :R1(config)#ena algorithm-type scrypt secret cisco</t>
    </r>
    <r>
      <rPr>
        <sz val="11"/>
        <color rgb="FF000000"/>
        <rFont val="Calibri"/>
      </rPr>
      <t xml:space="preserve">
</t>
    </r>
    <r>
      <rPr>
        <sz val="11"/>
        <color rgb="FF000000"/>
        <rFont val="Calibri"/>
      </rPr>
      <t>R1(config)#do sh run | i enable</t>
    </r>
    <r>
      <rPr>
        <sz val="11"/>
        <color rgb="FF000000"/>
        <rFont val="Calibri"/>
      </rPr>
      <t xml:space="preserve">
</t>
    </r>
    <r>
      <rPr>
        <sz val="11"/>
        <color rgb="FF000000"/>
        <rFont val="Calibri"/>
      </rPr>
      <t>enable secret 9 $9$WnArItcQHW/uuE$x5WTLbu7PbzGDuv0fSwGKS/KURsy5a3WCQckmJp0MbE</t>
    </r>
    <r>
      <rPr>
        <sz val="11"/>
        <color rgb="FF000000"/>
        <rFont val="Calibri"/>
      </rPr>
      <t xml:space="preserve">
</t>
    </r>
    <r>
      <rPr>
        <sz val="11"/>
        <color rgb="FF000000"/>
        <rFont val="Calibri"/>
      </rPr>
      <t>Example :R1(config)# username demo9 algorithm-type scrypt secret cisco</t>
    </r>
    <r>
      <rPr>
        <sz val="11"/>
        <color rgb="FF000000"/>
        <rFont val="Calibri"/>
      </rPr>
      <t xml:space="preserve">
</t>
    </r>
    <r>
      <rPr>
        <sz val="11"/>
        <color rgb="FF000000"/>
        <rFont val="Calibri"/>
      </rPr>
      <t>R1# show running-config | inc username</t>
    </r>
    <r>
      <rPr>
        <sz val="11"/>
        <color rgb="FF000000"/>
        <rFont val="Calibri"/>
      </rPr>
      <t xml:space="preserve">
</t>
    </r>
    <r>
      <rPr>
        <sz val="11"/>
        <color rgb="FF000000"/>
        <rFont val="Calibri"/>
      </rPr>
      <t>username demo9 secret 9 $9$nhEmQVczB7dqsO$X.HsgL6x1il0RxkOSSvyQYwucySCt7qFm4v7pqCxkKM</t>
    </r>
    <r>
      <rPr>
        <sz val="11"/>
        <color rgb="FF000000"/>
        <rFont val="Calibri"/>
      </rPr>
      <t xml:space="preserve">
</t>
    </r>
    <r>
      <rPr>
        <sz val="11"/>
        <color rgb="FF000000"/>
        <rFont val="Calibri"/>
      </rPr>
      <t>Important Notes:</t>
    </r>
    <r>
      <rPr>
        <sz val="11"/>
        <color rgb="FF000000"/>
        <rFont val="Calibri"/>
      </rPr>
      <t xml:space="preserve">
</t>
    </r>
    <r>
      <rPr>
        <sz val="11"/>
        <color rgb="FF000000"/>
        <rFont val="Calibri"/>
      </rPr>
      <t>1-If you configure type 8 or type 9 passwords and then downgrade to a release that does not support type 8 and type 9 passwords, you must configure the type 5 passwords before downgrading. If not, you are locked out of the device and a password recovery is required.</t>
    </r>
    <r>
      <rPr>
        <sz val="11"/>
        <color rgb="FF000000"/>
        <rFont val="Calibri"/>
      </rPr>
      <t xml:space="preserve">
</t>
    </r>
    <r>
      <rPr>
        <sz val="11"/>
        <color rgb="FF000000"/>
        <rFont val="Calibri"/>
      </rPr>
      <t>2-Starting from IOS 15.3(3)The 4 keyword was deprecated and support for type 8 and type 9 algorithms were added and The warning message for removal of support for the type 4 algorithm was addedtect privileged EXEC mode through policies requiring the 'enabling secret' setting, which enforces a one-way cryptographic hash (MD5).</t>
    </r>
  </si>
  <si>
    <r>
      <rPr>
        <sz val="11"/>
        <color rgb="FF000000"/>
        <rFont val="Calibri"/>
      </rPr>
      <t>Perform the following to determine enable secret is set:</t>
    </r>
    <r>
      <rPr>
        <sz val="11"/>
        <color rgb="FF000000"/>
        <rFont val="Calibri"/>
      </rPr>
      <t xml:space="preserve">
</t>
    </r>
    <r>
      <rPr>
        <sz val="11"/>
        <color rgb="FF000000"/>
        <rFont val="Calibri"/>
      </rPr>
      <t>If the command does not return a result, the enable password is not set.</t>
    </r>
    <r>
      <rPr>
        <sz val="11"/>
        <color rgb="FF000000"/>
        <rFont val="Calibri"/>
      </rPr>
      <t xml:space="preserve">
</t>
    </r>
    <r>
      <rPr>
        <sz val="11"/>
        <color rgb="FF006096"/>
        <rFont val="Roboto Condensed"/>
      </rPr>
      <t xml:space="preserve">hostname#sh run | incl enable secret </t>
    </r>
    <r>
      <rPr>
        <sz val="11"/>
        <color rgb="FF006096"/>
        <rFont val="Roboto Condensed"/>
      </rPr>
      <t xml:space="preserve">
</t>
    </r>
  </si>
  <si>
    <r>
      <rPr>
        <sz val="11"/>
        <color rgb="FF000000"/>
        <rFont val="Calibri"/>
      </rPr>
      <t>No enable secret password setup by default</t>
    </r>
  </si>
  <si>
    <t>1.4.2</t>
  </si>
  <si>
    <r>
      <rPr>
        <sz val="11"/>
        <rFont val="Calibri"/>
      </rPr>
      <t xml:space="preserve">Enable </t>
    </r>
    <r>
      <rPr>
        <sz val="11"/>
        <color rgb="FF000000"/>
        <rFont val="Calibri"/>
      </rPr>
      <t>'</t>
    </r>
    <r>
      <rPr>
        <b/>
        <sz val="11"/>
        <color rgb="FF000000"/>
        <rFont val="Calibri"/>
      </rPr>
      <t>service password-encryption</t>
    </r>
    <r>
      <rPr>
        <sz val="11"/>
        <color rgb="FF000000"/>
        <rFont val="Calibri"/>
      </rPr>
      <t>'</t>
    </r>
  </si>
  <si>
    <r>
      <rPr>
        <sz val="11"/>
        <color rgb="FF000000"/>
        <rFont val="Calibri"/>
      </rPr>
      <t>Enable password encryption service to protect sensitive access passwords in the device configuration.</t>
    </r>
    <r>
      <rPr>
        <sz val="11"/>
        <color rgb="FF000000"/>
        <rFont val="Calibri"/>
      </rPr>
      <t xml:space="preserve">
</t>
    </r>
    <r>
      <rPr>
        <sz val="11"/>
        <color rgb="FF006096"/>
        <rFont val="Roboto Condensed"/>
      </rPr>
      <t xml:space="preserve">
</t>
    </r>
    <r>
      <rPr>
        <sz val="11"/>
        <color rgb="FF006096"/>
        <rFont val="Roboto Condensed"/>
      </rPr>
      <t>hostname(config)#service password-encryption</t>
    </r>
    <r>
      <rPr>
        <sz val="11"/>
        <color rgb="FF006096"/>
        <rFont val="Roboto Condensed"/>
      </rPr>
      <t xml:space="preserve">
</t>
    </r>
  </si>
  <si>
    <r>
      <rPr>
        <sz val="11"/>
        <color rgb="FF000000"/>
        <rFont val="Calibri"/>
      </rPr>
      <t>When password encryption is enabled, the encrypted form of the passwords is displayed when a more system:running-config command is entered.</t>
    </r>
  </si>
  <si>
    <r>
      <rPr>
        <sz val="11"/>
        <color rgb="FF000000"/>
        <rFont val="Calibri"/>
      </rPr>
      <t>Organizations implementing 'service password-encryption' reduce the risk of unauthorized users learning clear text passwords to Cisco IOS configuration files. However, the algorithm used is not designed to withstand serious analysis and should be treated like clear-text.</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</si>
  <si>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Ensure a result that matches the command return</t>
    </r>
    <r>
      <rPr>
        <sz val="11"/>
        <color rgb="FF000000"/>
        <rFont val="Calibri"/>
      </rPr>
      <t xml:space="preserve">
</t>
    </r>
    <r>
      <rPr>
        <sz val="11"/>
        <color rgb="FF006096"/>
        <rFont val="Roboto Condensed"/>
      </rPr>
      <t xml:space="preserve">
</t>
    </r>
    <r>
      <rPr>
        <sz val="11"/>
        <color rgb="FF006096"/>
        <rFont val="Roboto Condensed"/>
      </rPr>
      <t>hostname#sh run | incl service password-encryption</t>
    </r>
    <r>
      <rPr>
        <sz val="11"/>
        <color rgb="FF006096"/>
        <rFont val="Roboto Condensed"/>
      </rPr>
      <t xml:space="preserve">
</t>
    </r>
  </si>
  <si>
    <r>
      <rPr>
        <sz val="11"/>
        <color rgb="FF000000"/>
        <rFont val="Calibri"/>
      </rPr>
      <t>Service password encryption is not set by default</t>
    </r>
  </si>
  <si>
    <t>1.4.3</t>
  </si>
  <si>
    <r>
      <rPr>
        <sz val="11"/>
        <rFont val="Calibri"/>
      </rPr>
      <t xml:space="preserve">Set </t>
    </r>
    <r>
      <rPr>
        <sz val="11"/>
        <color rgb="FF000000"/>
        <rFont val="Calibri"/>
      </rPr>
      <t>'</t>
    </r>
    <r>
      <rPr>
        <b/>
        <sz val="11"/>
        <color rgb="FF000000"/>
        <rFont val="Calibri"/>
      </rPr>
      <t>username secret</t>
    </r>
    <r>
      <rPr>
        <sz val="11"/>
        <color rgb="FF000000"/>
        <rFont val="Calibri"/>
      </rPr>
      <t>'</t>
    </r>
    <r>
      <rPr>
        <sz val="11"/>
        <color rgb="FF000000"/>
        <rFont val="Calibri"/>
      </rPr>
      <t xml:space="preserve"> for all local users</t>
    </r>
  </si>
  <si>
    <r>
      <rPr>
        <sz val="11"/>
        <color rgb="FF000000"/>
        <rFont val="Calibri"/>
      </rPr>
      <t>Create a local user with an encrypted, complex (not easily guessed) password.</t>
    </r>
    <r>
      <rPr>
        <sz val="11"/>
        <color rgb="FF000000"/>
        <rFont val="Calibri"/>
      </rPr>
      <t xml:space="preserve">
</t>
    </r>
    <r>
      <rPr>
        <sz val="11"/>
        <color rgb="FF006096"/>
        <rFont val="Roboto Condensed"/>
      </rPr>
      <t xml:space="preserve">
</t>
    </r>
    <r>
      <rPr>
        <sz val="11"/>
        <color rgb="FF006096"/>
        <rFont val="Roboto Condensed"/>
      </rPr>
      <t>hostname(config)#username {{em}LOCAL_USERNAME{/em}} secret {{em}LOCAL_PASSWORD{/em}}</t>
    </r>
    <r>
      <rPr>
        <sz val="11"/>
        <color rgb="FF006096"/>
        <rFont val="Roboto Condensed"/>
      </rPr>
      <t xml:space="preserve">
</t>
    </r>
  </si>
  <si>
    <r>
      <rPr>
        <sz val="11"/>
        <color rgb="FF000000"/>
        <rFont val="Calibri"/>
      </rPr>
      <t>Username secret password type 5 and enable secret password type 5 must be migrated to the stronger password type 8 or 9. IF a device is upgraded from IOS XE 16.9 or later the type 5 is auto converted to type 9.</t>
    </r>
    <r>
      <rPr>
        <sz val="11"/>
        <color rgb="FF000000"/>
        <rFont val="Calibri"/>
      </rPr>
      <t xml:space="preserve">
</t>
    </r>
    <r>
      <rPr>
        <sz val="11"/>
        <color rgb="FF000000"/>
        <rFont val="Calibri"/>
      </rPr>
      <t>The username secret command provides an additional layer of security over the username password.</t>
    </r>
  </si>
  <si>
    <r>
      <rPr>
        <sz val="11"/>
        <color rgb="FF000000"/>
        <rFont val="Calibri"/>
      </rPr>
      <t>Organizations implementing 'username secret' across their enterprise reduce the risk of unauthorized users gaining access to Cisco IOS devices by applying a MD5 hash and encrypting user passwords.</t>
    </r>
  </si>
  <si>
    <r>
      <rPr>
        <sz val="11"/>
        <color rgb="FF000000"/>
        <rFont val="Calibri"/>
      </rPr>
      <t>Perform the following to determine if a user with an encrypted password is enabled:</t>
    </r>
    <r>
      <rPr>
        <sz val="11"/>
        <color rgb="FF000000"/>
        <rFont val="Calibri"/>
      </rPr>
      <t xml:space="preserve">
</t>
    </r>
    <r>
      <rPr>
        <sz val="11"/>
        <color rgb="FF000000"/>
        <rFont val="Calibri"/>
      </rPr>
      <t>If a result does not return with secret, the feature is not enabled</t>
    </r>
    <r>
      <rPr>
        <sz val="11"/>
        <color rgb="FF000000"/>
        <rFont val="Calibri"/>
      </rPr>
      <t xml:space="preserve">
</t>
    </r>
    <r>
      <rPr>
        <sz val="11"/>
        <color rgb="FF006096"/>
        <rFont val="Roboto Condensed"/>
      </rPr>
      <t xml:space="preserve">
</t>
    </r>
    <r>
      <rPr>
        <sz val="11"/>
        <color rgb="FF006096"/>
        <rFont val="Roboto Condensed"/>
      </rPr>
      <t xml:space="preserve"> hostname#show run | incl username</t>
    </r>
    <r>
      <rPr>
        <sz val="11"/>
        <color rgb="FF006096"/>
        <rFont val="Roboto Condensed"/>
      </rPr>
      <t xml:space="preserve">
</t>
    </r>
  </si>
  <si>
    <r>
      <rPr>
        <sz val="11"/>
        <color rgb="FF000000"/>
        <rFont val="Calibri"/>
      </rPr>
      <t>No passwords are set by default</t>
    </r>
  </si>
  <si>
    <t>SNMP Rules</t>
  </si>
  <si>
    <t>1.5.1</t>
  </si>
  <si>
    <r>
      <rPr>
        <sz val="11"/>
        <rFont val="Calibri"/>
      </rPr>
      <t xml:space="preserve">Set </t>
    </r>
    <r>
      <rPr>
        <sz val="11"/>
        <color rgb="FF000000"/>
        <rFont val="Calibri"/>
      </rPr>
      <t>'</t>
    </r>
    <r>
      <rPr>
        <b/>
        <sz val="11"/>
        <color rgb="FF000000"/>
        <rFont val="Calibri"/>
      </rPr>
      <t>no snmp-server</t>
    </r>
    <r>
      <rPr>
        <sz val="11"/>
        <color rgb="FF000000"/>
        <rFont val="Calibri"/>
      </rPr>
      <t>'</t>
    </r>
    <r>
      <rPr>
        <sz val="11"/>
        <color rgb="FF000000"/>
        <rFont val="Calibri"/>
      </rPr>
      <t xml:space="preserve"> to disable SNMP when unused</t>
    </r>
  </si>
  <si>
    <r>
      <rPr>
        <sz val="11"/>
        <color rgb="FF000000"/>
        <rFont val="Calibri"/>
      </rPr>
      <t>Disable SNMP read and write access if not in used to monitor and/or manage device.</t>
    </r>
    <r>
      <rPr>
        <sz val="11"/>
        <color rgb="FF000000"/>
        <rFont val="Calibri"/>
      </rPr>
      <t xml:space="preserve">
</t>
    </r>
    <r>
      <rPr>
        <sz val="11"/>
        <color rgb="FF006096"/>
        <rFont val="Roboto Condensed"/>
      </rPr>
      <t xml:space="preserve">hostname(config)#no snmp-server </t>
    </r>
    <r>
      <rPr>
        <sz val="11"/>
        <color rgb="FF006096"/>
        <rFont val="Roboto Condensed"/>
      </rPr>
      <t xml:space="preserve">
</t>
    </r>
  </si>
  <si>
    <r>
      <rPr>
        <sz val="11"/>
        <color rgb="FF000000"/>
        <rFont val="Calibri"/>
      </rPr>
      <t>If not in use, disable simple network management protocol (SNMP), read and write access.</t>
    </r>
  </si>
  <si>
    <r>
      <rPr>
        <sz val="11"/>
        <color rgb="FF000000"/>
        <rFont val="Calibri"/>
      </rPr>
      <t>Organizations not using SNMP should require all SNMP services to be disabled by running the 'no snmp-server' command.</t>
    </r>
  </si>
  <si>
    <r>
      <rPr>
        <sz val="11"/>
        <color rgb="FF000000"/>
        <rFont val="Calibri"/>
      </rPr>
      <t>Verify the result reads "SNMP agent not enabled"</t>
    </r>
    <r>
      <rPr>
        <sz val="11"/>
        <color rgb="FF000000"/>
        <rFont val="Calibri"/>
      </rPr>
      <t xml:space="preserve">
</t>
    </r>
    <r>
      <rPr>
        <sz val="11"/>
        <color rgb="FF006096"/>
        <rFont val="Roboto Condensed"/>
      </rPr>
      <t>hostname#show snmp community</t>
    </r>
    <r>
      <rPr>
        <sz val="11"/>
        <color rgb="FF006096"/>
        <rFont val="Roboto Condensed"/>
      </rPr>
      <t xml:space="preserve">
</t>
    </r>
  </si>
  <si>
    <t>1.5.2</t>
  </si>
  <si>
    <r>
      <rPr>
        <sz val="11"/>
        <rFont val="Calibri"/>
      </rPr>
      <t xml:space="preserve">Unset </t>
    </r>
    <r>
      <rPr>
        <sz val="11"/>
        <color rgb="FF000000"/>
        <rFont val="Calibri"/>
      </rPr>
      <t>'</t>
    </r>
    <r>
      <rPr>
        <b/>
        <sz val="11"/>
        <color rgb="FF000000"/>
        <rFont val="Calibri"/>
      </rPr>
      <t>private</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</si>
  <si>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 xml:space="preserve">Disable the default SNMP community string </t>
    </r>
    <r>
      <rPr>
        <b/>
        <sz val="11"/>
        <color rgb="FF000000"/>
        <rFont val="Calibri"/>
      </rPr>
      <t>private</t>
    </r>
    <r>
      <rPr>
        <sz val="11"/>
        <color rgb="FF000000"/>
        <rFont val="Calibri"/>
      </rPr>
      <t xml:space="preserve">
</t>
    </r>
    <r>
      <rPr>
        <sz val="11"/>
        <color rgb="FF006096"/>
        <rFont val="Roboto Condensed"/>
      </rPr>
      <t>hostname(config)#no snmp-server community {private}</t>
    </r>
    <r>
      <rPr>
        <sz val="11"/>
        <color rgb="FF006096"/>
        <rFont val="Roboto Condensed"/>
      </rPr>
      <t xml:space="preserve">
</t>
    </r>
  </si>
  <si>
    <r>
      <rPr>
        <sz val="11"/>
        <color rgb="FF000000"/>
        <rFont val="Calibri"/>
      </rPr>
      <t>An SNMP community string permits read-only access to all objects.</t>
    </r>
  </si>
  <si>
    <r>
      <rPr>
        <sz val="11"/>
        <color rgb="FF000000"/>
        <rFont val="Calibri"/>
      </rPr>
      <t>To reduce the risk of unauthorized access, Organizations should disable default, easy to guess, settings such as the 'private' setting for snmp-server community.</t>
    </r>
  </si>
  <si>
    <r>
      <rPr>
        <sz val="11"/>
        <color rgb="FF000000"/>
        <rFont val="Calibri"/>
      </rPr>
      <t>Perform the following to determine if the public community string is enabled:</t>
    </r>
    <r>
      <rPr>
        <sz val="11"/>
        <color rgb="FF000000"/>
        <rFont val="Calibri"/>
      </rPr>
      <t xml:space="preserve">
</t>
    </r>
    <r>
      <rPr>
        <sz val="11"/>
        <color rgb="FF000000"/>
        <rFont val="Calibri"/>
      </rPr>
      <t xml:space="preserve">Ensure </t>
    </r>
    <r>
      <rPr>
        <b/>
        <sz val="11"/>
        <color rgb="FF000000"/>
        <rFont val="Calibri"/>
      </rPr>
      <t>private</t>
    </r>
    <r>
      <rPr>
        <sz val="11"/>
        <color rgb="FF000000"/>
        <rFont val="Calibri"/>
      </rPr>
      <t xml:space="preserve"> does not show as a result</t>
    </r>
    <r>
      <rPr>
        <sz val="11"/>
        <color rgb="FF000000"/>
        <rFont val="Calibri"/>
      </rPr>
      <t xml:space="preserve">
</t>
    </r>
    <r>
      <rPr>
        <sz val="11"/>
        <color rgb="FF006096"/>
        <rFont val="Roboto Condensed"/>
      </rPr>
      <t>hostname# show snmp community</t>
    </r>
    <r>
      <rPr>
        <sz val="11"/>
        <color rgb="FF006096"/>
        <rFont val="Roboto Condensed"/>
      </rPr>
      <t xml:space="preserve">
</t>
    </r>
  </si>
  <si>
    <t>1.5.3</t>
  </si>
  <si>
    <r>
      <rPr>
        <sz val="11"/>
        <rFont val="Calibri"/>
      </rPr>
      <t xml:space="preserve">Unset </t>
    </r>
    <r>
      <rPr>
        <sz val="11"/>
        <color rgb="FF000000"/>
        <rFont val="Calibri"/>
      </rPr>
      <t>'</t>
    </r>
    <r>
      <rPr>
        <b/>
        <sz val="11"/>
        <color rgb="FF000000"/>
        <rFont val="Calibri"/>
      </rPr>
      <t>public</t>
    </r>
    <r>
      <rPr>
        <sz val="11"/>
        <color rgb="FF000000"/>
        <rFont val="Calibri"/>
      </rPr>
      <t>'</t>
    </r>
    <r>
      <rPr>
        <sz val="11"/>
        <color rgb="FF000000"/>
        <rFont val="Calibri"/>
      </rPr>
      <t xml:space="preserve"> for </t>
    </r>
    <r>
      <rPr>
        <sz val="11"/>
        <color rgb="FF000000"/>
        <rFont val="Calibri"/>
      </rPr>
      <t>'</t>
    </r>
    <r>
      <rPr>
        <b/>
        <sz val="11"/>
        <color rgb="FF000000"/>
        <rFont val="Calibri"/>
      </rPr>
      <t>snmp-server community</t>
    </r>
    <r>
      <rPr>
        <sz val="11"/>
        <color rgb="FF000000"/>
        <rFont val="Calibri"/>
      </rPr>
      <t>'</t>
    </r>
  </si>
  <si>
    <r>
      <rPr>
        <sz val="11"/>
        <color rgb="FF000000"/>
        <rFont val="Calibri"/>
      </rPr>
      <t>Disable the default SNMP community string "public"</t>
    </r>
    <r>
      <rPr>
        <sz val="11"/>
        <color rgb="FF000000"/>
        <rFont val="Calibri"/>
      </rPr>
      <t xml:space="preserve">
</t>
    </r>
    <r>
      <rPr>
        <sz val="11"/>
        <color rgb="FF006096"/>
        <rFont val="Roboto Condensed"/>
      </rPr>
      <t xml:space="preserve">
</t>
    </r>
    <r>
      <rPr>
        <sz val="11"/>
        <color rgb="FF006096"/>
        <rFont val="Roboto Condensed"/>
      </rPr>
      <t xml:space="preserve">hostname(config)#no snmp-server community {public} </t>
    </r>
    <r>
      <rPr>
        <sz val="11"/>
        <color rgb="FF006096"/>
        <rFont val="Roboto Condensed"/>
      </rPr>
      <t xml:space="preserve">
</t>
    </r>
  </si>
  <si>
    <r>
      <rPr>
        <sz val="11"/>
        <color rgb="FF000000"/>
        <rFont val="Calibri"/>
      </rPr>
      <t>To reduce the risk of unauthorized access, Organizations should disable default, easy to guess, settings such as the 'public' setting for snmp-server community.</t>
    </r>
  </si>
  <si>
    <r>
      <rPr>
        <sz val="11"/>
        <color rgb="FF000000"/>
        <rFont val="Calibri"/>
      </rPr>
      <t xml:space="preserve">Perform the following to determine if the public community string is enabled: Ensure </t>
    </r>
    <r>
      <rPr>
        <b/>
        <sz val="11"/>
        <color rgb="FF000000"/>
        <rFont val="Calibri"/>
      </rPr>
      <t xml:space="preserve">public </t>
    </r>
    <r>
      <rPr>
        <sz val="11"/>
        <color rgb="FF000000"/>
        <rFont val="Calibri"/>
      </rPr>
      <t>does not show as a result</t>
    </r>
    <r>
      <rPr>
        <sz val="11"/>
        <color rgb="FF000000"/>
        <rFont val="Calibri"/>
      </rPr>
      <t xml:space="preserve">
</t>
    </r>
    <r>
      <rPr>
        <sz val="11"/>
        <color rgb="FF006096"/>
        <rFont val="Roboto Condensed"/>
      </rPr>
      <t xml:space="preserve">
</t>
    </r>
    <r>
      <rPr>
        <sz val="11"/>
        <color rgb="FF006096"/>
        <rFont val="Roboto Condensed"/>
      </rPr>
      <t>hostname# show snmp community</t>
    </r>
    <r>
      <rPr>
        <sz val="11"/>
        <color rgb="FF006096"/>
        <rFont val="Roboto Condensed"/>
      </rPr>
      <t xml:space="preserve">
</t>
    </r>
  </si>
  <si>
    <t>1.5.4</t>
  </si>
  <si>
    <r>
      <rPr>
        <sz val="11"/>
        <rFont val="Calibri"/>
      </rPr>
      <t xml:space="preserve">Do not set </t>
    </r>
    <r>
      <rPr>
        <sz val="11"/>
        <color rgb="FF000000"/>
        <rFont val="Calibri"/>
      </rPr>
      <t>'</t>
    </r>
    <r>
      <rPr>
        <b/>
        <sz val="11"/>
        <color rgb="FF000000"/>
        <rFont val="Calibri"/>
      </rPr>
      <t>RW</t>
    </r>
    <r>
      <rPr>
        <sz val="11"/>
        <color rgb="FF000000"/>
        <rFont val="Calibri"/>
      </rPr>
      <t>'</t>
    </r>
    <r>
      <rPr>
        <sz val="11"/>
        <color rgb="FF000000"/>
        <rFont val="Calibri"/>
      </rPr>
      <t xml:space="preserve"> for any </t>
    </r>
    <r>
      <rPr>
        <sz val="11"/>
        <color rgb="FF000000"/>
        <rFont val="Calibri"/>
      </rPr>
      <t>'</t>
    </r>
    <r>
      <rPr>
        <b/>
        <sz val="11"/>
        <color rgb="FF000000"/>
        <rFont val="Calibri"/>
      </rPr>
      <t>snmp-server community</t>
    </r>
    <r>
      <rPr>
        <sz val="11"/>
        <color rgb="FF000000"/>
        <rFont val="Calibri"/>
      </rPr>
      <t>'</t>
    </r>
  </si>
  <si>
    <r>
      <rPr>
        <sz val="11"/>
        <color rgb="FF000000"/>
        <rFont val="Calibri"/>
      </rPr>
      <t>Disable SNMP write access.</t>
    </r>
    <r>
      <rPr>
        <sz val="11"/>
        <color rgb="FF000000"/>
        <rFont val="Calibri"/>
      </rPr>
      <t xml:space="preserve">
</t>
    </r>
    <r>
      <rPr>
        <sz val="11"/>
        <color rgb="FF006096"/>
        <rFont val="Roboto Condensed"/>
      </rPr>
      <t xml:space="preserve">
</t>
    </r>
    <r>
      <rPr>
        <sz val="11"/>
        <color rgb="FF006096"/>
        <rFont val="Roboto Condensed"/>
      </rPr>
      <t xml:space="preserve">hostname(config)#no snmp-server community {&lt;em&gt;write_community_string&lt;/em&gt;} </t>
    </r>
    <r>
      <rPr>
        <sz val="11"/>
        <color rgb="FF006096"/>
        <rFont val="Roboto Condensed"/>
      </rPr>
      <t xml:space="preserve">
</t>
    </r>
  </si>
  <si>
    <r>
      <rPr>
        <sz val="11"/>
        <color rgb="FF000000"/>
        <rFont val="Calibri"/>
      </rPr>
      <t>Specifies read-write access. Authorized management stations can both retrieve and modify MIB objects.</t>
    </r>
  </si>
  <si>
    <r>
      <rPr>
        <sz val="11"/>
        <color rgb="FF000000"/>
        <rFont val="Calibri"/>
      </rPr>
      <t>To reduce the risk of unauthorized access, Organizations should disable the SNMP 'write' access for snmp-server community.</t>
    </r>
  </si>
  <si>
    <r>
      <rPr>
        <sz val="11"/>
        <color rgb="FF000000"/>
        <rFont val="Calibri"/>
      </rPr>
      <t>Perform the following to determine if a read/write community string is enabled:</t>
    </r>
    <r>
      <rPr>
        <sz val="11"/>
        <color rgb="FF000000"/>
        <rFont val="Calibri"/>
      </rPr>
      <t xml:space="preserve">
</t>
    </r>
    <r>
      <rPr>
        <sz val="11"/>
        <color rgb="FF000000"/>
        <rFont val="Calibri"/>
      </rPr>
      <t>Verify the result does not show a community string with a "RW"</t>
    </r>
    <r>
      <rPr>
        <sz val="11"/>
        <color rgb="FF000000"/>
        <rFont val="Calibri"/>
      </rPr>
      <t xml:space="preserve">
</t>
    </r>
    <r>
      <rPr>
        <sz val="11"/>
        <color rgb="FF006096"/>
        <rFont val="Roboto Condensed"/>
      </rPr>
      <t xml:space="preserve">
</t>
    </r>
    <r>
      <rPr>
        <sz val="11"/>
        <color rgb="FF006096"/>
        <rFont val="Roboto Condensed"/>
      </rPr>
      <t>hostname#show run | incl snmp-server community</t>
    </r>
    <r>
      <rPr>
        <sz val="11"/>
        <color rgb="FF006096"/>
        <rFont val="Roboto Condensed"/>
      </rPr>
      <t xml:space="preserve">
</t>
    </r>
  </si>
  <si>
    <t>1.5.5</t>
  </si>
  <si>
    <r>
      <rPr>
        <sz val="11"/>
        <rFont val="Calibri"/>
      </rPr>
      <t xml:space="preserve">Set the ACL for each </t>
    </r>
    <r>
      <rPr>
        <sz val="11"/>
        <color rgb="FF000000"/>
        <rFont val="Calibri"/>
      </rPr>
      <t>'</t>
    </r>
    <r>
      <rPr>
        <b/>
        <sz val="11"/>
        <color rgb="FF000000"/>
        <rFont val="Calibri"/>
      </rPr>
      <t>snmp-server community</t>
    </r>
    <r>
      <rPr>
        <sz val="11"/>
        <color rgb="FF000000"/>
        <rFont val="Calibri"/>
      </rPr>
      <t>'</t>
    </r>
  </si>
  <si>
    <r>
      <rPr>
        <sz val="11"/>
        <color rgb="FF000000"/>
        <rFont val="Calibri"/>
      </rPr>
      <t>Configure authorized SNMP community string and restrict access to authorized management systems.</t>
    </r>
    <r>
      <rPr>
        <sz val="11"/>
        <color rgb="FF000000"/>
        <rFont val="Calibri"/>
      </rPr>
      <t xml:space="preserve">
</t>
    </r>
    <r>
      <rPr>
        <sz val="11"/>
        <color rgb="FF006096"/>
        <rFont val="Roboto Condensed"/>
      </rPr>
      <t xml:space="preserve">
</t>
    </r>
    <r>
      <rPr>
        <sz val="11"/>
        <color rgb="FF006096"/>
        <rFont val="Roboto Condensed"/>
      </rPr>
      <t xml:space="preserve">hostname(config)#snmp-server community &lt;&lt;em&gt;community_string&lt;/em&gt;&gt; ro {&lt;em&gt;snmp_access-list_number | </t>
    </r>
    <r>
      <rPr>
        <sz val="11"/>
        <color rgb="FF006096"/>
        <rFont val="Roboto Condensed"/>
      </rPr>
      <t xml:space="preserve">
</t>
    </r>
    <r>
      <rPr>
        <sz val="11"/>
        <color rgb="FF006096"/>
        <rFont val="Roboto Condensed"/>
      </rPr>
      <t>&lt;span&gt;snmp_access-list_name&lt;/span&gt;&lt;/em&gt;&lt;span&gt;}&lt;/span&gt;</t>
    </r>
    <r>
      <rPr>
        <sz val="11"/>
        <color rgb="FF006096"/>
        <rFont val="Roboto Condensed"/>
      </rPr>
      <t xml:space="preserve">
</t>
    </r>
  </si>
  <si>
    <r>
      <rPr>
        <sz val="11"/>
        <color rgb="FF000000"/>
        <rFont val="Calibri"/>
      </rPr>
      <t>This feature specifies a list of IP addresses that are allowed to use the community string to gain access to the SNMP agent.</t>
    </r>
  </si>
  <si>
    <r>
      <rPr>
        <sz val="11"/>
        <color rgb="FF000000"/>
        <rFont val="Calibri"/>
      </rPr>
      <t>To reduce the risk of unauthorized access, Organizations should enable access control lists for all snmp-server communities and restrict the access to appropriate trusted management zones. If possible, implement SNMPv3 to apply authentication, authorization, and data privatization (encryption) for additional benefits to the organization.</t>
    </r>
  </si>
  <si>
    <r>
      <rPr>
        <sz val="11"/>
        <color rgb="FF000000"/>
        <rFont val="Calibri"/>
      </rPr>
      <t>Perform the following to determine if an ACL is enabled:</t>
    </r>
    <r>
      <rPr>
        <sz val="11"/>
        <color rgb="FF000000"/>
        <rFont val="Calibri"/>
      </rPr>
      <t xml:space="preserve">
</t>
    </r>
    <r>
      <rPr>
        <sz val="11"/>
        <color rgb="FF000000"/>
        <rFont val="Calibri"/>
      </rPr>
      <t>Verify the result shows a number after the community string</t>
    </r>
    <r>
      <rPr>
        <sz val="11"/>
        <color rgb="FF000000"/>
        <rFont val="Calibri"/>
      </rPr>
      <t xml:space="preserve">
</t>
    </r>
    <r>
      <rPr>
        <sz val="11"/>
        <color rgb="FF006096"/>
        <rFont val="Roboto Condensed"/>
      </rPr>
      <t xml:space="preserve">
</t>
    </r>
    <r>
      <rPr>
        <sz val="11"/>
        <color rgb="FF006096"/>
        <rFont val="Roboto Condensed"/>
      </rPr>
      <t>hostname#show run | incl snmp-server community</t>
    </r>
    <r>
      <rPr>
        <sz val="11"/>
        <color rgb="FF006096"/>
        <rFont val="Roboto Condensed"/>
      </rPr>
      <t xml:space="preserve">
</t>
    </r>
  </si>
  <si>
    <r>
      <rPr>
        <sz val="11"/>
        <color rgb="FF000000"/>
        <rFont val="Calibri"/>
      </rPr>
      <t>No ACL is set for SNMP</t>
    </r>
  </si>
  <si>
    <t>1.5.6</t>
  </si>
  <si>
    <r>
      <rPr>
        <sz val="11"/>
        <rFont val="Calibri"/>
      </rPr>
      <t xml:space="preserve">Create an </t>
    </r>
    <r>
      <rPr>
        <sz val="11"/>
        <color rgb="FF000000"/>
        <rFont val="Calibri"/>
      </rPr>
      <t>'</t>
    </r>
    <r>
      <rPr>
        <b/>
        <sz val="11"/>
        <color rgb="FF000000"/>
        <rFont val="Calibri"/>
      </rPr>
      <t>access-list</t>
    </r>
    <r>
      <rPr>
        <sz val="11"/>
        <color rgb="FF000000"/>
        <rFont val="Calibri"/>
      </rPr>
      <t>'</t>
    </r>
    <r>
      <rPr>
        <sz val="11"/>
        <color rgb="FF000000"/>
        <rFont val="Calibri"/>
      </rPr>
      <t xml:space="preserve"> for use with SNMP</t>
    </r>
  </si>
  <si>
    <r>
      <rPr>
        <sz val="11"/>
        <color rgb="FF000000"/>
        <rFont val="Calibri"/>
      </rPr>
      <t>Configure SNMP ACL for restricting access to the device from authorized management stations segmented in a trusted management zone.</t>
    </r>
    <r>
      <rPr>
        <sz val="11"/>
        <color rgb="FF000000"/>
        <rFont val="Calibri"/>
      </rPr>
      <t xml:space="preserve">
</t>
    </r>
    <r>
      <rPr>
        <sz val="11"/>
        <color rgb="FF006096"/>
        <rFont val="Roboto Condensed"/>
      </rPr>
      <t xml:space="preserve">
</t>
    </r>
    <r>
      <rPr>
        <sz val="11"/>
        <color rgb="FF006096"/>
        <rFont val="Roboto Condensed"/>
      </rPr>
      <t>hostname(config)#access-list &lt;&lt;em&gt;snmp_acl_number&lt;/em&gt;&gt; permit &lt;&lt;em&gt;snmp_access-list&lt;/em&gt;&gt;</t>
    </r>
    <r>
      <rPr>
        <sz val="11"/>
        <color rgb="FF006096"/>
        <rFont val="Roboto Condensed"/>
      </rPr>
      <t xml:space="preserve">
</t>
    </r>
    <r>
      <rPr>
        <sz val="11"/>
        <color rgb="FF006096"/>
        <rFont val="Roboto Condensed"/>
      </rPr>
      <t xml:space="preserve">hostname(config)#access-list deny any log </t>
    </r>
    <r>
      <rPr>
        <sz val="11"/>
        <color rgb="FF006096"/>
        <rFont val="Roboto Condensed"/>
      </rPr>
      <t xml:space="preserve">
</t>
    </r>
  </si>
  <si>
    <r>
      <rPr>
        <sz val="11"/>
        <color rgb="FF000000"/>
        <rFont val="Calibri"/>
      </rPr>
      <t>You can use access lists to control the transmission of packets on an interface, control Simple Network Management Protocol (SNMP) access, and restrict the contents of routing updates. The Cisco IOS software stops checking the extended access list after a match occurs.</t>
    </r>
  </si>
  <si>
    <r>
      <rPr>
        <sz val="11"/>
        <color rgb="FF000000"/>
        <rFont val="Calibri"/>
      </rPr>
      <t>Perform the following to determine if the ACL is created:</t>
    </r>
    <r>
      <rPr>
        <sz val="11"/>
        <color rgb="FF000000"/>
        <rFont val="Calibri"/>
      </rPr>
      <t xml:space="preserve">
</t>
    </r>
    <r>
      <rPr>
        <sz val="11"/>
        <color rgb="FF000000"/>
        <rFont val="Calibri"/>
      </rPr>
      <t>Verify you the appropriate access-list definitions</t>
    </r>
    <r>
      <rPr>
        <sz val="11"/>
        <color rgb="FF000000"/>
        <rFont val="Calibri"/>
      </rPr>
      <t xml:space="preserve">
</t>
    </r>
    <r>
      <rPr>
        <sz val="11"/>
        <color rgb="FF006096"/>
        <rFont val="Roboto Condensed"/>
      </rPr>
      <t xml:space="preserve">
</t>
    </r>
    <r>
      <rPr>
        <sz val="11"/>
        <color rgb="FF006096"/>
        <rFont val="Roboto Condensed"/>
      </rPr>
      <t xml:space="preserve">hostname#sh ip access-list &lt;&lt;em&gt;snmp_acl_number&lt;/em&gt;&gt; </t>
    </r>
    <r>
      <rPr>
        <sz val="11"/>
        <color rgb="FF006096"/>
        <rFont val="Roboto Condensed"/>
      </rPr>
      <t xml:space="preserve">
</t>
    </r>
  </si>
  <si>
    <r>
      <rPr>
        <sz val="11"/>
        <color rgb="FF000000"/>
        <rFont val="Calibri"/>
      </rPr>
      <t>SNMP does not use an access list.</t>
    </r>
  </si>
  <si>
    <t>1.5.7</t>
  </si>
  <si>
    <r>
      <rPr>
        <sz val="11"/>
        <rFont val="Calibri"/>
      </rPr>
      <t xml:space="preserve">Set </t>
    </r>
    <r>
      <rPr>
        <sz val="11"/>
        <color rgb="FF000000"/>
        <rFont val="Calibri"/>
      </rPr>
      <t>'</t>
    </r>
    <r>
      <rPr>
        <b/>
        <sz val="11"/>
        <color rgb="FF000000"/>
        <rFont val="Calibri"/>
      </rPr>
      <t>snmp-server host</t>
    </r>
    <r>
      <rPr>
        <sz val="11"/>
        <color rgb="FF000000"/>
        <rFont val="Calibri"/>
      </rPr>
      <t>'</t>
    </r>
    <r>
      <rPr>
        <sz val="11"/>
        <color rgb="FF000000"/>
        <rFont val="Calibri"/>
      </rPr>
      <t xml:space="preserve"> when using SNMP</t>
    </r>
  </si>
  <si>
    <r>
      <rPr>
        <sz val="11"/>
        <color rgb="FF000000"/>
        <rFont val="Calibri"/>
      </rPr>
      <t>Configure authorized SNMP trap community string and restrict sending messages to authorized management systems.</t>
    </r>
    <r>
      <rPr>
        <sz val="11"/>
        <color rgb="FF000000"/>
        <rFont val="Calibri"/>
      </rPr>
      <t xml:space="preserve">
</t>
    </r>
    <r>
      <rPr>
        <sz val="11"/>
        <color rgb="FF006096"/>
        <rFont val="Roboto Condensed"/>
      </rPr>
      <t xml:space="preserve">
</t>
    </r>
    <r>
      <rPr>
        <sz val="11"/>
        <color rgb="FF006096"/>
        <rFont val="Roboto Condensed"/>
      </rPr>
      <t xml:space="preserve">hostname(config)#snmp-server host {ip_address} {trap_community_string} {notification-type} </t>
    </r>
    <r>
      <rPr>
        <sz val="11"/>
        <color rgb="FF006096"/>
        <rFont val="Roboto Condensed"/>
      </rPr>
      <t xml:space="preserve">
</t>
    </r>
  </si>
  <si>
    <r>
      <rPr>
        <sz val="11"/>
        <color rgb="FF000000"/>
        <rFont val="Calibri"/>
      </rPr>
      <t>SNMP notifications can be sent as traps to authorized management systems.</t>
    </r>
  </si>
  <si>
    <r>
      <rPr>
        <sz val="11"/>
        <color rgb="FF000000"/>
        <rFont val="Calibri"/>
      </rPr>
      <t>Organizations using SNMP should restrict sending SNMP messages only to explicitly named systems to reduce unauthorized access.</t>
    </r>
  </si>
  <si>
    <r>
      <rPr>
        <sz val="11"/>
        <color rgb="FF000000"/>
        <rFont val="Calibri"/>
      </rPr>
      <t>Perform the following to determine if SNMP traps are enabled:</t>
    </r>
    <r>
      <rPr>
        <sz val="11"/>
        <color rgb="FF000000"/>
        <rFont val="Calibri"/>
      </rPr>
      <t xml:space="preserve">
</t>
    </r>
    <r>
      <rPr>
        <sz val="11"/>
        <color rgb="FF000000"/>
        <rFont val="Calibri"/>
      </rPr>
      <t>If the command returns configuration values, then SNMP is enabled.</t>
    </r>
    <r>
      <rPr>
        <sz val="11"/>
        <color rgb="FF000000"/>
        <rFont val="Calibri"/>
      </rPr>
      <t xml:space="preserve">
</t>
    </r>
    <r>
      <rPr>
        <sz val="11"/>
        <color rgb="FF006096"/>
        <rFont val="Roboto Condensed"/>
      </rPr>
      <t xml:space="preserve">
</t>
    </r>
    <r>
      <rPr>
        <sz val="11"/>
        <color rgb="FF006096"/>
        <rFont val="Roboto Condensed"/>
      </rPr>
      <t>hostname#show run | incl snmp-server</t>
    </r>
    <r>
      <rPr>
        <sz val="11"/>
        <color rgb="FF006096"/>
        <rFont val="Roboto Condensed"/>
      </rPr>
      <t xml:space="preserve">
</t>
    </r>
  </si>
  <si>
    <r>
      <rPr>
        <sz val="11"/>
        <color rgb="FF000000"/>
        <rFont val="Calibri"/>
      </rPr>
      <t>A recipient is not specified to receive notifications.</t>
    </r>
  </si>
  <si>
    <t>1.5.8</t>
  </si>
  <si>
    <r>
      <rPr>
        <sz val="11"/>
        <rFont val="Calibri"/>
      </rPr>
      <t xml:space="preserve">Set </t>
    </r>
    <r>
      <rPr>
        <sz val="11"/>
        <color rgb="FF000000"/>
        <rFont val="Calibri"/>
      </rPr>
      <t>'</t>
    </r>
    <r>
      <rPr>
        <b/>
        <sz val="11"/>
        <color rgb="FF000000"/>
        <rFont val="Calibri"/>
      </rPr>
      <t>snmp-server enable traps snmp</t>
    </r>
    <r>
      <rPr>
        <sz val="11"/>
        <color rgb="FF000000"/>
        <rFont val="Calibri"/>
      </rPr>
      <t>'</t>
    </r>
  </si>
  <si>
    <r>
      <rPr>
        <sz val="11"/>
        <color rgb="FF000000"/>
        <rFont val="Calibri"/>
      </rPr>
      <t>Enable SNMP traps.</t>
    </r>
    <r>
      <rPr>
        <sz val="11"/>
        <color rgb="FF000000"/>
        <rFont val="Calibri"/>
      </rPr>
      <t xml:space="preserve">
</t>
    </r>
    <r>
      <rPr>
        <sz val="11"/>
        <color rgb="FF006096"/>
        <rFont val="Roboto Condensed"/>
      </rPr>
      <t xml:space="preserve">hostname(config)#snmp-server enable traps snmp authentication linkup linkdown coldstart </t>
    </r>
    <r>
      <rPr>
        <sz val="11"/>
        <color rgb="FF006096"/>
        <rFont val="Roboto Condensed"/>
      </rPr>
      <t xml:space="preserve">
</t>
    </r>
  </si>
  <si>
    <r>
      <rPr>
        <sz val="11"/>
        <color rgb="FF000000"/>
        <rFont val="Calibri"/>
      </rPr>
      <t>Organizations using SNMP should restrict trap types only to explicitly named traps to reduce unintended traffic. Enabling SNMP traps without specifying trap type will enable all SNMP trap types.</t>
    </r>
  </si>
  <si>
    <r>
      <rPr>
        <sz val="11"/>
        <color rgb="FF000000"/>
        <rFont val="Calibri"/>
      </rPr>
      <t>SNMP notifications are disabled.</t>
    </r>
  </si>
  <si>
    <t>1.5.9</t>
  </si>
  <si>
    <r>
      <rPr>
        <sz val="11"/>
        <rFont val="Calibri"/>
      </rPr>
      <t xml:space="preserve">Set </t>
    </r>
    <r>
      <rPr>
        <sz val="11"/>
        <color rgb="FF000000"/>
        <rFont val="Calibri"/>
      </rPr>
      <t>'</t>
    </r>
    <r>
      <rPr>
        <b/>
        <sz val="11"/>
        <color rgb="FF000000"/>
        <rFont val="Calibri"/>
      </rPr>
      <t>priv</t>
    </r>
    <r>
      <rPr>
        <sz val="11"/>
        <color rgb="FF000000"/>
        <rFont val="Calibri"/>
      </rPr>
      <t>'</t>
    </r>
    <r>
      <rPr>
        <sz val="11"/>
        <color rgb="FF000000"/>
        <rFont val="Calibri"/>
      </rPr>
      <t xml:space="preserve"> for each </t>
    </r>
    <r>
      <rPr>
        <sz val="11"/>
        <color rgb="FF000000"/>
        <rFont val="Calibri"/>
      </rPr>
      <t>'</t>
    </r>
    <r>
      <rPr>
        <b/>
        <sz val="11"/>
        <color rgb="FF000000"/>
        <rFont val="Calibri"/>
      </rPr>
      <t>snmp-server group</t>
    </r>
    <r>
      <rPr>
        <sz val="11"/>
        <color rgb="FF000000"/>
        <rFont val="Calibri"/>
      </rPr>
      <t>'</t>
    </r>
    <r>
      <rPr>
        <sz val="11"/>
        <color rgb="FF000000"/>
        <rFont val="Calibri"/>
      </rPr>
      <t xml:space="preserve"> using SNMPv3</t>
    </r>
  </si>
  <si>
    <r>
      <rPr>
        <sz val="11"/>
        <color rgb="FF000000"/>
        <rFont val="Calibri"/>
      </rPr>
      <t>For each SNMPv3 group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group {&lt;em&gt;group_name&lt;/em&gt;} v3 priv</t>
    </r>
    <r>
      <rPr>
        <sz val="11"/>
        <color rgb="FF006096"/>
        <rFont val="Roboto Condensed"/>
      </rPr>
      <t xml:space="preserve">
</t>
    </r>
  </si>
  <si>
    <r>
      <rPr>
        <sz val="11"/>
        <color rgb="FF000000"/>
        <rFont val="Calibri"/>
      </rPr>
      <t>Specifies authentication of a packet with encryption when using SNMPv3</t>
    </r>
  </si>
  <si>
    <r>
      <rPr>
        <sz val="11"/>
        <color rgb="FF000000"/>
        <rFont val="Calibri"/>
      </rPr>
      <t>Organizations using SNMP can significantly reduce the risks of unauthorized access by using the 'snmp-server group v3 priv' setting to encrypt messages in transit.</t>
    </r>
  </si>
  <si>
    <r>
      <rPr>
        <sz val="11"/>
        <color rgb="FF000000"/>
        <rFont val="Calibri"/>
      </rPr>
      <t>Verify the result show the appropriate group name and security model</t>
    </r>
    <r>
      <rPr>
        <sz val="11"/>
        <color rgb="FF000000"/>
        <rFont val="Calibri"/>
      </rPr>
      <t xml:space="preserve">
</t>
    </r>
    <r>
      <rPr>
        <sz val="11"/>
        <color rgb="FF006096"/>
        <rFont val="Roboto Condensed"/>
      </rPr>
      <t xml:space="preserve">
</t>
    </r>
    <r>
      <rPr>
        <sz val="11"/>
        <color rgb="FF006096"/>
        <rFont val="Roboto Condensed"/>
      </rPr>
      <t>hostname#show snmp group</t>
    </r>
    <r>
      <rPr>
        <sz val="11"/>
        <color rgb="FF006096"/>
        <rFont val="Roboto Condensed"/>
      </rPr>
      <t xml:space="preserve">
</t>
    </r>
  </si>
  <si>
    <r>
      <rPr>
        <sz val="11"/>
        <color rgb="FF000000"/>
        <rFont val="Calibri"/>
      </rPr>
      <t>No SNMP server groups are configured.</t>
    </r>
  </si>
  <si>
    <t>1.5.10</t>
  </si>
  <si>
    <r>
      <rPr>
        <sz val="11"/>
        <rFont val="Calibri"/>
      </rPr>
      <t xml:space="preserve">Require </t>
    </r>
    <r>
      <rPr>
        <sz val="11"/>
        <color rgb="FF000000"/>
        <rFont val="Calibri"/>
      </rPr>
      <t>'</t>
    </r>
    <r>
      <rPr>
        <b/>
        <sz val="11"/>
        <color rgb="FF000000"/>
        <rFont val="Calibri"/>
      </rPr>
      <t>aes 128</t>
    </r>
    <r>
      <rPr>
        <sz val="11"/>
        <color rgb="FF000000"/>
        <rFont val="Calibri"/>
      </rPr>
      <t>'</t>
    </r>
    <r>
      <rPr>
        <sz val="11"/>
        <color rgb="FF000000"/>
        <rFont val="Calibri"/>
      </rPr>
      <t xml:space="preserve"> as minimum for </t>
    </r>
    <r>
      <rPr>
        <sz val="11"/>
        <color rgb="FF000000"/>
        <rFont val="Calibri"/>
      </rPr>
      <t>'</t>
    </r>
    <r>
      <rPr>
        <b/>
        <sz val="11"/>
        <color rgb="FF000000"/>
        <rFont val="Calibri"/>
      </rPr>
      <t>snmp-server user</t>
    </r>
    <r>
      <rPr>
        <sz val="11"/>
        <color rgb="FF000000"/>
        <rFont val="Calibri"/>
      </rPr>
      <t>'</t>
    </r>
    <r>
      <rPr>
        <sz val="11"/>
        <color rgb="FF000000"/>
        <rFont val="Calibri"/>
      </rPr>
      <t xml:space="preserve"> when using SNMPv3</t>
    </r>
  </si>
  <si>
    <r>
      <rPr>
        <sz val="11"/>
        <color rgb="FF000000"/>
        <rFont val="Calibri"/>
      </rPr>
      <t>For each SNMPv3 user created on your router add privacy options by issuing the following command.</t>
    </r>
    <r>
      <rPr>
        <sz val="11"/>
        <color rgb="FF000000"/>
        <rFont val="Calibri"/>
      </rPr>
      <t xml:space="preserve">
</t>
    </r>
    <r>
      <rPr>
        <sz val="11"/>
        <color rgb="FF006096"/>
        <rFont val="Roboto Condensed"/>
      </rPr>
      <t xml:space="preserve">
</t>
    </r>
    <r>
      <rPr>
        <sz val="11"/>
        <color rgb="FF006096"/>
        <rFont val="Roboto Condensed"/>
      </rPr>
      <t>hostname(config)#snmp-server user {user_name} {group_name} v3 auth sha {auth_password} priv aes 128 {priv_password} {acl_name_or_number}</t>
    </r>
    <r>
      <rPr>
        <sz val="11"/>
        <color rgb="FF006096"/>
        <rFont val="Roboto Condensed"/>
      </rPr>
      <t xml:space="preserve">
</t>
    </r>
  </si>
  <si>
    <r>
      <rPr>
        <sz val="11"/>
        <color rgb="FF000000"/>
        <rFont val="Calibri"/>
      </rPr>
      <t>Specify the use of a minimum of 128-bit AES algorithm for encryption when using SNMPv3.</t>
    </r>
  </si>
  <si>
    <r>
      <rPr>
        <sz val="11"/>
        <color rgb="FF000000"/>
        <rFont val="Calibri"/>
      </rPr>
      <t>Organizations using SNMP can significantly reduce the risks of unauthorized access by using the 'snmp-server user' setting with appropriate authentication and privacy protocols to encrypt messages in transit.</t>
    </r>
  </si>
  <si>
    <r>
      <rPr>
        <sz val="11"/>
        <color rgb="FF000000"/>
        <rFont val="Calibri"/>
      </rPr>
      <t>Verify the result show the appropriate user name and security settings</t>
    </r>
    <r>
      <rPr>
        <sz val="11"/>
        <color rgb="FF000000"/>
        <rFont val="Calibri"/>
      </rPr>
      <t xml:space="preserve">
</t>
    </r>
    <r>
      <rPr>
        <sz val="11"/>
        <color rgb="FF006096"/>
        <rFont val="Roboto Condensed"/>
      </rPr>
      <t xml:space="preserve">
</t>
    </r>
    <r>
      <rPr>
        <sz val="11"/>
        <color rgb="FF006096"/>
        <rFont val="Roboto Condensed"/>
      </rPr>
      <t>hostname#show snmp user</t>
    </r>
    <r>
      <rPr>
        <sz val="11"/>
        <color rgb="FF006096"/>
        <rFont val="Roboto Condensed"/>
      </rPr>
      <t xml:space="preserve">
</t>
    </r>
  </si>
  <si>
    <r>
      <rPr>
        <sz val="11"/>
        <color rgb="FF000000"/>
        <rFont val="Calibri"/>
      </rPr>
      <t>SNMP username as not set by default.</t>
    </r>
  </si>
  <si>
    <t>Login Enhancements</t>
  </si>
  <si>
    <t>1.6.1</t>
  </si>
  <si>
    <r>
      <rPr>
        <sz val="11"/>
        <rFont val="Calibri"/>
      </rPr>
      <t>Configure Login Block</t>
    </r>
  </si>
  <si>
    <r>
      <rPr>
        <sz val="11"/>
        <color rgb="FF000000"/>
        <rFont val="Calibri"/>
      </rPr>
      <t>To enable the feature enter the commands</t>
    </r>
    <r>
      <rPr>
        <sz val="11"/>
        <color rgb="FF000000"/>
        <rFont val="Calibri"/>
      </rPr>
      <t xml:space="preserve">
</t>
    </r>
    <r>
      <rPr>
        <sz val="11"/>
        <color rgb="FF006096"/>
        <rFont val="Roboto Condensed"/>
      </rPr>
      <t>Hostname#(config)login block-for {**seconds**} attempts {**tries**} within {**seconds**</t>
    </r>
    <r>
      <rPr>
        <sz val="11"/>
        <color rgb="FF006096"/>
        <rFont val="Roboto Condensed"/>
      </rPr>
      <t xml:space="preserve">
</t>
    </r>
    <r>
      <rPr>
        <sz val="11"/>
        <color rgb="FF000000"/>
        <rFont val="Calibri"/>
      </rPr>
      <t xml:space="preserve">
</t>
    </r>
    <r>
      <rPr>
        <sz val="11"/>
        <color rgb="FF000000"/>
        <rFont val="Calibri"/>
      </rPr>
      <t>All login attempts made via Telnet or SSH are denied during the quiet period; that is, no ACLs are exempt from the login period until the login quiet-mode access-class command is issued</t>
    </r>
    <r>
      <rPr>
        <sz val="11"/>
        <color rgb="FF000000"/>
        <rFont val="Calibri"/>
      </rPr>
      <t xml:space="preserve">
</t>
    </r>
    <r>
      <rPr>
        <sz val="11"/>
        <color rgb="FF006096"/>
        <rFont val="Roboto Condensed"/>
      </rPr>
      <t>Hostname#(config)login quiet-mode access class {**acl-name | acl-number**}</t>
    </r>
    <r>
      <rPr>
        <sz val="11"/>
        <color rgb="FF006096"/>
        <rFont val="Roboto Condensed"/>
      </rPr>
      <t xml:space="preserve">
</t>
    </r>
    <r>
      <rPr>
        <sz val="11"/>
        <color rgb="FF006096"/>
        <rFont val="Roboto Condensed"/>
      </rPr>
      <t>Hostname#(config)login delay {**seconds**}</t>
    </r>
  </si>
  <si>
    <r>
      <rPr>
        <sz val="11"/>
        <color rgb="FF000000"/>
        <rFont val="Calibri"/>
      </rPr>
      <t>All login parameters are disabled by default. You must issue the login block-for command, which enables default login functionality, before using any other login commands. After the login block-for command is enabled, the following defaults are enforced:</t>
    </r>
    <r>
      <rPr>
        <sz val="11"/>
        <color rgb="FF000000"/>
        <rFont val="Calibri"/>
      </rPr>
      <t xml:space="preserve">
</t>
    </r>
    <r>
      <rPr>
        <sz val="11"/>
        <color rgb="FF000000"/>
        <rFont val="Calibri"/>
      </rPr>
      <t>A default login delay of one second</t>
    </r>
    <r>
      <rPr>
        <sz val="11"/>
        <color rgb="FF000000"/>
        <rFont val="Calibri"/>
      </rPr>
      <t xml:space="preserve">
</t>
    </r>
    <r>
      <rPr>
        <sz val="11"/>
        <color rgb="FF000000"/>
        <rFont val="Calibri"/>
      </rPr>
      <t>All login attempts made via Telnet or SSH are denied during the quiet period; that is, no ACLs are exempt from the login period until the login quiet-mode access-class command is issued.</t>
    </r>
  </si>
  <si>
    <r>
      <rPr>
        <sz val="11"/>
        <color rgb="FF000000"/>
        <rFont val="Calibri"/>
      </rPr>
      <t>Configures your Cisco IOS XE device for login parameters that help provide DoS detection.</t>
    </r>
    <r>
      <rPr>
        <sz val="11"/>
        <color rgb="FF000000"/>
        <rFont val="Calibri"/>
      </rPr>
      <t xml:space="preserve">
</t>
    </r>
    <r>
      <rPr>
        <sz val="11"/>
        <color rgb="FF006096"/>
        <rFont val="Roboto Condensed"/>
      </rPr>
      <t>hostname#show running-config | inc login block</t>
    </r>
  </si>
  <si>
    <r>
      <rPr>
        <sz val="11"/>
        <color rgb="FF000000"/>
        <rFont val="Calibri"/>
      </rPr>
      <t>no login-block enabled</t>
    </r>
  </si>
  <si>
    <t>1.6.2</t>
  </si>
  <si>
    <r>
      <rPr>
        <sz val="11"/>
        <rFont val="Calibri"/>
      </rPr>
      <t>AutoSecure</t>
    </r>
  </si>
  <si>
    <r>
      <rPr>
        <sz val="11"/>
        <color rgb="FF000000"/>
        <rFont val="Calibri"/>
      </rPr>
      <t>How to Configure AutoSecure</t>
    </r>
    <r>
      <rPr>
        <sz val="11"/>
        <color rgb="FF000000"/>
        <rFont val="Calibri"/>
      </rPr>
      <t xml:space="preserve">
</t>
    </r>
    <r>
      <rPr>
        <sz val="11"/>
        <color rgb="FF006096"/>
        <rFont val="Roboto Condensed"/>
      </rPr>
      <t>Hostname#(config)auto secure {management | forwarding} {no-interact | full} {ntp | login | ssh |firewall | tcp-intercept}</t>
    </r>
    <r>
      <rPr>
        <sz val="11"/>
        <color rgb="FF006096"/>
        <rFont val="Roboto Condensed"/>
      </rPr>
      <t xml:space="preserve">
</t>
    </r>
    <r>
      <rPr>
        <sz val="11"/>
        <color rgb="FF000000"/>
        <rFont val="Calibri"/>
      </rPr>
      <t xml:space="preserve">
</t>
    </r>
    <r>
      <rPr>
        <sz val="11"/>
        <color rgb="FF000000"/>
        <rFont val="Calibri"/>
      </rPr>
      <t>Configuring Enhanced Security Access to the Router</t>
    </r>
    <r>
      <rPr>
        <sz val="11"/>
        <color rgb="FF000000"/>
        <rFont val="Calibri"/>
      </rPr>
      <t xml:space="preserve">
</t>
    </r>
    <r>
      <rPr>
        <sz val="11"/>
        <color rgb="FF006096"/>
        <rFont val="Roboto Condensed"/>
      </rPr>
      <t>Hostname#(config)enable password {password | [encryption-type ] encrypted-password }</t>
    </r>
    <r>
      <rPr>
        <sz val="11"/>
        <color rgb="FF006096"/>
        <rFont val="Roboto Condensed"/>
      </rPr>
      <t xml:space="preserve">
</t>
    </r>
    <r>
      <rPr>
        <sz val="11"/>
        <color rgb="FF006096"/>
        <rFont val="Roboto Condensed"/>
      </rPr>
      <t>Hostname#security authentication failure rate {**threshold-rate**} log</t>
    </r>
  </si>
  <si>
    <r>
      <rPr>
        <sz val="11"/>
        <color rgb="FF000000"/>
        <rFont val="Calibri"/>
      </rPr>
      <t>The AutoSecure feature secures a router by using a single CLI command to disable common IP services that can be exploited for network attacks, enable IP services and features that can aid in the defense of a network when under attack, and simplify and harden the security configuration of the router.</t>
    </r>
  </si>
  <si>
    <r>
      <rPr>
        <sz val="11"/>
        <color rgb="FF000000"/>
        <rFont val="Calibri"/>
      </rPr>
      <t>After enabling this feature, the following options in which to secure access to the router are available to the user:</t>
    </r>
    <r>
      <rPr>
        <sz val="11"/>
        <color rgb="FF000000"/>
        <rFont val="Calibri"/>
      </rPr>
      <t xml:space="preserve">
</t>
    </r>
    <r>
      <rPr>
        <sz val="11"/>
        <color rgb="FF000000"/>
        <rFont val="Calibri"/>
      </rPr>
      <t>If a text banner does not exist, users are prompted to add a banner. This feature provides the following sample banner:</t>
    </r>
    <r>
      <rPr>
        <sz val="11"/>
        <color rgb="FF000000"/>
        <rFont val="Calibri"/>
      </rPr>
      <t xml:space="preserve">
</t>
    </r>
    <r>
      <rPr>
        <sz val="11"/>
        <color rgb="FF000000"/>
        <rFont val="Calibri"/>
      </rPr>
      <t>Authorized access onlyThis system is the property of ABC EnterpriseDisconnect IMMEDIATELY if you are not an authorized user!Contact abc@xyz.com +99 876 543210 for help.The login and password (preferably a secret password, if supported) are configured on the console, AUX, vty, and tty lines. The transport input and transport output commands are also configured on all of these lines. (Telnet and secure shell (SSH) are the only valid transport methods.) The exec-timeout command is configured on the console and AUX as 10.</t>
    </r>
    <r>
      <rPr>
        <sz val="11"/>
        <color rgb="FF000000"/>
        <rFont val="Calibri"/>
      </rPr>
      <t xml:space="preserve">
</t>
    </r>
    <r>
      <rPr>
        <sz val="11"/>
        <color rgb="FF000000"/>
        <rFont val="Calibri"/>
      </rPr>
      <t>When the image on the device is a crypto image, AutoSecure enables SSH and secure copy (SCP) for access and file transfer to and from the router. The timeout seconds and authentication-retries integer options for the ip ssh command are configured to a minimum number. (Telnet and FTP are not affected by this operation and remain operational.)</t>
    </r>
    <r>
      <rPr>
        <sz val="11"/>
        <color rgb="FF000000"/>
        <rFont val="Calibri"/>
      </rPr>
      <t xml:space="preserve">
</t>
    </r>
    <r>
      <rPr>
        <sz val="11"/>
        <color rgb="FF000000"/>
        <rFont val="Calibri"/>
      </rPr>
      <t>If the AutoSecure user specifies that their device does not use Simple Network Management Protocol (SNMP), one of the following functions occur:In interactive mode, the user is asked whether to disable SNMP regardless of the values of the community strings, which act like passwords to regulate access to the agent on the router.In non-interact mode, SNMP is disabled if the community string is “public” or “private.”</t>
    </r>
  </si>
  <si>
    <r>
      <rPr>
        <sz val="11"/>
        <color rgb="FF006096"/>
        <rFont val="Roboto Condensed"/>
      </rPr>
      <t>Hostname#show auto secure config</t>
    </r>
    <r>
      <rPr>
        <sz val="11"/>
        <color rgb="FF006096"/>
        <rFont val="Roboto Condensed"/>
      </rPr>
      <t xml:space="preserve">
</t>
    </r>
  </si>
  <si>
    <r>
      <rPr>
        <sz val="11"/>
        <color rgb="FF000000"/>
        <rFont val="Calibri"/>
      </rPr>
      <t>AutoSecure not configured</t>
    </r>
  </si>
  <si>
    <t>1.6.3</t>
  </si>
  <si>
    <r>
      <rPr>
        <sz val="11"/>
        <rFont val="Calibri"/>
      </rPr>
      <t>Configuring Kerberos</t>
    </r>
  </si>
  <si>
    <r>
      <rPr>
        <sz val="11"/>
        <color rgb="FF000000"/>
        <rFont val="Calibri"/>
      </rPr>
      <t>Adding Users to the KDC Database</t>
    </r>
    <r>
      <rPr>
        <sz val="11"/>
        <color rgb="FF000000"/>
        <rFont val="Calibri"/>
      </rPr>
      <t xml:space="preserve">
</t>
    </r>
    <r>
      <rPr>
        <sz val="11"/>
        <color rgb="FF006096"/>
        <rFont val="Roboto Condensed"/>
      </rPr>
      <t>Hostname# ank {username@REALM}</t>
    </r>
    <r>
      <rPr>
        <sz val="11"/>
        <color rgb="FF006096"/>
        <rFont val="Roboto Condensed"/>
      </rPr>
      <t xml:space="preserve">
</t>
    </r>
    <r>
      <rPr>
        <sz val="11"/>
        <color rgb="FF006096"/>
        <rFont val="Roboto Condensed"/>
      </rPr>
      <t>Hostname# ank {username/instance@REALM</t>
    </r>
    <r>
      <rPr>
        <sz val="11"/>
        <color rgb="FF006096"/>
        <rFont val="Roboto Condensed"/>
      </rPr>
      <t xml:space="preserve">
</t>
    </r>
    <r>
      <rPr>
        <sz val="11"/>
        <color rgb="FF000000"/>
        <rFont val="Calibri"/>
      </rPr>
      <t xml:space="preserve">
</t>
    </r>
    <r>
      <rPr>
        <sz val="11"/>
        <color rgb="FF000000"/>
        <rFont val="Calibri"/>
      </rPr>
      <t>Creating SRVTABs on the KDC</t>
    </r>
    <r>
      <rPr>
        <sz val="11"/>
        <color rgb="FF000000"/>
        <rFont val="Calibri"/>
      </rPr>
      <t xml:space="preserve">
</t>
    </r>
    <r>
      <rPr>
        <sz val="11"/>
        <color rgb="FF006096"/>
        <rFont val="Roboto Condensed"/>
      </rPr>
      <t>Hostname# ark {SERVICE/HOSTNAME@REALM}</t>
    </r>
    <r>
      <rPr>
        <sz val="11"/>
        <color rgb="FF006096"/>
        <rFont val="Roboto Condensed"/>
      </rPr>
      <t xml:space="preserve">
</t>
    </r>
    <r>
      <rPr>
        <sz val="11"/>
        <color rgb="FF000000"/>
        <rFont val="Calibri"/>
      </rPr>
      <t xml:space="preserve">
</t>
    </r>
    <r>
      <rPr>
        <sz val="11"/>
        <color rgb="FF000000"/>
        <rFont val="Calibri"/>
      </rPr>
      <t>Make entries for all network services on all Kerberized hosts that use this KDC for authentication.</t>
    </r>
    <r>
      <rPr>
        <sz val="11"/>
        <color rgb="FF000000"/>
        <rFont val="Calibri"/>
      </rPr>
      <t xml:space="preserve">
</t>
    </r>
    <r>
      <rPr>
        <sz val="11"/>
        <color rgb="FF000000"/>
        <rFont val="Calibri"/>
      </rPr>
      <t>Defining a Kerberos Realm</t>
    </r>
    <r>
      <rPr>
        <sz val="11"/>
        <color rgb="FF000000"/>
        <rFont val="Calibri"/>
      </rPr>
      <t xml:space="preserve">
</t>
    </r>
    <r>
      <rPr>
        <sz val="11"/>
        <color rgb="FF006096"/>
        <rFont val="Roboto Condensed"/>
      </rPr>
      <t>Hostname#(config)kerberos local-realm {kerberos-realm}</t>
    </r>
    <r>
      <rPr>
        <sz val="11"/>
        <color rgb="FF006096"/>
        <rFont val="Roboto Condensed"/>
      </rPr>
      <t xml:space="preserve">
</t>
    </r>
    <r>
      <rPr>
        <sz val="11"/>
        <color rgb="FF006096"/>
        <rFont val="Roboto Condensed"/>
      </rPr>
      <t>Hostname#(config)kerberos server {kerberos-realm {hostname | ip-address}} {port-number}</t>
    </r>
    <r>
      <rPr>
        <sz val="11"/>
        <color rgb="FF006096"/>
        <rFont val="Roboto Condensed"/>
      </rPr>
      <t xml:space="preserve">
</t>
    </r>
    <r>
      <rPr>
        <sz val="11"/>
        <color rgb="FF006096"/>
        <rFont val="Roboto Condensed"/>
      </rPr>
      <t>Hostname#(config)kerberos realm {dns-domain | host} {kerberos-realm}</t>
    </r>
    <r>
      <rPr>
        <sz val="11"/>
        <color rgb="FF006096"/>
        <rFont val="Roboto Condensed"/>
      </rPr>
      <t xml:space="preserve">
</t>
    </r>
  </si>
  <si>
    <r>
      <rPr>
        <sz val="11"/>
        <color rgb="FF000000"/>
        <rFont val="Calibri"/>
      </rPr>
      <t>Kerberos is a secret-key network authentication protocol, developed at the Massachusetts Institute of Technology (MIT), that uses the Data Encryption Standard (DES) cryptographic algorithm for encryption and authentication. Kerberos was designed to authenticate requests for network resources. Kerberos, like other secret-key systems, is based on the concept of a trusted third party that performs secure verification of users and services. In the Kerberos protocol, this trusted third party is called the key distribution center (KDC).</t>
    </r>
    <r>
      <rPr>
        <sz val="11"/>
        <color rgb="FF000000"/>
        <rFont val="Calibri"/>
      </rPr>
      <t xml:space="preserve">
</t>
    </r>
    <r>
      <rPr>
        <sz val="11"/>
        <color rgb="FF000000"/>
        <rFont val="Calibri"/>
      </rPr>
      <t>The primary use of Kerberos is to verify that users and the network services they use are really who and what they claim to be. To accomplish this, a trusted Kerberos server issues tickets to users. These tickets, which have a limited lifespan, are stored in a user’s credential cache and can be used in place of the standard username-and-password authentication mechanism.</t>
    </r>
    <r>
      <rPr>
        <sz val="11"/>
        <color rgb="FF000000"/>
        <rFont val="Calibri"/>
      </rPr>
      <t xml:space="preserve">
</t>
    </r>
    <r>
      <rPr>
        <sz val="11"/>
        <color rgb="FF000000"/>
        <rFont val="Calibri"/>
      </rPr>
      <t>The Kerberos credential scheme embodies a concept called “single logon.” This process requires authenticating a user once, and then allows secure authentication (without encrypting another password) wherever that user’s credential is accepted.</t>
    </r>
    <r>
      <rPr>
        <sz val="11"/>
        <color rgb="FF000000"/>
        <rFont val="Calibri"/>
      </rPr>
      <t xml:space="preserve">
</t>
    </r>
    <r>
      <rPr>
        <sz val="11"/>
        <color rgb="FF000000"/>
        <rFont val="Calibri"/>
      </rPr>
      <t>Cisco IOS XE software includes Kerberos 5 support, which allows organizations already deploying Kerberos 5 to use the same Kerberos authentication database on their routers that they are already using on their other network hosts (such as UNIX servers and PCs).</t>
    </r>
    <r>
      <rPr>
        <sz val="11"/>
        <color rgb="FF000000"/>
        <rFont val="Calibri"/>
      </rPr>
      <t xml:space="preserve">
</t>
    </r>
    <r>
      <rPr>
        <sz val="11"/>
        <color rgb="FF000000"/>
        <rFont val="Calibri"/>
      </rPr>
      <t>The following network services are supported by the Kerberos authentication capabilities in Cisco IOS XE software:</t>
    </r>
    <r>
      <rPr>
        <sz val="11"/>
        <color rgb="FF000000"/>
        <rFont val="Calibri"/>
      </rPr>
      <t xml:space="preserve">
</t>
    </r>
    <r>
      <rPr>
        <sz val="11"/>
        <color rgb="FF000000"/>
        <rFont val="Calibri"/>
      </rPr>
      <t>Telnet</t>
    </r>
    <r>
      <rPr>
        <sz val="11"/>
        <color rgb="FF000000"/>
        <rFont val="Calibri"/>
      </rPr>
      <t xml:space="preserve">
</t>
    </r>
    <r>
      <rPr>
        <sz val="11"/>
        <color rgb="FF000000"/>
        <rFont val="Calibri"/>
      </rPr>
      <t>rlogin</t>
    </r>
    <r>
      <rPr>
        <sz val="11"/>
        <color rgb="FF000000"/>
        <rFont val="Calibri"/>
      </rPr>
      <t xml:space="preserve">
</t>
    </r>
    <r>
      <rPr>
        <sz val="11"/>
        <color rgb="FF000000"/>
        <rFont val="Calibri"/>
      </rPr>
      <t>rsh</t>
    </r>
    <r>
      <rPr>
        <sz val="11"/>
        <color rgb="FF000000"/>
        <rFont val="Calibri"/>
      </rPr>
      <t xml:space="preserve">
</t>
    </r>
    <r>
      <rPr>
        <sz val="11"/>
        <color rgb="FF000000"/>
        <rFont val="Calibri"/>
      </rPr>
      <t>rcp</t>
    </r>
  </si>
  <si>
    <r>
      <rPr>
        <sz val="11"/>
        <color rgb="FF000000"/>
        <rFont val="Calibri"/>
      </rPr>
      <t>A remote user who successfully initiates a PPP session and authenticates to the boundary router is inside the firewall but still must authenticate to the KDC directly before being allowed to access network services. This is because the TGT issued by the KDC is stored on the router and is not useful for additional authentication unless the user physically logs on to the router.</t>
    </r>
  </si>
  <si>
    <r>
      <rPr>
        <sz val="11"/>
        <color rgb="FF006096"/>
        <rFont val="Roboto Condensed"/>
      </rPr>
      <t>Hostname#show kerberos cred</t>
    </r>
    <r>
      <rPr>
        <sz val="11"/>
        <color rgb="FF006096"/>
        <rFont val="Roboto Condensed"/>
      </rPr>
      <t xml:space="preserve">
</t>
    </r>
  </si>
  <si>
    <r>
      <rPr>
        <sz val="11"/>
        <color rgb="FF000000"/>
        <rFont val="Calibri"/>
      </rPr>
      <t>no kerberos enabled</t>
    </r>
  </si>
  <si>
    <t>1.6.4</t>
  </si>
  <si>
    <r>
      <rPr>
        <sz val="11"/>
        <rFont val="Calibri"/>
      </rPr>
      <t>Configure Web interface</t>
    </r>
  </si>
  <si>
    <r>
      <rPr>
        <sz val="11"/>
        <color rgb="FF000000"/>
        <rFont val="Calibri"/>
      </rPr>
      <t>Configuring the Authentication Rule and Interfaces</t>
    </r>
    <r>
      <rPr>
        <sz val="11"/>
        <color rgb="FF000000"/>
        <rFont val="Calibri"/>
      </rPr>
      <t xml:space="preserve">
</t>
    </r>
    <r>
      <rPr>
        <sz val="11"/>
        <color rgb="FF006096"/>
        <rFont val="Roboto Condensed"/>
      </rPr>
      <t>Hostname#(config)ip admission name {Name} proxy http</t>
    </r>
    <r>
      <rPr>
        <sz val="11"/>
        <color rgb="FF006096"/>
        <rFont val="Roboto Condensed"/>
      </rPr>
      <t xml:space="preserve">
</t>
    </r>
    <r>
      <rPr>
        <sz val="11"/>
        <color rgb="FF006096"/>
        <rFont val="Roboto Condensed"/>
      </rPr>
      <t>Hostname#(config)interface {type slot/port}</t>
    </r>
    <r>
      <rPr>
        <sz val="11"/>
        <color rgb="FF006096"/>
        <rFont val="Roboto Condensed"/>
      </rPr>
      <t xml:space="preserve">
</t>
    </r>
    <r>
      <rPr>
        <sz val="11"/>
        <color rgb="FF006096"/>
        <rFont val="Roboto Condensed"/>
      </rPr>
      <t>Hostname#(config)ip access-group {Name}</t>
    </r>
    <r>
      <rPr>
        <sz val="11"/>
        <color rgb="FF006096"/>
        <rFont val="Roboto Condensed"/>
      </rPr>
      <t xml:space="preserve">
</t>
    </r>
    <r>
      <rPr>
        <sz val="11"/>
        <color rgb="FF006096"/>
        <rFont val="Roboto Condensed"/>
      </rPr>
      <t>Hostname#(config)ip admission name</t>
    </r>
    <r>
      <rPr>
        <sz val="11"/>
        <color rgb="FF006096"/>
        <rFont val="Roboto Condensed"/>
      </rPr>
      <t xml:space="preserve">
</t>
    </r>
    <r>
      <rPr>
        <sz val="11"/>
        <color rgb="FF006096"/>
        <rFont val="Roboto Condensed"/>
      </rPr>
      <t>Hostname#(config)ip admission max-login-attempts {number}</t>
    </r>
  </si>
  <si>
    <r>
      <rPr>
        <sz val="11"/>
        <color rgb="FF000000"/>
        <rFont val="Calibri"/>
      </rPr>
      <t>Web-based authentication is an ingress-only feature.</t>
    </r>
    <r>
      <rPr>
        <sz val="11"/>
        <color rgb="FF000000"/>
        <rFont val="Calibri"/>
      </rPr>
      <t xml:space="preserve">
</t>
    </r>
    <r>
      <rPr>
        <sz val="11"/>
        <color rgb="FF000000"/>
        <rFont val="Calibri"/>
      </rPr>
      <t>You can configure web-based authentication only on access ports. Web-based authentication is not supported on trunk ports, EtherChannel member ports, or dynamic trunk ports.</t>
    </r>
    <r>
      <rPr>
        <sz val="11"/>
        <color rgb="FF000000"/>
        <rFont val="Calibri"/>
      </rPr>
      <t xml:space="preserve">
</t>
    </r>
    <r>
      <rPr>
        <sz val="11"/>
        <color rgb="FF000000"/>
        <rFont val="Calibri"/>
      </rPr>
      <t>External web authentication, where the switch redirects a client to a particular host or web server for displaying login message, is not supported.</t>
    </r>
    <r>
      <rPr>
        <sz val="11"/>
        <color rgb="FF000000"/>
        <rFont val="Calibri"/>
      </rPr>
      <t xml:space="preserve">
</t>
    </r>
    <r>
      <rPr>
        <sz val="11"/>
        <color rgb="FF000000"/>
        <rFont val="Calibri"/>
      </rPr>
      <t>You cannot authenticate hosts on Layer 2 interfaces with static ARP cache assignment. These hosts are not detected by the web-based authentication feature because they do not send ARP messages.</t>
    </r>
    <r>
      <rPr>
        <sz val="11"/>
        <color rgb="FF000000"/>
        <rFont val="Calibri"/>
      </rPr>
      <t xml:space="preserve">
</t>
    </r>
    <r>
      <rPr>
        <sz val="11"/>
        <color rgb="FF000000"/>
        <rFont val="Calibri"/>
      </rPr>
      <t>You must enable SISF-Based device tracking to use web-based authentication. By default, SISF-Based device tracking is disabled on a switch.</t>
    </r>
    <r>
      <rPr>
        <sz val="11"/>
        <color rgb="FF000000"/>
        <rFont val="Calibri"/>
      </rPr>
      <t xml:space="preserve">
</t>
    </r>
    <r>
      <rPr>
        <sz val="11"/>
        <color rgb="FF000000"/>
        <rFont val="Calibri"/>
      </rPr>
      <t>You must configure at least one IP address to run the switch HTTP server. You must also configure routes to reach each host IP address. The HTTP server sends the HTTP login page to the host.</t>
    </r>
    <r>
      <rPr>
        <sz val="11"/>
        <color rgb="FF000000"/>
        <rFont val="Calibri"/>
      </rPr>
      <t xml:space="preserve">
</t>
    </r>
    <r>
      <rPr>
        <sz val="11"/>
        <color rgb="FF000000"/>
        <rFont val="Calibri"/>
      </rPr>
      <t>Hosts that are more than one hop away might experience traffic disruption if an STP topology change results in the host traffic arriving on a different port. This occurs because the ARP and DHCP updates might not be sent after a Layer 2 (STP) topology change.</t>
    </r>
    <r>
      <rPr>
        <sz val="11"/>
        <color rgb="FF000000"/>
        <rFont val="Calibri"/>
      </rPr>
      <t xml:space="preserve">
</t>
    </r>
    <r>
      <rPr>
        <sz val="11"/>
        <color rgb="FF000000"/>
        <rFont val="Calibri"/>
      </rPr>
      <t>Web-based authentication does not support VLAN assignment as a downloadable-host policy.</t>
    </r>
    <r>
      <rPr>
        <sz val="11"/>
        <color rgb="FF000000"/>
        <rFont val="Calibri"/>
      </rPr>
      <t xml:space="preserve">
</t>
    </r>
    <r>
      <rPr>
        <sz val="11"/>
        <color rgb="FF000000"/>
        <rFont val="Calibri"/>
      </rPr>
      <t>Web-based authentication and Network Edge Access Topology (NEAT) are mutually exclusive. You cannot use web-based authentication when NEAT is enabled on an interface, and you cannot use NEAT when web-based authentication is running on an interface.</t>
    </r>
    <r>
      <rPr>
        <sz val="11"/>
        <color rgb="FF000000"/>
        <rFont val="Calibri"/>
      </rPr>
      <t xml:space="preserve">
</t>
    </r>
    <r>
      <rPr>
        <sz val="11"/>
        <color rgb="FF000000"/>
        <rFont val="Calibri"/>
      </rPr>
      <t>Identify the following RADIUS security server settings that will be used while configuring switch-to-RADIUS-server communication:</t>
    </r>
    <r>
      <rPr>
        <sz val="11"/>
        <color rgb="FF000000"/>
        <rFont val="Calibri"/>
      </rPr>
      <t xml:space="preserve">
</t>
    </r>
    <r>
      <rPr>
        <sz val="11"/>
        <color rgb="FF000000"/>
        <rFont val="Calibri"/>
      </rPr>
      <t>Host name</t>
    </r>
    <r>
      <rPr>
        <sz val="11"/>
        <color rgb="FF000000"/>
        <rFont val="Calibri"/>
      </rPr>
      <t xml:space="preserve">
</t>
    </r>
    <r>
      <rPr>
        <sz val="11"/>
        <color rgb="FF000000"/>
        <rFont val="Calibri"/>
      </rPr>
      <t>Host IP address</t>
    </r>
    <r>
      <rPr>
        <sz val="11"/>
        <color rgb="FF000000"/>
        <rFont val="Calibri"/>
      </rPr>
      <t xml:space="preserve">
</t>
    </r>
    <r>
      <rPr>
        <sz val="11"/>
        <color rgb="FF000000"/>
        <rFont val="Calibri"/>
      </rPr>
      <t>Host name and specific UDP port numbers</t>
    </r>
    <r>
      <rPr>
        <sz val="11"/>
        <color rgb="FF000000"/>
        <rFont val="Calibri"/>
      </rPr>
      <t xml:space="preserve">
</t>
    </r>
    <r>
      <rPr>
        <sz val="11"/>
        <color rgb="FF000000"/>
        <rFont val="Calibri"/>
      </rPr>
      <t>IP address and specific UDP port numbers</t>
    </r>
  </si>
  <si>
    <r>
      <rPr>
        <sz val="11"/>
        <color rgb="FF006096"/>
        <rFont val="Roboto Condensed"/>
      </rPr>
      <t>Hostname#show ip admission</t>
    </r>
    <r>
      <rPr>
        <sz val="11"/>
        <color rgb="FF006096"/>
        <rFont val="Roboto Condensed"/>
      </rPr>
      <t xml:space="preserve">
</t>
    </r>
  </si>
  <si>
    <t>Configure Prerequisites for the SSH Service</t>
  </si>
  <si>
    <t>2.1.1.1.1</t>
  </si>
  <si>
    <r>
      <rPr>
        <sz val="11"/>
        <rFont val="Calibri"/>
      </rPr>
      <t xml:space="preserve">Set the </t>
    </r>
    <r>
      <rPr>
        <sz val="11"/>
        <color rgb="FF000000"/>
        <rFont val="Calibri"/>
      </rPr>
      <t>'</t>
    </r>
    <r>
      <rPr>
        <b/>
        <sz val="11"/>
        <color rgb="FF000000"/>
        <rFont val="Calibri"/>
      </rPr>
      <t>hostname</t>
    </r>
    <r>
      <rPr>
        <sz val="11"/>
        <color rgb="FF000000"/>
        <rFont val="Calibri"/>
      </rPr>
      <t>'</t>
    </r>
  </si>
  <si>
    <r>
      <rPr>
        <sz val="11"/>
        <color rgb="FF000000"/>
        <rFont val="Calibri"/>
      </rPr>
      <t>Configure an appropriate host name for the router.</t>
    </r>
    <r>
      <rPr>
        <sz val="11"/>
        <color rgb="FF000000"/>
        <rFont val="Calibri"/>
      </rPr>
      <t xml:space="preserve">
</t>
    </r>
    <r>
      <rPr>
        <sz val="11"/>
        <color rgb="FF006096"/>
        <rFont val="Roboto Condensed"/>
      </rPr>
      <t xml:space="preserve">
</t>
    </r>
    <r>
      <rPr>
        <sz val="11"/>
        <color rgb="FF006096"/>
        <rFont val="Roboto Condensed"/>
      </rPr>
      <t>hostname(config)#hostname {&lt;em&gt;router_name&lt;/em&gt;}</t>
    </r>
    <r>
      <rPr>
        <sz val="11"/>
        <color rgb="FF006096"/>
        <rFont val="Roboto Condensed"/>
      </rPr>
      <t xml:space="preserve">
</t>
    </r>
  </si>
  <si>
    <r>
      <rPr>
        <sz val="11"/>
        <color rgb="FF000000"/>
        <rFont val="Calibri"/>
      </rPr>
      <t>The hostname is used in prompts and default configuration filenames.</t>
    </r>
  </si>
  <si>
    <r>
      <rPr>
        <sz val="11"/>
        <color rgb="FF000000"/>
        <rFont val="Calibri"/>
      </rPr>
      <t>Organizations should plan the enterprise network and identify an appropriate host name for each router.</t>
    </r>
  </si>
  <si>
    <r>
      <rPr>
        <sz val="11"/>
        <color rgb="FF000000"/>
        <rFont val="Calibri"/>
      </rPr>
      <t>Perform the following to determine if the local time zone is configured:</t>
    </r>
    <r>
      <rPr>
        <sz val="11"/>
        <color rgb="FF000000"/>
        <rFont val="Calibri"/>
      </rPr>
      <t xml:space="preserve">
</t>
    </r>
    <r>
      <rPr>
        <sz val="11"/>
        <color rgb="FF000000"/>
        <rFont val="Calibri"/>
      </rPr>
      <t>Verify the result shows the summer-time recurrence is configured properly.</t>
    </r>
    <r>
      <rPr>
        <sz val="11"/>
        <color rgb="FF000000"/>
        <rFont val="Calibri"/>
      </rPr>
      <t xml:space="preserve">
</t>
    </r>
    <r>
      <rPr>
        <sz val="11"/>
        <color rgb="FF006096"/>
        <rFont val="Roboto Condensed"/>
      </rPr>
      <t xml:space="preserve">
</t>
    </r>
    <r>
      <rPr>
        <sz val="11"/>
        <color rgb="FF006096"/>
        <rFont val="Roboto Condensed"/>
      </rPr>
      <t>hostname#sh run | incl hostname</t>
    </r>
    <r>
      <rPr>
        <sz val="11"/>
        <color rgb="FF006096"/>
        <rFont val="Roboto Condensed"/>
      </rPr>
      <t xml:space="preserve">
</t>
    </r>
  </si>
  <si>
    <r>
      <rPr>
        <sz val="11"/>
        <color rgb="FF000000"/>
        <rFont val="Calibri"/>
      </rPr>
      <t>The default hostname is Router.</t>
    </r>
  </si>
  <si>
    <t>2.1.1.1.2</t>
  </si>
  <si>
    <r>
      <rPr>
        <sz val="11"/>
        <rFont val="Calibri"/>
      </rPr>
      <t xml:space="preserve">Set the </t>
    </r>
    <r>
      <rPr>
        <sz val="11"/>
        <color rgb="FF000000"/>
        <rFont val="Calibri"/>
      </rPr>
      <t>'</t>
    </r>
    <r>
      <rPr>
        <b/>
        <sz val="11"/>
        <color rgb="FF000000"/>
        <rFont val="Calibri"/>
      </rPr>
      <t>ip domain-name</t>
    </r>
    <r>
      <rPr>
        <sz val="11"/>
        <color rgb="FF000000"/>
        <rFont val="Calibri"/>
      </rPr>
      <t>'</t>
    </r>
  </si>
  <si>
    <r>
      <rPr>
        <sz val="11"/>
        <color rgb="FF000000"/>
        <rFont val="Calibri"/>
      </rPr>
      <t>Configure an appropriate domain name for the router.</t>
    </r>
    <r>
      <rPr>
        <sz val="11"/>
        <color rgb="FF000000"/>
        <rFont val="Calibri"/>
      </rPr>
      <t xml:space="preserve">
</t>
    </r>
    <r>
      <rPr>
        <sz val="11"/>
        <color rgb="FF006096"/>
        <rFont val="Roboto Condensed"/>
      </rPr>
      <t xml:space="preserve">
</t>
    </r>
    <r>
      <rPr>
        <sz val="11"/>
        <color rgb="FF006096"/>
        <rFont val="Roboto Condensed"/>
      </rPr>
      <t>hostname (config)#ip domain-name {&lt;em&gt;domain-name&lt;/em&gt;}</t>
    </r>
    <r>
      <rPr>
        <sz val="11"/>
        <color rgb="FF006096"/>
        <rFont val="Roboto Condensed"/>
      </rPr>
      <t xml:space="preserve">
</t>
    </r>
  </si>
  <si>
    <r>
      <rPr>
        <sz val="11"/>
        <color rgb="FF000000"/>
        <rFont val="Calibri"/>
      </rPr>
      <t>Define a default domain name that the Cisco IOS software uses to complete unqualified hostnames</t>
    </r>
  </si>
  <si>
    <r>
      <rPr>
        <sz val="11"/>
        <color rgb="FF000000"/>
        <rFont val="Calibri"/>
      </rPr>
      <t>Organizations should plan the enterprise network and identify an appropriate domain name for the router.</t>
    </r>
  </si>
  <si>
    <r>
      <rPr>
        <sz val="11"/>
        <color rgb="FF000000"/>
        <rFont val="Calibri"/>
      </rPr>
      <t>Perform the following to determine if the domain name is configured:</t>
    </r>
    <r>
      <rPr>
        <sz val="11"/>
        <color rgb="FF000000"/>
        <rFont val="Calibri"/>
      </rPr>
      <t xml:space="preserve">
</t>
    </r>
    <r>
      <rPr>
        <sz val="11"/>
        <color rgb="FF000000"/>
        <rFont val="Calibri"/>
      </rPr>
      <t>Verify the domain name is configured properly.</t>
    </r>
    <r>
      <rPr>
        <sz val="11"/>
        <color rgb="FF000000"/>
        <rFont val="Calibri"/>
      </rPr>
      <t xml:space="preserve">
</t>
    </r>
    <r>
      <rPr>
        <sz val="11"/>
        <color rgb="FF006096"/>
        <rFont val="Roboto Condensed"/>
      </rPr>
      <t xml:space="preserve">
</t>
    </r>
    <r>
      <rPr>
        <sz val="11"/>
        <color rgb="FF006096"/>
        <rFont val="Roboto Condensed"/>
      </rPr>
      <t>hostname#sh run | incl domain-name</t>
    </r>
    <r>
      <rPr>
        <sz val="11"/>
        <color rgb="FF006096"/>
        <rFont val="Roboto Condensed"/>
      </rPr>
      <t xml:space="preserve">
</t>
    </r>
  </si>
  <si>
    <r>
      <rPr>
        <sz val="11"/>
        <color rgb="FF000000"/>
        <rFont val="Calibri"/>
      </rPr>
      <t>No domain is set.</t>
    </r>
  </si>
  <si>
    <t>2.1.1.1.3</t>
  </si>
  <si>
    <r>
      <rPr>
        <sz val="11"/>
        <rFont val="Calibri"/>
      </rPr>
      <t xml:space="preserve">Set </t>
    </r>
    <r>
      <rPr>
        <sz val="11"/>
        <color rgb="FF000000"/>
        <rFont val="Calibri"/>
      </rPr>
      <t>'</t>
    </r>
    <r>
      <rPr>
        <b/>
        <sz val="11"/>
        <color rgb="FF000000"/>
        <rFont val="Calibri"/>
      </rPr>
      <t>modulus</t>
    </r>
    <r>
      <rPr>
        <sz val="11"/>
        <color rgb="FF000000"/>
        <rFont val="Calibri"/>
      </rPr>
      <t>'</t>
    </r>
    <r>
      <rPr>
        <sz val="11"/>
        <color rgb="FF000000"/>
        <rFont val="Calibri"/>
      </rPr>
      <t xml:space="preserve"> to greater than or equal to 2048 for </t>
    </r>
    <r>
      <rPr>
        <sz val="11"/>
        <color rgb="FF000000"/>
        <rFont val="Calibri"/>
      </rPr>
      <t>'</t>
    </r>
    <r>
      <rPr>
        <b/>
        <sz val="11"/>
        <color rgb="FF000000"/>
        <rFont val="Calibri"/>
      </rPr>
      <t>crypto key generate rsa</t>
    </r>
    <r>
      <rPr>
        <sz val="11"/>
        <color rgb="FF000000"/>
        <rFont val="Calibri"/>
      </rPr>
      <t>'</t>
    </r>
  </si>
  <si>
    <r>
      <rPr>
        <sz val="11"/>
        <color rgb="FF000000"/>
        <rFont val="Calibri"/>
      </rPr>
      <t>Generate an RSA key pair for the router.</t>
    </r>
    <r>
      <rPr>
        <sz val="11"/>
        <color rgb="FF000000"/>
        <rFont val="Calibri"/>
      </rPr>
      <t xml:space="preserve">
</t>
    </r>
    <r>
      <rPr>
        <sz val="11"/>
        <color rgb="FF006096"/>
        <rFont val="Roboto Condensed"/>
      </rPr>
      <t xml:space="preserve">
</t>
    </r>
    <r>
      <rPr>
        <sz val="11"/>
        <color rgb="FF006096"/>
        <rFont val="Roboto Condensed"/>
      </rPr>
      <t>hostname(config)#crypto key generate rsa general-keys modulus &lt;em&gt;2048&lt;/em&gt;</t>
    </r>
    <r>
      <rPr>
        <sz val="11"/>
        <color rgb="FF006096"/>
        <rFont val="Roboto Condensed"/>
      </rPr>
      <t xml:space="preserve">
</t>
    </r>
  </si>
  <si>
    <r>
      <rPr>
        <sz val="11"/>
        <color rgb="FF000000"/>
        <rFont val="Calibri"/>
      </rPr>
      <t>Use this command to generate RSA key pairs for your Cisco device.</t>
    </r>
    <r>
      <rPr>
        <sz val="11"/>
        <color rgb="FF000000"/>
        <rFont val="Calibri"/>
      </rPr>
      <t xml:space="preserve">
</t>
    </r>
    <r>
      <rPr>
        <sz val="11"/>
        <color rgb="FF000000"/>
        <rFont val="Calibri"/>
      </rPr>
      <t>RSA keys are generated in pairs--one public RSA key and one private RSA key.</t>
    </r>
  </si>
  <si>
    <r>
      <rPr>
        <sz val="11"/>
        <color rgb="FF000000"/>
        <rFont val="Calibri"/>
      </rPr>
      <t>Organizations should plan and implement enterprise network cryptography and generate an appropriate RSA key pairs, such as 'modulus', greater than or equal to 2048.</t>
    </r>
  </si>
  <si>
    <r>
      <rPr>
        <sz val="11"/>
        <color rgb="FF000000"/>
        <rFont val="Calibri"/>
      </rPr>
      <t>Perform the following to determine if the RSA key pair is configured:</t>
    </r>
    <r>
      <rPr>
        <sz val="11"/>
        <color rgb="FF000000"/>
        <rFont val="Calibri"/>
      </rPr>
      <t xml:space="preserve">
</t>
    </r>
    <r>
      <rPr>
        <sz val="11"/>
        <color rgb="FF006096"/>
        <rFont val="Roboto Condensed"/>
      </rPr>
      <t xml:space="preserve">
</t>
    </r>
    <r>
      <rPr>
        <sz val="11"/>
        <color rgb="FF006096"/>
        <rFont val="Roboto Condensed"/>
      </rPr>
      <t xml:space="preserve"> hostname#sh crypto key mypubkey rsa</t>
    </r>
    <r>
      <rPr>
        <sz val="11"/>
        <color rgb="FF006096"/>
        <rFont val="Roboto Condensed"/>
      </rPr>
      <t xml:space="preserve">
</t>
    </r>
  </si>
  <si>
    <r>
      <rPr>
        <sz val="11"/>
        <color rgb="FF000000"/>
        <rFont val="Calibri"/>
      </rPr>
      <t>RSA key pairs do not exist.</t>
    </r>
  </si>
  <si>
    <t>2.1.1.1.4</t>
  </si>
  <si>
    <r>
      <rPr>
        <sz val="11"/>
        <rFont val="Calibri"/>
      </rPr>
      <t xml:space="preserve">Set </t>
    </r>
    <r>
      <rPr>
        <sz val="11"/>
        <color rgb="FF000000"/>
        <rFont val="Calibri"/>
      </rPr>
      <t>'</t>
    </r>
    <r>
      <rPr>
        <b/>
        <sz val="11"/>
        <color rgb="FF000000"/>
        <rFont val="Calibri"/>
      </rPr>
      <t>seconds</t>
    </r>
    <r>
      <rPr>
        <sz val="11"/>
        <color rgb="FF000000"/>
        <rFont val="Calibri"/>
      </rPr>
      <t>'</t>
    </r>
    <r>
      <rPr>
        <sz val="11"/>
        <color rgb="FF000000"/>
        <rFont val="Calibri"/>
      </rPr>
      <t xml:space="preserve"> for </t>
    </r>
    <r>
      <rPr>
        <sz val="11"/>
        <color rgb="FF000000"/>
        <rFont val="Calibri"/>
      </rPr>
      <t>'</t>
    </r>
    <r>
      <rPr>
        <b/>
        <sz val="11"/>
        <color rgb="FF000000"/>
        <rFont val="Calibri"/>
      </rPr>
      <t>ip ssh timeout</t>
    </r>
    <r>
      <rPr>
        <sz val="11"/>
        <color rgb="FF000000"/>
        <rFont val="Calibri"/>
      </rPr>
      <t>'</t>
    </r>
    <r>
      <rPr>
        <sz val="11"/>
        <color rgb="FF000000"/>
        <rFont val="Calibri"/>
      </rPr>
      <t xml:space="preserve"> for 60 seconds or less</t>
    </r>
  </si>
  <si>
    <r>
      <rPr>
        <sz val="11"/>
        <color rgb="FF000000"/>
        <rFont val="Calibri"/>
      </rPr>
      <t>Configure the SSH timeout</t>
    </r>
    <r>
      <rPr>
        <sz val="11"/>
        <color rgb="FF000000"/>
        <rFont val="Calibri"/>
      </rPr>
      <t xml:space="preserve">
</t>
    </r>
    <r>
      <rPr>
        <sz val="11"/>
        <color rgb="FF006096"/>
        <rFont val="Roboto Condensed"/>
      </rPr>
      <t xml:space="preserve">
</t>
    </r>
    <r>
      <rPr>
        <sz val="11"/>
        <color rgb="FF006096"/>
        <rFont val="Roboto Condensed"/>
      </rPr>
      <t xml:space="preserve">hostname(config)#ip ssh time-out [&lt;em&gt;60&lt;/em&gt;] </t>
    </r>
    <r>
      <rPr>
        <sz val="11"/>
        <color rgb="FF006096"/>
        <rFont val="Roboto Condensed"/>
      </rPr>
      <t xml:space="preserve">
</t>
    </r>
  </si>
  <si>
    <r>
      <rPr>
        <sz val="11"/>
        <color rgb="FF000000"/>
        <rFont val="Calibri"/>
      </rPr>
      <t>The time interval that the router waits for the SSH client to respond before disconnecting an uncompleted login attempt.</t>
    </r>
  </si>
  <si>
    <r>
      <rPr>
        <sz val="11"/>
        <color rgb="FF000000"/>
        <rFont val="Calibri"/>
      </rPr>
      <t>Organizations should implement a security policy requiring minimum timeout settings for all network administrators and enforce the policy through the 'ip ssh timeout' command.</t>
    </r>
  </si>
  <si>
    <r>
      <rPr>
        <sz val="11"/>
        <color rgb="FF000000"/>
        <rFont val="Calibri"/>
      </rPr>
      <t>Perform the following to determine if the SSH timeout is configured:</t>
    </r>
    <r>
      <rPr>
        <sz val="11"/>
        <color rgb="FF000000"/>
        <rFont val="Calibri"/>
      </rPr>
      <t xml:space="preserve">
</t>
    </r>
    <r>
      <rPr>
        <sz val="11"/>
        <color rgb="FF000000"/>
        <rFont val="Calibri"/>
      </rPr>
      <t>Verify the timeout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</si>
  <si>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in not enabled by default.</t>
    </r>
  </si>
  <si>
    <t>2.1.1.1.5</t>
  </si>
  <si>
    <r>
      <rPr>
        <sz val="11"/>
        <rFont val="Calibri"/>
      </rPr>
      <t xml:space="preserve">Set maximum value for </t>
    </r>
    <r>
      <rPr>
        <sz val="11"/>
        <color rgb="FF000000"/>
        <rFont val="Calibri"/>
      </rPr>
      <t>'</t>
    </r>
    <r>
      <rPr>
        <b/>
        <sz val="11"/>
        <color rgb="FF000000"/>
        <rFont val="Calibri"/>
      </rPr>
      <t>ip ssh authentication-retries</t>
    </r>
    <r>
      <rPr>
        <sz val="11"/>
        <color rgb="FF000000"/>
        <rFont val="Calibri"/>
      </rPr>
      <t>'</t>
    </r>
  </si>
  <si>
    <r>
      <rPr>
        <sz val="11"/>
        <color rgb="FF000000"/>
        <rFont val="Calibri"/>
      </rPr>
      <t>Configure the SSH timeout: 3 or less</t>
    </r>
    <r>
      <rPr>
        <sz val="11"/>
        <color rgb="FF000000"/>
        <rFont val="Calibri"/>
      </rPr>
      <t xml:space="preserve">
</t>
    </r>
    <r>
      <rPr>
        <sz val="11"/>
        <color rgb="FF006096"/>
        <rFont val="Roboto Condensed"/>
      </rPr>
      <t xml:space="preserve">
</t>
    </r>
    <r>
      <rPr>
        <sz val="11"/>
        <color rgb="FF006096"/>
        <rFont val="Roboto Condensed"/>
      </rPr>
      <t>hostname(config)#ip ssh authentication-retries [&lt;em&gt;3&lt;/em&gt;]</t>
    </r>
    <r>
      <rPr>
        <sz val="11"/>
        <color rgb="FF006096"/>
        <rFont val="Roboto Condensed"/>
      </rPr>
      <t xml:space="preserve">
</t>
    </r>
  </si>
  <si>
    <r>
      <rPr>
        <sz val="11"/>
        <color rgb="FF000000"/>
        <rFont val="Calibri"/>
      </rPr>
      <t>The number of retries before the SSH login session disconnects.</t>
    </r>
  </si>
  <si>
    <r>
      <rPr>
        <sz val="11"/>
        <color rgb="FF000000"/>
        <rFont val="Calibri"/>
      </rPr>
      <t>Organizations should implement a security policy limiting the number of authentication attempts for network administrators and enforce the policy through the 'ip ssh authentication-retries' command.</t>
    </r>
  </si>
  <si>
    <r>
      <rPr>
        <sz val="11"/>
        <color rgb="FF000000"/>
        <rFont val="Calibri"/>
      </rPr>
      <t>Perform the following to determine if SSH authentication retries is configured:</t>
    </r>
    <r>
      <rPr>
        <sz val="11"/>
        <color rgb="FF000000"/>
        <rFont val="Calibri"/>
      </rPr>
      <t xml:space="preserve">
</t>
    </r>
    <r>
      <rPr>
        <sz val="11"/>
        <color rgb="FF000000"/>
        <rFont val="Calibri"/>
      </rPr>
      <t>Verify the authentication retries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</si>
  <si>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is not enabled by default. When set, the default value is 3.</t>
    </r>
  </si>
  <si>
    <t>Setup SSH</t>
  </si>
  <si>
    <t>2.1.1.2</t>
  </si>
  <si>
    <r>
      <rPr>
        <sz val="11"/>
        <rFont val="Calibri"/>
      </rPr>
      <t xml:space="preserve">Set version 2 for </t>
    </r>
    <r>
      <rPr>
        <sz val="11"/>
        <color rgb="FF000000"/>
        <rFont val="Calibri"/>
      </rPr>
      <t>'</t>
    </r>
    <r>
      <rPr>
        <b/>
        <sz val="11"/>
        <color rgb="FF000000"/>
        <rFont val="Calibri"/>
      </rPr>
      <t>ip ssh version</t>
    </r>
    <r>
      <rPr>
        <sz val="11"/>
        <color rgb="FF000000"/>
        <rFont val="Calibri"/>
      </rPr>
      <t>'</t>
    </r>
  </si>
  <si>
    <r>
      <rPr>
        <sz val="11"/>
        <color rgb="FF000000"/>
        <rFont val="Calibri"/>
      </rPr>
      <t>Configure the router to use SSH version 2</t>
    </r>
    <r>
      <rPr>
        <sz val="11"/>
        <color rgb="FF000000"/>
        <rFont val="Calibri"/>
      </rPr>
      <t xml:space="preserve">
</t>
    </r>
    <r>
      <rPr>
        <sz val="11"/>
        <color rgb="FF006096"/>
        <rFont val="Roboto Condensed"/>
      </rPr>
      <t xml:space="preserve">
</t>
    </r>
    <r>
      <rPr>
        <sz val="11"/>
        <color rgb="FF006096"/>
        <rFont val="Roboto Condensed"/>
      </rPr>
      <t>hostname(config)#ip ssh version 2</t>
    </r>
    <r>
      <rPr>
        <sz val="11"/>
        <color rgb="FF006096"/>
        <rFont val="Roboto Condensed"/>
      </rPr>
      <t xml:space="preserve">
</t>
    </r>
  </si>
  <si>
    <r>
      <rPr>
        <sz val="11"/>
        <color rgb="FF000000"/>
        <rFont val="Calibri"/>
      </rPr>
      <t>Specify the version of Secure Shell (SSH) to be run on a router</t>
    </r>
  </si>
  <si>
    <r>
      <rPr>
        <sz val="11"/>
        <color rgb="FF000000"/>
        <rFont val="Calibri"/>
      </rPr>
      <t>To reduce the risk of unauthorized access, organizations should implement a security policy to review their current protocols to ensure the most secure protocol versions are in use.</t>
    </r>
  </si>
  <si>
    <r>
      <rPr>
        <sz val="11"/>
        <color rgb="FF000000"/>
        <rFont val="Calibri"/>
      </rPr>
      <t>Perform the following to determine if SSH version 2 is configured:</t>
    </r>
    <r>
      <rPr>
        <sz val="11"/>
        <color rgb="FF000000"/>
        <rFont val="Calibri"/>
      </rPr>
      <t xml:space="preserve">
</t>
    </r>
    <r>
      <rPr>
        <sz val="11"/>
        <color rgb="FF000000"/>
        <rFont val="Calibri"/>
      </rPr>
      <t>Verify that SSH version 2 is configured properly.</t>
    </r>
    <r>
      <rPr>
        <sz val="11"/>
        <color rgb="FF000000"/>
        <rFont val="Calibri"/>
      </rPr>
      <t xml:space="preserve">
</t>
    </r>
    <r>
      <rPr>
        <sz val="11"/>
        <color rgb="FF006096"/>
        <rFont val="Roboto Condensed"/>
      </rPr>
      <t xml:space="preserve">
</t>
    </r>
    <r>
      <rPr>
        <sz val="11"/>
        <color rgb="FF006096"/>
        <rFont val="Roboto Condensed"/>
      </rPr>
      <t>hostname#sh ip ssh</t>
    </r>
    <r>
      <rPr>
        <sz val="11"/>
        <color rgb="FF006096"/>
        <rFont val="Roboto Condensed"/>
      </rPr>
      <t xml:space="preserve">
</t>
    </r>
  </si>
  <si>
    <r>
      <rPr>
        <sz val="11"/>
        <color rgb="FF000000"/>
        <rFont val="Calibri"/>
      </rPr>
      <t>SSH is not enabled by default. When enabled, SSH operates in compatibility mode (versions 1 and 2 supported).</t>
    </r>
  </si>
  <si>
    <t>Global Service Rules</t>
  </si>
  <si>
    <t>2.1.2</t>
  </si>
  <si>
    <r>
      <rPr>
        <sz val="11"/>
        <rFont val="Calibri"/>
      </rPr>
      <t xml:space="preserve">Set </t>
    </r>
    <r>
      <rPr>
        <sz val="11"/>
        <color rgb="FF000000"/>
        <rFont val="Calibri"/>
      </rPr>
      <t>'</t>
    </r>
    <r>
      <rPr>
        <b/>
        <sz val="11"/>
        <color rgb="FF000000"/>
        <rFont val="Calibri"/>
      </rPr>
      <t>no cdp run</t>
    </r>
    <r>
      <rPr>
        <sz val="11"/>
        <color rgb="FF000000"/>
        <rFont val="Calibri"/>
      </rPr>
      <t>'</t>
    </r>
  </si>
  <si>
    <r>
      <rPr>
        <sz val="11"/>
        <color rgb="FF000000"/>
        <rFont val="Calibri"/>
      </rPr>
      <t>Disable Cisco Discovery Protocol (CDP) service globally.</t>
    </r>
    <r>
      <rPr>
        <sz val="11"/>
        <color rgb="FF000000"/>
        <rFont val="Calibri"/>
      </rPr>
      <t xml:space="preserve">
</t>
    </r>
    <r>
      <rPr>
        <sz val="11"/>
        <color rgb="FF006096"/>
        <rFont val="Roboto Condensed"/>
      </rPr>
      <t xml:space="preserve">
</t>
    </r>
    <r>
      <rPr>
        <sz val="11"/>
        <color rgb="FF006096"/>
        <rFont val="Roboto Condensed"/>
      </rPr>
      <t>hostname(config)#no cdp run</t>
    </r>
    <r>
      <rPr>
        <sz val="11"/>
        <color rgb="FF006096"/>
        <rFont val="Roboto Condensed"/>
      </rPr>
      <t xml:space="preserve">
</t>
    </r>
  </si>
  <si>
    <r>
      <rPr>
        <sz val="11"/>
        <color rgb="FF000000"/>
        <rFont val="Calibri"/>
      </rPr>
      <t>Disable Cisco Discovery Protocol (CDP) service at device level.</t>
    </r>
  </si>
  <si>
    <r>
      <rPr>
        <sz val="11"/>
        <color rgb="FF000000"/>
        <rFont val="Calibri"/>
      </rPr>
      <t>To reduce the risk of unauthorized access, organizations should implement a security policy restricting network protocols and explicitly require disabling all insecure or unnecessary protocols.</t>
    </r>
  </si>
  <si>
    <r>
      <rPr>
        <sz val="11"/>
        <color rgb="FF000000"/>
        <rFont val="Calibri"/>
      </rPr>
      <t>Perform the following to determine if CDP is enabled:</t>
    </r>
    <r>
      <rPr>
        <sz val="11"/>
        <color rgb="FF000000"/>
        <rFont val="Calibri"/>
      </rPr>
      <t xml:space="preserve">
</t>
    </r>
    <r>
      <rPr>
        <sz val="11"/>
        <color rgb="FF000000"/>
        <rFont val="Calibri"/>
      </rPr>
      <t>Verify the result shows "CDP is not enabled"</t>
    </r>
    <r>
      <rPr>
        <sz val="11"/>
        <color rgb="FF000000"/>
        <rFont val="Calibri"/>
      </rPr>
      <t xml:space="preserve">
</t>
    </r>
    <r>
      <rPr>
        <sz val="11"/>
        <color rgb="FF006096"/>
        <rFont val="Roboto Condensed"/>
      </rPr>
      <t xml:space="preserve">
</t>
    </r>
    <r>
      <rPr>
        <sz val="11"/>
        <color rgb="FF006096"/>
        <rFont val="Roboto Condensed"/>
      </rPr>
      <t>hostname#show cdp</t>
    </r>
    <r>
      <rPr>
        <sz val="11"/>
        <color rgb="FF006096"/>
        <rFont val="Roboto Condensed"/>
      </rPr>
      <t xml:space="preserve">
</t>
    </r>
  </si>
  <si>
    <r>
      <rPr>
        <sz val="11"/>
        <color rgb="FF000000"/>
        <rFont val="Calibri"/>
      </rPr>
      <t>Enabled on all platforms except the Cisco 10000 Series Edge Services Router</t>
    </r>
  </si>
  <si>
    <t>2.1.3</t>
  </si>
  <si>
    <r>
      <rPr>
        <sz val="11"/>
        <rFont val="Calibri"/>
      </rPr>
      <t xml:space="preserve">Set </t>
    </r>
    <r>
      <rPr>
        <sz val="11"/>
        <color rgb="FF000000"/>
        <rFont val="Calibri"/>
      </rPr>
      <t>'</t>
    </r>
    <r>
      <rPr>
        <b/>
        <sz val="11"/>
        <color rgb="FF000000"/>
        <rFont val="Calibri"/>
      </rPr>
      <t>no ip bootp server</t>
    </r>
    <r>
      <rPr>
        <sz val="11"/>
        <color rgb="FF000000"/>
        <rFont val="Calibri"/>
      </rPr>
      <t>'</t>
    </r>
  </si>
  <si>
    <r>
      <rPr>
        <sz val="11"/>
        <color rgb="FF000000"/>
        <rFont val="Calibri"/>
      </rPr>
      <t>Disable the bootp server.</t>
    </r>
    <r>
      <rPr>
        <sz val="11"/>
        <color rgb="FF000000"/>
        <rFont val="Calibri"/>
      </rPr>
      <t xml:space="preserve">
</t>
    </r>
    <r>
      <rPr>
        <sz val="11"/>
        <color rgb="FF006096"/>
        <rFont val="Roboto Condensed"/>
      </rPr>
      <t xml:space="preserve">
</t>
    </r>
    <r>
      <rPr>
        <sz val="11"/>
        <color rgb="FF006096"/>
        <rFont val="Roboto Condensed"/>
      </rPr>
      <t>hostname(config)#ip dhcp bootp ignore</t>
    </r>
    <r>
      <rPr>
        <sz val="11"/>
        <color rgb="FF006096"/>
        <rFont val="Roboto Condensed"/>
      </rPr>
      <t xml:space="preserve">
</t>
    </r>
  </si>
  <si>
    <r>
      <rPr>
        <sz val="11"/>
        <color rgb="FF000000"/>
        <rFont val="Calibri"/>
      </rPr>
      <t>Disable the Bootstrap Protocol (BOOTP) service on your routing device.</t>
    </r>
  </si>
  <si>
    <r>
      <rPr>
        <sz val="11"/>
        <color rgb="FF000000"/>
        <rFont val="Calibri"/>
      </rPr>
      <t>To reduce the risk of unauthorized access, organizations should implement a security policy restricting network protocols and explicitly require disabling all insecure or unnecessary protocols such as 'ip bootp server'.</t>
    </r>
  </si>
  <si>
    <r>
      <rPr>
        <sz val="11"/>
        <color rgb="FF000000"/>
        <rFont val="Calibri"/>
      </rPr>
      <t>Perform the following to determine if bootp is enabled:</t>
    </r>
    <r>
      <rPr>
        <sz val="11"/>
        <color rgb="FF000000"/>
        <rFont val="Calibri"/>
      </rPr>
      <t xml:space="preserve">
</t>
    </r>
    <r>
      <rPr>
        <sz val="11"/>
        <color rgb="FF000000"/>
        <rFont val="Calibri"/>
      </rPr>
      <t>Verify a "no ip bootp server" result returns</t>
    </r>
    <r>
      <rPr>
        <sz val="11"/>
        <color rgb="FF000000"/>
        <rFont val="Calibri"/>
      </rPr>
      <t xml:space="preserve">
</t>
    </r>
    <r>
      <rPr>
        <sz val="11"/>
        <color rgb="FF006096"/>
        <rFont val="Roboto Condensed"/>
      </rPr>
      <t xml:space="preserve">
</t>
    </r>
    <r>
      <rPr>
        <sz val="11"/>
        <color rgb="FF006096"/>
        <rFont val="Roboto Condensed"/>
      </rPr>
      <t>hostname#show run | incl bootp</t>
    </r>
    <r>
      <rPr>
        <sz val="11"/>
        <color rgb="FF006096"/>
        <rFont val="Roboto Condensed"/>
      </rPr>
      <t xml:space="preserve">
</t>
    </r>
  </si>
  <si>
    <r>
      <rPr>
        <sz val="11"/>
        <color rgb="FF000000"/>
        <rFont val="Calibri"/>
      </rPr>
      <t>Enabled</t>
    </r>
  </si>
  <si>
    <t>2.1.4</t>
  </si>
  <si>
    <r>
      <rPr>
        <sz val="11"/>
        <rFont val="Calibri"/>
      </rPr>
      <t xml:space="preserve">Set </t>
    </r>
    <r>
      <rPr>
        <sz val="11"/>
        <color rgb="FF000000"/>
        <rFont val="Calibri"/>
      </rPr>
      <t>'</t>
    </r>
    <r>
      <rPr>
        <b/>
        <sz val="11"/>
        <color rgb="FF000000"/>
        <rFont val="Calibri"/>
      </rPr>
      <t>no service dhcp</t>
    </r>
    <r>
      <rPr>
        <sz val="11"/>
        <color rgb="FF000000"/>
        <rFont val="Calibri"/>
      </rPr>
      <t>'</t>
    </r>
  </si>
  <si>
    <r>
      <rPr>
        <sz val="11"/>
        <color rgb="FF000000"/>
        <rFont val="Calibri"/>
      </rPr>
      <t>Disable the DHCP server.</t>
    </r>
    <r>
      <rPr>
        <sz val="11"/>
        <color rgb="FF000000"/>
        <rFont val="Calibri"/>
      </rPr>
      <t xml:space="preserve">
</t>
    </r>
    <r>
      <rPr>
        <sz val="11"/>
        <color rgb="FF006096"/>
        <rFont val="Roboto Condensed"/>
      </rPr>
      <t xml:space="preserve">
</t>
    </r>
    <r>
      <rPr>
        <sz val="11"/>
        <color rgb="FF006096"/>
        <rFont val="Roboto Condensed"/>
      </rPr>
      <t>hostname(config)#&lt;strong&gt;no service dhcp&lt;/strong&gt;</t>
    </r>
    <r>
      <rPr>
        <sz val="11"/>
        <color rgb="FF006096"/>
        <rFont val="Roboto Condensed"/>
      </rPr>
      <t xml:space="preserve">
</t>
    </r>
  </si>
  <si>
    <r>
      <rPr>
        <sz val="11"/>
        <color rgb="FF000000"/>
        <rFont val="Calibri"/>
      </rPr>
      <t>Disable the Dynamic Host Configuration Protocol (DHCP) server and relay agent features on your router.</t>
    </r>
  </si>
  <si>
    <r>
      <rPr>
        <sz val="11"/>
        <color rgb="FF000000"/>
        <rFont val="Calibri"/>
      </rPr>
      <t>To reduce the risk of unauthorized access, organizations should implement a security policy restricting network protocols and explicitly require disabling all insecure or unnecessary protocols such as the Dynamic Host Configuration Protocol (DHCP).</t>
    </r>
  </si>
  <si>
    <r>
      <rPr>
        <sz val="11"/>
        <color rgb="FF000000"/>
        <rFont val="Calibri"/>
      </rPr>
      <t>Perform the following to determine if the DHCP service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incl dhcp</t>
    </r>
    <r>
      <rPr>
        <sz val="11"/>
        <color rgb="FF006096"/>
        <rFont val="Roboto Condensed"/>
      </rPr>
      <t xml:space="preserve">
</t>
    </r>
  </si>
  <si>
    <r>
      <rPr>
        <sz val="11"/>
        <color rgb="FF000000"/>
        <rFont val="Calibri"/>
      </rPr>
      <t>Enabled by default, but also requires a DHCP pool to be set to activate the DHCP server.</t>
    </r>
  </si>
  <si>
    <t>2.1.5</t>
  </si>
  <si>
    <r>
      <rPr>
        <sz val="11"/>
        <rFont val="Calibri"/>
      </rPr>
      <t xml:space="preserve">Set </t>
    </r>
    <r>
      <rPr>
        <sz val="11"/>
        <color rgb="FF000000"/>
        <rFont val="Calibri"/>
      </rPr>
      <t>'</t>
    </r>
    <r>
      <rPr>
        <b/>
        <sz val="11"/>
        <color rgb="FF000000"/>
        <rFont val="Calibri"/>
      </rPr>
      <t>no ip identd</t>
    </r>
    <r>
      <rPr>
        <sz val="11"/>
        <color rgb="FF000000"/>
        <rFont val="Calibri"/>
      </rPr>
      <t>'</t>
    </r>
  </si>
  <si>
    <r>
      <rPr>
        <sz val="11"/>
        <color rgb="FF000000"/>
        <rFont val="Calibri"/>
      </rPr>
      <t>Disable the ident server.</t>
    </r>
    <r>
      <rPr>
        <sz val="11"/>
        <color rgb="FF000000"/>
        <rFont val="Calibri"/>
      </rPr>
      <t xml:space="preserve">
</t>
    </r>
    <r>
      <rPr>
        <sz val="11"/>
        <color rgb="FF006096"/>
        <rFont val="Roboto Condensed"/>
      </rPr>
      <t>hostname(config)#no ip identd</t>
    </r>
    <r>
      <rPr>
        <sz val="11"/>
        <color rgb="FF006096"/>
        <rFont val="Roboto Condensed"/>
      </rPr>
      <t xml:space="preserve">
</t>
    </r>
  </si>
  <si>
    <r>
      <rPr>
        <sz val="11"/>
        <color rgb="FF000000"/>
        <rFont val="Calibri"/>
      </rPr>
      <t>Disable the identification (identd) server.</t>
    </r>
  </si>
  <si>
    <r>
      <rPr>
        <sz val="11"/>
        <color rgb="FF000000"/>
        <rFont val="Calibri"/>
      </rPr>
      <t>To reduce the risk of unauthorized access, organizations should implement a security policy restricting network protocols and explicitly require disabling all insecure or unnecessary protocols such as the identification protocol (identd).</t>
    </r>
  </si>
  <si>
    <r>
      <rPr>
        <sz val="11"/>
        <color rgb="FF000000"/>
        <rFont val="Calibri"/>
      </rPr>
      <t>Perform the following to determine if identd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hostname#show run | incl identd</t>
    </r>
    <r>
      <rPr>
        <sz val="11"/>
        <color rgb="FF006096"/>
        <rFont val="Roboto Condensed"/>
      </rPr>
      <t xml:space="preserve">
</t>
    </r>
  </si>
  <si>
    <r>
      <rPr>
        <sz val="11"/>
        <color rgb="FF000000"/>
        <rFont val="Calibri"/>
      </rPr>
      <t>Disabled by default</t>
    </r>
  </si>
  <si>
    <t>2.1.6</t>
  </si>
  <si>
    <r>
      <rPr>
        <sz val="11"/>
        <rFont val="Calibri"/>
      </rPr>
      <t xml:space="preserve">Set </t>
    </r>
    <r>
      <rPr>
        <sz val="11"/>
        <color rgb="FF000000"/>
        <rFont val="Calibri"/>
      </rPr>
      <t>'</t>
    </r>
    <r>
      <rPr>
        <b/>
        <sz val="11"/>
        <color rgb="FF000000"/>
        <rFont val="Calibri"/>
      </rPr>
      <t>service tcp-keepalives-in</t>
    </r>
    <r>
      <rPr>
        <sz val="11"/>
        <color rgb="FF000000"/>
        <rFont val="Calibri"/>
      </rPr>
      <t>'</t>
    </r>
  </si>
  <si>
    <r>
      <rPr>
        <sz val="11"/>
        <color rgb="FF000000"/>
        <rFont val="Calibri"/>
      </rPr>
      <t>Enable TCP keepalives-in service:</t>
    </r>
    <r>
      <rPr>
        <sz val="11"/>
        <color rgb="FF000000"/>
        <rFont val="Calibri"/>
      </rPr>
      <t xml:space="preserve">
</t>
    </r>
    <r>
      <rPr>
        <sz val="11"/>
        <color rgb="FF006096"/>
        <rFont val="Roboto Condensed"/>
      </rPr>
      <t xml:space="preserve">
</t>
    </r>
    <r>
      <rPr>
        <sz val="11"/>
        <color rgb="FF006096"/>
        <rFont val="Roboto Condensed"/>
      </rPr>
      <t>hostname(config)#service tcp-keepalives-in</t>
    </r>
    <r>
      <rPr>
        <sz val="11"/>
        <color rgb="FF006096"/>
        <rFont val="Roboto Condensed"/>
      </rPr>
      <t xml:space="preserve">
</t>
    </r>
  </si>
  <si>
    <r>
      <rPr>
        <sz val="11"/>
        <color rgb="FF000000"/>
        <rFont val="Calibri"/>
      </rPr>
      <t>Generate keepalive packets on idle incoming network connections.</t>
    </r>
  </si>
  <si>
    <r>
      <rPr>
        <sz val="11"/>
        <color rgb="FF000000"/>
        <rFont val="Calibri"/>
      </rPr>
      <t>To reduce the risk of unauthorized access, organizations should implement a security policy restricting how long to allow terminated sessions and enforce this policy through the use of 'tcp-keepalives-in'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</si>
  <si>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service tcp</t>
    </r>
    <r>
      <rPr>
        <sz val="11"/>
        <color rgb="FF006096"/>
        <rFont val="Roboto Condensed"/>
      </rPr>
      <t xml:space="preserve">
</t>
    </r>
  </si>
  <si>
    <r>
      <rPr>
        <sz val="11"/>
        <color rgb="FF000000"/>
        <rFont val="Calibri"/>
      </rPr>
      <t>Disabled by default.</t>
    </r>
  </si>
  <si>
    <t>2.1.7</t>
  </si>
  <si>
    <r>
      <rPr>
        <sz val="11"/>
        <rFont val="Calibri"/>
      </rPr>
      <t xml:space="preserve">Set </t>
    </r>
    <r>
      <rPr>
        <sz val="11"/>
        <color rgb="FF000000"/>
        <rFont val="Calibri"/>
      </rPr>
      <t>'</t>
    </r>
    <r>
      <rPr>
        <b/>
        <sz val="11"/>
        <color rgb="FF000000"/>
        <rFont val="Calibri"/>
      </rPr>
      <t>service tcp-keepalives-out</t>
    </r>
    <r>
      <rPr>
        <sz val="11"/>
        <color rgb="FF000000"/>
        <rFont val="Calibri"/>
      </rPr>
      <t>'</t>
    </r>
  </si>
  <si>
    <r>
      <rPr>
        <sz val="11"/>
        <color rgb="FF000000"/>
        <rFont val="Calibri"/>
      </rPr>
      <t>Enable TCP keepalives-out service:</t>
    </r>
    <r>
      <rPr>
        <sz val="11"/>
        <color rgb="FF000000"/>
        <rFont val="Calibri"/>
      </rPr>
      <t xml:space="preserve">
</t>
    </r>
    <r>
      <rPr>
        <sz val="11"/>
        <color rgb="FF006096"/>
        <rFont val="Roboto Condensed"/>
      </rPr>
      <t xml:space="preserve">
</t>
    </r>
    <r>
      <rPr>
        <sz val="11"/>
        <color rgb="FF006096"/>
        <rFont val="Roboto Condensed"/>
      </rPr>
      <t>hostname(config)#service tcp-keepalives-out</t>
    </r>
    <r>
      <rPr>
        <sz val="11"/>
        <color rgb="FF006096"/>
        <rFont val="Roboto Condensed"/>
      </rPr>
      <t xml:space="preserve">
</t>
    </r>
  </si>
  <si>
    <r>
      <rPr>
        <sz val="11"/>
        <color rgb="FF000000"/>
        <rFont val="Calibri"/>
      </rPr>
      <t>Generate keepalive packets on idle outgoing network connections.</t>
    </r>
  </si>
  <si>
    <r>
      <rPr>
        <sz val="11"/>
        <color rgb="FF000000"/>
        <rFont val="Calibri"/>
      </rPr>
      <t>To reduce the risk of unauthorized access, organizations should implement a security policy restricting how long to allow terminated sessions and enforce this policy through the use of 'tcp-keepalives-out' command.</t>
    </r>
  </si>
  <si>
    <t>2.1.8</t>
  </si>
  <si>
    <r>
      <rPr>
        <sz val="11"/>
        <rFont val="Calibri"/>
      </rPr>
      <t xml:space="preserve">Set </t>
    </r>
    <r>
      <rPr>
        <sz val="11"/>
        <color rgb="FF000000"/>
        <rFont val="Calibri"/>
      </rPr>
      <t>'</t>
    </r>
    <r>
      <rPr>
        <b/>
        <sz val="11"/>
        <color rgb="FF000000"/>
        <rFont val="Calibri"/>
      </rPr>
      <t>no service pad</t>
    </r>
    <r>
      <rPr>
        <sz val="11"/>
        <color rgb="FF000000"/>
        <rFont val="Calibri"/>
      </rPr>
      <t>'</t>
    </r>
  </si>
  <si>
    <r>
      <rPr>
        <sz val="11"/>
        <color rgb="FF000000"/>
        <rFont val="Calibri"/>
      </rPr>
      <t>Disable the PAD service.</t>
    </r>
    <r>
      <rPr>
        <sz val="11"/>
        <color rgb="FF000000"/>
        <rFont val="Calibri"/>
      </rPr>
      <t xml:space="preserve">
</t>
    </r>
    <r>
      <rPr>
        <sz val="11"/>
        <color rgb="FF006096"/>
        <rFont val="Roboto Condensed"/>
      </rPr>
      <t xml:space="preserve">
</t>
    </r>
    <r>
      <rPr>
        <sz val="11"/>
        <color rgb="FF006096"/>
        <rFont val="Roboto Condensed"/>
      </rPr>
      <t>hostname(config)#no service pad</t>
    </r>
    <r>
      <rPr>
        <sz val="11"/>
        <color rgb="FF006096"/>
        <rFont val="Roboto Condensed"/>
      </rPr>
      <t xml:space="preserve">
</t>
    </r>
  </si>
  <si>
    <r>
      <rPr>
        <sz val="11"/>
        <color rgb="FF000000"/>
        <rFont val="Calibri"/>
      </rPr>
      <t>Disable X.25 Packet Assembler/Disassembler (PAD) service.</t>
    </r>
  </si>
  <si>
    <r>
      <rPr>
        <sz val="11"/>
        <color rgb="FF000000"/>
        <rFont val="Calibri"/>
      </rPr>
      <t>To reduce the risk of unauthorized access, organizations should implement a security policy restricting unnecessary services such as the 'PAD' service.</t>
    </r>
  </si>
  <si>
    <r>
      <rPr>
        <sz val="11"/>
        <color rgb="FF000000"/>
        <rFont val="Calibri"/>
      </rPr>
      <t>Perform the following to determine if the feature is disabled: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incl service pad</t>
    </r>
    <r>
      <rPr>
        <sz val="11"/>
        <color rgb="FF006096"/>
        <rFont val="Roboto Condensed"/>
      </rPr>
      <t xml:space="preserve">
</t>
    </r>
  </si>
  <si>
    <r>
      <rPr>
        <sz val="11"/>
        <color rgb="FF000000"/>
        <rFont val="Calibri"/>
      </rPr>
      <t>Enabled by default.</t>
    </r>
  </si>
  <si>
    <t>Logging Rules</t>
  </si>
  <si>
    <t>2.2.1</t>
  </si>
  <si>
    <r>
      <rPr>
        <sz val="11"/>
        <rFont val="Calibri"/>
      </rPr>
      <t xml:space="preserve">Set </t>
    </r>
    <r>
      <rPr>
        <sz val="11"/>
        <color rgb="FF000000"/>
        <rFont val="Calibri"/>
      </rPr>
      <t>'</t>
    </r>
    <r>
      <rPr>
        <b/>
        <sz val="11"/>
        <color rgb="FF000000"/>
        <rFont val="Calibri"/>
      </rPr>
      <t>logging enable</t>
    </r>
    <r>
      <rPr>
        <sz val="11"/>
        <color rgb="FF000000"/>
        <rFont val="Calibri"/>
      </rPr>
      <t>'</t>
    </r>
  </si>
  <si>
    <r>
      <rPr>
        <sz val="11"/>
        <color rgb="FF000000"/>
        <rFont val="Calibri"/>
      </rPr>
      <t>Enable system logging.</t>
    </r>
    <r>
      <rPr>
        <sz val="11"/>
        <color rgb="FF000000"/>
        <rFont val="Calibri"/>
      </rPr>
      <t xml:space="preserve">
</t>
    </r>
    <r>
      <rPr>
        <sz val="11"/>
        <color rgb="FF006096"/>
        <rFont val="Roboto Condensed"/>
      </rPr>
      <t xml:space="preserve">
</t>
    </r>
    <r>
      <rPr>
        <sz val="11"/>
        <color rgb="FF006096"/>
        <rFont val="Roboto Condensed"/>
      </rPr>
      <t>hostname(config)#archive</t>
    </r>
    <r>
      <rPr>
        <sz val="11"/>
        <color rgb="FF006096"/>
        <rFont val="Roboto Condensed"/>
      </rPr>
      <t xml:space="preserve">
</t>
    </r>
    <r>
      <rPr>
        <sz val="11"/>
        <color rgb="FF006096"/>
        <rFont val="Roboto Condensed"/>
      </rPr>
      <t>hostname(config-archive)#log config</t>
    </r>
    <r>
      <rPr>
        <sz val="11"/>
        <color rgb="FF006096"/>
        <rFont val="Roboto Condensed"/>
      </rPr>
      <t xml:space="preserve">
</t>
    </r>
    <r>
      <rPr>
        <sz val="11"/>
        <color rgb="FF006096"/>
        <rFont val="Roboto Condensed"/>
      </rPr>
      <t>hostname(config-archive-log-cfg)#logging enable</t>
    </r>
    <r>
      <rPr>
        <sz val="11"/>
        <color rgb="FF006096"/>
        <rFont val="Roboto Condensed"/>
      </rPr>
      <t xml:space="preserve">
</t>
    </r>
    <r>
      <rPr>
        <sz val="11"/>
        <color rgb="FF006096"/>
        <rFont val="Roboto Condensed"/>
      </rPr>
      <t>hostname(config-archive-log-cfg)#end</t>
    </r>
    <r>
      <rPr>
        <sz val="11"/>
        <color rgb="FF006096"/>
        <rFont val="Roboto Condensed"/>
      </rPr>
      <t xml:space="preserve">
</t>
    </r>
  </si>
  <si>
    <r>
      <rPr>
        <sz val="11"/>
        <color rgb="FF000000"/>
        <rFont val="Calibri"/>
      </rPr>
      <t>Enable logging of system messages.</t>
    </r>
  </si>
  <si>
    <r>
      <rPr>
        <sz val="11"/>
        <color rgb="FF000000"/>
        <rFont val="Calibri"/>
      </rPr>
      <t>Enabling the Cisco IOS 'logging enable' command enforces the monitoring of technology risks for the organizations' network devices.</t>
    </r>
  </si>
  <si>
    <r>
      <rPr>
        <sz val="11"/>
        <color rgb="FF000000"/>
        <rFont val="Calibri"/>
      </rPr>
      <t>Perform the following to determine if the feature is enabled:</t>
    </r>
    <r>
      <rPr>
        <sz val="11"/>
        <color rgb="FF000000"/>
        <rFont val="Calibri"/>
      </rPr>
      <t xml:space="preserve">
</t>
    </r>
    <r>
      <rPr>
        <sz val="11"/>
        <color rgb="FF000000"/>
        <rFont val="Calibri"/>
      </rPr>
      <t>Verify no result returns</t>
    </r>
    <r>
      <rPr>
        <sz val="11"/>
        <color rgb="FF000000"/>
        <rFont val="Calibri"/>
      </rPr>
      <t xml:space="preserve">
</t>
    </r>
    <r>
      <rPr>
        <sz val="11"/>
        <color rgb="FF006096"/>
        <rFont val="Roboto Condensed"/>
      </rPr>
      <t xml:space="preserve">
</t>
    </r>
    <r>
      <rPr>
        <sz val="11"/>
        <color rgb="FF006096"/>
        <rFont val="Roboto Condensed"/>
      </rPr>
      <t>hostname#show run | i logging host</t>
    </r>
    <r>
      <rPr>
        <sz val="11"/>
        <color rgb="FF006096"/>
        <rFont val="Roboto Condensed"/>
      </rPr>
      <t xml:space="preserve">
</t>
    </r>
  </si>
  <si>
    <r>
      <rPr>
        <sz val="11"/>
        <color rgb="FF000000"/>
        <rFont val="Calibri"/>
      </rPr>
      <t>Logging is not enabled/</t>
    </r>
  </si>
  <si>
    <t>2.2.2</t>
  </si>
  <si>
    <r>
      <rPr>
        <sz val="11"/>
        <rFont val="Calibri"/>
      </rPr>
      <t xml:space="preserve">Set </t>
    </r>
    <r>
      <rPr>
        <sz val="11"/>
        <color rgb="FF000000"/>
        <rFont val="Calibri"/>
      </rPr>
      <t>'</t>
    </r>
    <r>
      <rPr>
        <b/>
        <sz val="11"/>
        <color rgb="FF000000"/>
        <rFont val="Calibri"/>
      </rPr>
      <t>buffer size</t>
    </r>
    <r>
      <rPr>
        <sz val="11"/>
        <color rgb="FF000000"/>
        <rFont val="Calibri"/>
      </rPr>
      <t>'</t>
    </r>
    <r>
      <rPr>
        <sz val="11"/>
        <color rgb="FF000000"/>
        <rFont val="Calibri"/>
      </rPr>
      <t xml:space="preserve"> for </t>
    </r>
    <r>
      <rPr>
        <sz val="11"/>
        <color rgb="FF000000"/>
        <rFont val="Calibri"/>
      </rPr>
      <t>'</t>
    </r>
    <r>
      <rPr>
        <b/>
        <sz val="11"/>
        <color rgb="FF000000"/>
        <rFont val="Calibri"/>
      </rPr>
      <t>logging buffered</t>
    </r>
    <r>
      <rPr>
        <sz val="11"/>
        <color rgb="FF000000"/>
        <rFont val="Calibri"/>
      </rPr>
      <t>'</t>
    </r>
  </si>
  <si>
    <r>
      <rPr>
        <sz val="11"/>
        <color rgb="FF000000"/>
        <rFont val="Calibri"/>
      </rPr>
      <t>Configure buffered logging (with minimum size). Recommended size is 64000.</t>
    </r>
    <r>
      <rPr>
        <sz val="11"/>
        <color rgb="FF000000"/>
        <rFont val="Calibri"/>
      </rPr>
      <t xml:space="preserve">
</t>
    </r>
    <r>
      <rPr>
        <sz val="11"/>
        <color rgb="FF006096"/>
        <rFont val="Roboto Condensed"/>
      </rPr>
      <t xml:space="preserve">
</t>
    </r>
    <r>
      <rPr>
        <sz val="11"/>
        <color rgb="FF006096"/>
        <rFont val="Roboto Condensed"/>
      </rPr>
      <t>hostname(config)#logging buffered [&lt;em&gt;log_buffer_size&lt;/em&gt;]</t>
    </r>
    <r>
      <rPr>
        <sz val="11"/>
        <color rgb="FF006096"/>
        <rFont val="Roboto Condensed"/>
      </rPr>
      <t xml:space="preserve">
</t>
    </r>
  </si>
  <si>
    <r>
      <rPr>
        <sz val="11"/>
        <color rgb="FF000000"/>
        <rFont val="Calibri"/>
      </rPr>
      <t>Enable system message logging to a local buffer.</t>
    </r>
  </si>
  <si>
    <r>
      <rPr>
        <sz val="11"/>
        <color rgb="FF000000"/>
        <rFont val="Calibri"/>
      </rPr>
      <t>Data forensics is effective for managing technology risks and an organization can enforce such policies by enabling the 'logging buffered' command.</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</si>
  <si>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logging buffered</t>
    </r>
    <r>
      <rPr>
        <sz val="11"/>
        <color rgb="FF006096"/>
        <rFont val="Roboto Condensed"/>
      </rPr>
      <t xml:space="preserve">
</t>
    </r>
  </si>
  <si>
    <r>
      <rPr>
        <sz val="11"/>
        <color rgb="FF000000"/>
        <rFont val="Calibri"/>
      </rPr>
      <t>No logging buffer is set by default</t>
    </r>
  </si>
  <si>
    <t>2.2.3</t>
  </si>
  <si>
    <r>
      <rPr>
        <sz val="11"/>
        <rFont val="Calibri"/>
      </rPr>
      <t xml:space="preserve">Set </t>
    </r>
    <r>
      <rPr>
        <sz val="11"/>
        <color rgb="FF000000"/>
        <rFont val="Calibri"/>
      </rPr>
      <t>'</t>
    </r>
    <r>
      <rPr>
        <b/>
        <sz val="11"/>
        <color rgb="FF000000"/>
        <rFont val="Calibri"/>
      </rPr>
      <t>logging console critical</t>
    </r>
    <r>
      <rPr>
        <sz val="11"/>
        <color rgb="FF000000"/>
        <rFont val="Calibri"/>
      </rPr>
      <t>'</t>
    </r>
  </si>
  <si>
    <r>
      <rPr>
        <sz val="11"/>
        <color rgb="FF000000"/>
        <rFont val="Calibri"/>
      </rPr>
      <t>Configure console logging level.</t>
    </r>
    <r>
      <rPr>
        <sz val="11"/>
        <color rgb="FF000000"/>
        <rFont val="Calibri"/>
      </rPr>
      <t xml:space="preserve">
</t>
    </r>
    <r>
      <rPr>
        <sz val="11"/>
        <color rgb="FF006096"/>
        <rFont val="Roboto Condensed"/>
      </rPr>
      <t xml:space="preserve">
</t>
    </r>
    <r>
      <rPr>
        <sz val="11"/>
        <color rgb="FF006096"/>
        <rFont val="Roboto Condensed"/>
      </rPr>
      <t>hostname(config)#logging console critical</t>
    </r>
    <r>
      <rPr>
        <sz val="11"/>
        <color rgb="FF006096"/>
        <rFont val="Roboto Condensed"/>
      </rPr>
      <t xml:space="preserve">
</t>
    </r>
  </si>
  <si>
    <r>
      <rPr>
        <sz val="11"/>
        <color rgb="FF000000"/>
        <rFont val="Calibri"/>
      </rPr>
      <t>Verify logging to device console is enabled and limited to a rational severity level to avoid impacting system performance and management.</t>
    </r>
  </si>
  <si>
    <r>
      <rPr>
        <sz val="11"/>
        <color rgb="FF000000"/>
        <rFont val="Calibri"/>
      </rPr>
      <t>Logging critical messages at the console is important for an organization managing technology risk. The 'logging console' command should capture appropriate severity messages to be effective.</t>
    </r>
  </si>
  <si>
    <r>
      <rPr>
        <sz val="11"/>
        <color rgb="FF000000"/>
        <rFont val="Calibri"/>
      </rPr>
      <t>Perform the following to determine if the feature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hostname#show run | incl logging console</t>
    </r>
    <r>
      <rPr>
        <sz val="11"/>
        <color rgb="FF006096"/>
        <rFont val="Roboto Condensed"/>
      </rPr>
      <t xml:space="preserve">
</t>
    </r>
  </si>
  <si>
    <r>
      <rPr>
        <sz val="11"/>
        <color rgb="FF000000"/>
        <rFont val="Calibri"/>
      </rPr>
      <t>Tthe default is to log all messages</t>
    </r>
  </si>
  <si>
    <t>2.2.4</t>
  </si>
  <si>
    <r>
      <rPr>
        <sz val="11"/>
        <rFont val="Calibri"/>
      </rPr>
      <t xml:space="preserve">Set IP address for </t>
    </r>
    <r>
      <rPr>
        <sz val="11"/>
        <color rgb="FF000000"/>
        <rFont val="Calibri"/>
      </rPr>
      <t>'</t>
    </r>
    <r>
      <rPr>
        <b/>
        <sz val="11"/>
        <color rgb="FF000000"/>
        <rFont val="Calibri"/>
      </rPr>
      <t>logging host</t>
    </r>
    <r>
      <rPr>
        <sz val="11"/>
        <color rgb="FF000000"/>
        <rFont val="Calibri"/>
      </rPr>
      <t>'</t>
    </r>
  </si>
  <si>
    <r>
      <rPr>
        <sz val="11"/>
        <color rgb="FF000000"/>
        <rFont val="Calibri"/>
      </rPr>
      <t>Designate one or more syslog servers by IP address.</t>
    </r>
    <r>
      <rPr>
        <sz val="11"/>
        <color rgb="FF000000"/>
        <rFont val="Calibri"/>
      </rPr>
      <t xml:space="preserve">
</t>
    </r>
    <r>
      <rPr>
        <sz val="11"/>
        <color rgb="FF006096"/>
        <rFont val="Roboto Condensed"/>
      </rPr>
      <t xml:space="preserve">
</t>
    </r>
    <r>
      <rPr>
        <sz val="11"/>
        <color rgb="FF006096"/>
        <rFont val="Roboto Condensed"/>
      </rPr>
      <t>hostname(config)#logging host {syslog_server}</t>
    </r>
    <r>
      <rPr>
        <sz val="11"/>
        <color rgb="FF006096"/>
        <rFont val="Roboto Condensed"/>
      </rPr>
      <t xml:space="preserve">
</t>
    </r>
  </si>
  <si>
    <r>
      <rPr>
        <sz val="11"/>
        <color rgb="FF000000"/>
        <rFont val="Calibri"/>
      </rPr>
      <t>Log system messages and debug output to a remote host.</t>
    </r>
  </si>
  <si>
    <r>
      <rPr>
        <sz val="11"/>
        <color rgb="FF000000"/>
        <rFont val="Calibri"/>
      </rPr>
      <t>Logging is an important process for an organization managing technology risk. The 'logging host' command sets the IP address of the logging host and enforces the logging process.</t>
    </r>
  </si>
  <si>
    <r>
      <rPr>
        <sz val="11"/>
        <color rgb="FF000000"/>
        <rFont val="Calibri"/>
      </rPr>
      <t>Perform the following to determine if a syslog server is enabled:</t>
    </r>
    <r>
      <rPr>
        <sz val="11"/>
        <color rgb="FF000000"/>
        <rFont val="Calibri"/>
      </rPr>
      <t xml:space="preserve">
</t>
    </r>
    <r>
      <rPr>
        <sz val="11"/>
        <color rgb="FF000000"/>
        <rFont val="Calibri"/>
      </rPr>
      <t>Verify one or more IP address(es) returns</t>
    </r>
    <r>
      <rPr>
        <sz val="11"/>
        <color rgb="FF000000"/>
        <rFont val="Calibri"/>
      </rPr>
      <t xml:space="preserve">
</t>
    </r>
    <r>
      <rPr>
        <sz val="11"/>
        <color rgb="FF006096"/>
        <rFont val="Roboto Condensed"/>
      </rPr>
      <t xml:space="preserve">
</t>
    </r>
    <r>
      <rPr>
        <sz val="11"/>
        <color rgb="FF006096"/>
        <rFont val="Roboto Condensed"/>
      </rPr>
      <t>hostname#sh log | incl logging host</t>
    </r>
    <r>
      <rPr>
        <sz val="11"/>
        <color rgb="FF006096"/>
        <rFont val="Roboto Condensed"/>
      </rPr>
      <t xml:space="preserve">
</t>
    </r>
  </si>
  <si>
    <r>
      <rPr>
        <sz val="11"/>
        <color rgb="FF000000"/>
        <rFont val="Calibri"/>
      </rPr>
      <t>System logging messages are not sent to any remote host.</t>
    </r>
  </si>
  <si>
    <t>2.2.5</t>
  </si>
  <si>
    <r>
      <rPr>
        <sz val="11"/>
        <rFont val="Calibri"/>
      </rPr>
      <t xml:space="preserve">Set </t>
    </r>
    <r>
      <rPr>
        <sz val="11"/>
        <color rgb="FF000000"/>
        <rFont val="Calibri"/>
      </rPr>
      <t>'</t>
    </r>
    <r>
      <rPr>
        <b/>
        <sz val="11"/>
        <color rgb="FF000000"/>
        <rFont val="Calibri"/>
      </rPr>
      <t>logging trap informational</t>
    </r>
    <r>
      <rPr>
        <sz val="11"/>
        <color rgb="FF000000"/>
        <rFont val="Calibri"/>
      </rPr>
      <t>'</t>
    </r>
  </si>
  <si>
    <r>
      <rPr>
        <sz val="11"/>
        <color rgb="FF000000"/>
        <rFont val="Calibri"/>
      </rPr>
      <t>Configure SNMP trap and syslog logging level.</t>
    </r>
    <r>
      <rPr>
        <sz val="11"/>
        <color rgb="FF000000"/>
        <rFont val="Calibri"/>
      </rPr>
      <t xml:space="preserve">
</t>
    </r>
    <r>
      <rPr>
        <sz val="11"/>
        <color rgb="FF006096"/>
        <rFont val="Roboto Condensed"/>
      </rPr>
      <t xml:space="preserve">
</t>
    </r>
    <r>
      <rPr>
        <sz val="11"/>
        <color rgb="FF006096"/>
        <rFont val="Roboto Condensed"/>
      </rPr>
      <t>hostname(config)#logging trap informational</t>
    </r>
    <r>
      <rPr>
        <sz val="11"/>
        <color rgb="FF006096"/>
        <rFont val="Roboto Condensed"/>
      </rPr>
      <t xml:space="preserve">
</t>
    </r>
  </si>
  <si>
    <r>
      <rPr>
        <sz val="11"/>
        <color rgb="FF000000"/>
        <rFont val="Calibri"/>
      </rPr>
      <t>Limit messages logged to the syslog servers based on severity level informational.</t>
    </r>
  </si>
  <si>
    <r>
      <rPr>
        <sz val="11"/>
        <color rgb="FF000000"/>
        <rFont val="Calibri"/>
      </rPr>
      <t>Logging is an important process for an organization managing technology risk. The 'logging trap' command sets the severity of messages and enforces the logging process.</t>
    </r>
  </si>
  <si>
    <r>
      <rPr>
        <sz val="11"/>
        <color rgb="FF000000"/>
        <rFont val="Calibri"/>
      </rPr>
      <t>Perform the following to determine if a syslog server for SNMP traps is enabled:</t>
    </r>
    <r>
      <rPr>
        <sz val="11"/>
        <color rgb="FF000000"/>
        <rFont val="Calibri"/>
      </rPr>
      <t xml:space="preserve">
</t>
    </r>
    <r>
      <rPr>
        <sz val="11"/>
        <color rgb="FF000000"/>
        <rFont val="Calibri"/>
      </rPr>
      <t>Verify "level informational" returns</t>
    </r>
    <r>
      <rPr>
        <sz val="11"/>
        <color rgb="FF000000"/>
        <rFont val="Calibri"/>
      </rPr>
      <t xml:space="preserve">
</t>
    </r>
    <r>
      <rPr>
        <sz val="11"/>
        <color rgb="FF006096"/>
        <rFont val="Roboto Condensed"/>
      </rPr>
      <t xml:space="preserve">
</t>
    </r>
    <r>
      <rPr>
        <sz val="11"/>
        <color rgb="FF006096"/>
        <rFont val="Roboto Condensed"/>
      </rPr>
      <t>hostname#sh log | incl trap logging</t>
    </r>
    <r>
      <rPr>
        <sz val="11"/>
        <color rgb="FF006096"/>
        <rFont val="Roboto Condensed"/>
      </rPr>
      <t xml:space="preserve">
</t>
    </r>
  </si>
  <si>
    <r>
      <rPr>
        <sz val="11"/>
        <color rgb="FF000000"/>
        <rFont val="Calibri"/>
      </rPr>
      <t>Disabled</t>
    </r>
  </si>
  <si>
    <t>2.2.6</t>
  </si>
  <si>
    <r>
      <rPr>
        <sz val="11"/>
        <rFont val="Calibri"/>
      </rPr>
      <t xml:space="preserve">Set </t>
    </r>
    <r>
      <rPr>
        <sz val="11"/>
        <color rgb="FF000000"/>
        <rFont val="Calibri"/>
      </rPr>
      <t>'</t>
    </r>
    <r>
      <rPr>
        <b/>
        <sz val="11"/>
        <color rgb="FF000000"/>
        <rFont val="Calibri"/>
      </rPr>
      <t>service timestamps debug datetime</t>
    </r>
    <r>
      <rPr>
        <sz val="11"/>
        <color rgb="FF000000"/>
        <rFont val="Calibri"/>
      </rPr>
      <t>'</t>
    </r>
  </si>
  <si>
    <r>
      <rPr>
        <sz val="11"/>
        <color rgb="FF000000"/>
        <rFont val="Calibri"/>
      </rPr>
      <t>Configure debug messages to include timestamps.</t>
    </r>
    <r>
      <rPr>
        <sz val="11"/>
        <color rgb="FF000000"/>
        <rFont val="Calibri"/>
      </rPr>
      <t xml:space="preserve">
</t>
    </r>
    <r>
      <rPr>
        <sz val="11"/>
        <color rgb="FF006096"/>
        <rFont val="Roboto Condensed"/>
      </rPr>
      <t xml:space="preserve">
</t>
    </r>
    <r>
      <rPr>
        <sz val="11"/>
        <color rgb="FF006096"/>
        <rFont val="Roboto Condensed"/>
      </rPr>
      <t>hostname(config)#service timestamps debug datetime {&lt;em&gt;msec&lt;/em&gt;} show-timezone</t>
    </r>
    <r>
      <rPr>
        <sz val="11"/>
        <color rgb="FF006096"/>
        <rFont val="Roboto Condensed"/>
      </rPr>
      <t xml:space="preserve">
</t>
    </r>
  </si>
  <si>
    <r>
      <rPr>
        <sz val="11"/>
        <color rgb="FF000000"/>
        <rFont val="Calibri"/>
      </rPr>
      <t>Configure the system to apply a time stamp to debugging messages or system logging messages</t>
    </r>
  </si>
  <si>
    <r>
      <rPr>
        <sz val="11"/>
        <color rgb="FF000000"/>
        <rFont val="Calibri"/>
      </rPr>
      <t>Logging is an important process for an organization managing technology risk and establishing a timeline of events is critical. The 'service timestamps' command sets the date and time on entries sent to the logging host and enforces the logging process.</t>
    </r>
  </si>
  <si>
    <r>
      <rPr>
        <sz val="11"/>
        <color rgb="FF000000"/>
        <rFont val="Calibri"/>
      </rPr>
      <t>Perform the following to determine if the additional detail is enabled:</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service timestamps</t>
    </r>
    <r>
      <rPr>
        <sz val="11"/>
        <color rgb="FF006096"/>
        <rFont val="Roboto Condensed"/>
      </rPr>
      <t xml:space="preserve">
</t>
    </r>
  </si>
  <si>
    <r>
      <rPr>
        <sz val="11"/>
        <color rgb="FF000000"/>
        <rFont val="Calibri"/>
      </rPr>
      <t>Time stamps are applied to debug and logging messages.</t>
    </r>
  </si>
  <si>
    <t>2.2.7</t>
  </si>
  <si>
    <r>
      <rPr>
        <sz val="11"/>
        <rFont val="Calibri"/>
      </rPr>
      <t xml:space="preserve">Set </t>
    </r>
    <r>
      <rPr>
        <sz val="11"/>
        <color rgb="FF000000"/>
        <rFont val="Calibri"/>
      </rPr>
      <t>'</t>
    </r>
    <r>
      <rPr>
        <b/>
        <sz val="11"/>
        <color rgb="FF000000"/>
        <rFont val="Calibri"/>
      </rPr>
      <t>logging source interface</t>
    </r>
    <r>
      <rPr>
        <sz val="11"/>
        <color rgb="FF000000"/>
        <rFont val="Calibri"/>
      </rPr>
      <t>'</t>
    </r>
  </si>
  <si>
    <r>
      <rPr>
        <sz val="11"/>
        <color rgb="FF000000"/>
        <rFont val="Calibri"/>
      </rPr>
      <t>Bind logging to the loopback interface.</t>
    </r>
    <r>
      <rPr>
        <sz val="11"/>
        <color rgb="FF000000"/>
        <rFont val="Calibri"/>
      </rPr>
      <t xml:space="preserve">
</t>
    </r>
    <r>
      <rPr>
        <sz val="11"/>
        <color rgb="FF006096"/>
        <rFont val="Roboto Condensed"/>
      </rPr>
      <t xml:space="preserve">
</t>
    </r>
    <r>
      <rPr>
        <sz val="11"/>
        <color rgb="FF006096"/>
        <rFont val="Roboto Condensed"/>
      </rPr>
      <t>hostname(config)#logging source-interface loopback {&lt;em&gt;loopback_interface_number&lt;/em&gt;}</t>
    </r>
    <r>
      <rPr>
        <sz val="11"/>
        <color rgb="FF006096"/>
        <rFont val="Roboto Condensed"/>
      </rPr>
      <t xml:space="preserve">
</t>
    </r>
  </si>
  <si>
    <r>
      <rPr>
        <sz val="11"/>
        <color rgb="FF000000"/>
        <rFont val="Calibri"/>
      </rPr>
      <t>Specify the source IPv4 or IPv6 address of system logging packets</t>
    </r>
  </si>
  <si>
    <r>
      <rPr>
        <sz val="11"/>
        <color rgb="FF000000"/>
        <rFont val="Calibri"/>
      </rPr>
      <t>Logging is an important process for an organization managing technology risk and establishing a consistent source of messages for the logging host is critical. The 'logging source interface loopback' command sets a consistent IP address to send messages to the logging host and enforces the logging process.</t>
    </r>
  </si>
  <si>
    <r>
      <rPr>
        <sz val="11"/>
        <color rgb="FF000000"/>
        <rFont val="Calibri"/>
      </rPr>
      <t>Perform the following to determine if logging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logging source</t>
    </r>
    <r>
      <rPr>
        <sz val="11"/>
        <color rgb="FF006096"/>
        <rFont val="Roboto Condensed"/>
      </rPr>
      <t xml:space="preserve">
</t>
    </r>
  </si>
  <si>
    <r>
      <rPr>
        <sz val="11"/>
        <color rgb="FF000000"/>
        <rFont val="Calibri"/>
      </rPr>
      <t>The wildcard interface address is used.</t>
    </r>
  </si>
  <si>
    <t>2.2.8</t>
  </si>
  <si>
    <r>
      <rPr>
        <sz val="11"/>
        <rFont val="Calibri"/>
      </rPr>
      <t xml:space="preserve">Set </t>
    </r>
    <r>
      <rPr>
        <sz val="11"/>
        <color rgb="FF000000"/>
        <rFont val="Calibri"/>
      </rPr>
      <t>'</t>
    </r>
    <r>
      <rPr>
        <b/>
        <sz val="11"/>
        <color rgb="FF000000"/>
        <rFont val="Calibri"/>
      </rPr>
      <t>login success/failure logging</t>
    </r>
    <r>
      <rPr>
        <sz val="11"/>
        <color rgb="FF000000"/>
        <rFont val="Calibri"/>
      </rPr>
      <t>'</t>
    </r>
  </si>
  <si>
    <r>
      <rPr>
        <sz val="11"/>
        <color rgb="FF006096"/>
        <rFont val="Roboto Condensed"/>
      </rPr>
      <t>hostname(config)#login on-failure log</t>
    </r>
    <r>
      <rPr>
        <sz val="11"/>
        <color rgb="FF006096"/>
        <rFont val="Roboto Condensed"/>
      </rPr>
      <t xml:space="preserve">
</t>
    </r>
    <r>
      <rPr>
        <sz val="11"/>
        <color rgb="FF006096"/>
        <rFont val="Roboto Condensed"/>
      </rPr>
      <t>hostname(config)#login on-success log</t>
    </r>
    <r>
      <rPr>
        <sz val="11"/>
        <color rgb="FF006096"/>
        <rFont val="Roboto Condensed"/>
      </rPr>
      <t xml:space="preserve">
</t>
    </r>
    <r>
      <rPr>
        <sz val="11"/>
        <color rgb="FF006096"/>
        <rFont val="Roboto Condensed"/>
      </rPr>
      <t>hostname(config)#end</t>
    </r>
    <r>
      <rPr>
        <sz val="11"/>
        <color rgb="FF006096"/>
        <rFont val="Roboto Condensed"/>
      </rPr>
      <t xml:space="preserve">
</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</si>
  <si>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</si>
  <si>
    <r>
      <rPr>
        <sz val="11"/>
        <color rgb="FF006096"/>
        <rFont val="Roboto Condensed"/>
      </rPr>
      <t>hostname(config)#sho running-config | inc login on-</t>
    </r>
    <r>
      <rPr>
        <sz val="11"/>
        <color rgb="FF006096"/>
        <rFont val="Roboto Condensed"/>
      </rPr>
      <t xml:space="preserve">
</t>
    </r>
  </si>
  <si>
    <t>Require Encryption Keys for NTP</t>
  </si>
  <si>
    <t>2.3.1.1</t>
  </si>
  <si>
    <r>
      <rPr>
        <sz val="11"/>
        <rFont val="Calibri"/>
      </rPr>
      <t xml:space="preserve">Set </t>
    </r>
    <r>
      <rPr>
        <sz val="11"/>
        <color rgb="FF000000"/>
        <rFont val="Calibri"/>
      </rPr>
      <t>'</t>
    </r>
    <r>
      <rPr>
        <b/>
        <sz val="11"/>
        <color rgb="FF000000"/>
        <rFont val="Calibri"/>
      </rPr>
      <t>ntp authenticate</t>
    </r>
    <r>
      <rPr>
        <sz val="11"/>
        <color rgb="FF000000"/>
        <rFont val="Calibri"/>
      </rPr>
      <t>'</t>
    </r>
  </si>
  <si>
    <r>
      <rPr>
        <sz val="11"/>
        <color rgb="FF000000"/>
        <rFont val="Calibri"/>
      </rPr>
      <t>Configure NTP authentication:</t>
    </r>
    <r>
      <rPr>
        <sz val="11"/>
        <color rgb="FF000000"/>
        <rFont val="Calibri"/>
      </rPr>
      <t xml:space="preserve">
</t>
    </r>
    <r>
      <rPr>
        <sz val="11"/>
        <color rgb="FF006096"/>
        <rFont val="Roboto Condensed"/>
      </rPr>
      <t xml:space="preserve">
</t>
    </r>
    <r>
      <rPr>
        <sz val="11"/>
        <color rgb="FF006096"/>
        <rFont val="Roboto Condensed"/>
      </rPr>
      <t>hostname(config)#ntp authenticate</t>
    </r>
    <r>
      <rPr>
        <sz val="11"/>
        <color rgb="FF006096"/>
        <rFont val="Roboto Condensed"/>
      </rPr>
      <t xml:space="preserve">
</t>
    </r>
  </si>
  <si>
    <r>
      <rPr>
        <sz val="11"/>
        <color rgb="FF000000"/>
        <rFont val="Calibri"/>
      </rPr>
      <t>Enable NTP authentication.</t>
    </r>
  </si>
  <si>
    <r>
      <rPr>
        <sz val="11"/>
        <color rgb="FF000000"/>
        <rFont val="Calibri"/>
      </rPr>
      <t>Organizations should establish three Network Time Protocol (NTP) hosts to set consistent time across the enterprise. Enabling the 'ntp authenticate' command enforces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</si>
  <si>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 xml:space="preserve">hostname#show run | include ntp </t>
    </r>
    <r>
      <rPr>
        <sz val="11"/>
        <color rgb="FF006096"/>
        <rFont val="Roboto Condensed"/>
      </rPr>
      <t xml:space="preserve">
</t>
    </r>
  </si>
  <si>
    <r>
      <rPr>
        <sz val="11"/>
        <color rgb="FF000000"/>
        <rFont val="Calibri"/>
      </rPr>
      <t>NTP authentication is not enabled.</t>
    </r>
  </si>
  <si>
    <t>2.3.1.2</t>
  </si>
  <si>
    <r>
      <rPr>
        <sz val="11"/>
        <rFont val="Calibri"/>
      </rPr>
      <t xml:space="preserve">Set </t>
    </r>
    <r>
      <rPr>
        <sz val="11"/>
        <color rgb="FF000000"/>
        <rFont val="Calibri"/>
      </rPr>
      <t>'</t>
    </r>
    <r>
      <rPr>
        <b/>
        <sz val="11"/>
        <color rgb="FF000000"/>
        <rFont val="Calibri"/>
      </rPr>
      <t>ntp authentication-key</t>
    </r>
    <r>
      <rPr>
        <sz val="11"/>
        <color rgb="FF000000"/>
        <rFont val="Calibri"/>
      </rPr>
      <t>'</t>
    </r>
  </si>
  <si>
    <r>
      <rPr>
        <sz val="11"/>
        <color rgb="FF000000"/>
        <rFont val="Calibri"/>
      </rPr>
      <t>Configure at the NTP key ring and encryption key using the following command</t>
    </r>
    <r>
      <rPr>
        <sz val="11"/>
        <color rgb="FF000000"/>
        <rFont val="Calibri"/>
      </rPr>
      <t xml:space="preserve">
</t>
    </r>
    <r>
      <rPr>
        <sz val="11"/>
        <color rgb="FF006096"/>
        <rFont val="Roboto Condensed"/>
      </rPr>
      <t xml:space="preserve">
</t>
    </r>
    <r>
      <rPr>
        <sz val="11"/>
        <color rgb="FF006096"/>
        <rFont val="Roboto Condensed"/>
      </rPr>
      <t>hostname(config)#ntp authentication-key {ntp_key_id} md5 {ntp_key_hash}</t>
    </r>
    <r>
      <rPr>
        <sz val="11"/>
        <color rgb="FF006096"/>
        <rFont val="Roboto Condensed"/>
      </rPr>
      <t xml:space="preserve">
</t>
    </r>
  </si>
  <si>
    <r>
      <rPr>
        <sz val="11"/>
        <color rgb="FF000000"/>
        <rFont val="Calibri"/>
      </rPr>
      <t>Define an authentication key for Network Time Protocol (NTP).</t>
    </r>
  </si>
  <si>
    <r>
      <rPr>
        <sz val="11"/>
        <color rgb="FF000000"/>
        <rFont val="Calibri"/>
      </rPr>
      <t>Organizations should establish three Network Time Protocol (NTP) hosts to set consistent time across the enterprise. Enabling the 'ntp authentication-key'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</si>
  <si>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hostname#show run | include ntp authentication-key</t>
    </r>
    <r>
      <rPr>
        <sz val="11"/>
        <color rgb="FF006096"/>
        <rFont val="Roboto Condensed"/>
      </rPr>
      <t xml:space="preserve">
</t>
    </r>
  </si>
  <si>
    <r>
      <rPr>
        <sz val="11"/>
        <color rgb="FF000000"/>
        <rFont val="Calibri"/>
      </rPr>
      <t>No authentication key is defined for NTP.</t>
    </r>
  </si>
  <si>
    <t>2.3.1.3</t>
  </si>
  <si>
    <r>
      <rPr>
        <sz val="11"/>
        <rFont val="Calibri"/>
      </rPr>
      <t xml:space="preserve">Set the </t>
    </r>
    <r>
      <rPr>
        <sz val="11"/>
        <color rgb="FF000000"/>
        <rFont val="Calibri"/>
      </rPr>
      <t>'</t>
    </r>
    <r>
      <rPr>
        <b/>
        <sz val="11"/>
        <color rgb="FF000000"/>
        <rFont val="Calibri"/>
      </rPr>
      <t>ntp trusted-key</t>
    </r>
    <r>
      <rPr>
        <sz val="11"/>
        <color rgb="FF000000"/>
        <rFont val="Calibri"/>
      </rPr>
      <t>'</t>
    </r>
  </si>
  <si>
    <r>
      <rPr>
        <sz val="11"/>
        <color rgb="FF000000"/>
        <rFont val="Calibri"/>
      </rPr>
      <t>Configure the NTP trusted key using the following command</t>
    </r>
    <r>
      <rPr>
        <sz val="11"/>
        <color rgb="FF000000"/>
        <rFont val="Calibri"/>
      </rPr>
      <t xml:space="preserve">
</t>
    </r>
    <r>
      <rPr>
        <sz val="11"/>
        <color rgb="FF006096"/>
        <rFont val="Roboto Condensed"/>
      </rPr>
      <t xml:space="preserve">
</t>
    </r>
    <r>
      <rPr>
        <sz val="11"/>
        <color rgb="FF006096"/>
        <rFont val="Roboto Condensed"/>
      </rPr>
      <t>hostname(config)#ntp trusted-key {ntp_key_id}</t>
    </r>
    <r>
      <rPr>
        <sz val="11"/>
        <color rgb="FF006096"/>
        <rFont val="Roboto Condensed"/>
      </rPr>
      <t xml:space="preserve">
</t>
    </r>
  </si>
  <si>
    <r>
      <rPr>
        <sz val="11"/>
        <color rgb="FF000000"/>
        <rFont val="Calibri"/>
      </rPr>
      <t>Ensure you authenticate the identity of a system to which Network Time Protocol (NTP) will synchronize</t>
    </r>
  </si>
  <si>
    <r>
      <rPr>
        <sz val="11"/>
        <color rgb="FF000000"/>
        <rFont val="Calibri"/>
      </rPr>
      <t>Organizations should establish three Network Time Protocol (NTP) hosts to set consistent time across the enterprise. Enabling the 'ntp trusted-key'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</si>
  <si>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 xml:space="preserve">hostname#show run | include ntp trusted-key </t>
    </r>
    <r>
      <rPr>
        <sz val="11"/>
        <color rgb="FF006096"/>
        <rFont val="Roboto Condensed"/>
      </rPr>
      <t xml:space="preserve">
</t>
    </r>
    <r>
      <rPr>
        <sz val="11"/>
        <color rgb="FF000000"/>
        <rFont val="Calibri"/>
      </rPr>
      <t xml:space="preserve">
</t>
    </r>
    <r>
      <rPr>
        <sz val="11"/>
        <color rgb="FF000000"/>
        <rFont val="Calibri"/>
      </rPr>
      <t>The above command should return any NTP server(s) configured with encryption keys. This value should be the same as the total number of servers configured as tested in.</t>
    </r>
  </si>
  <si>
    <r>
      <rPr>
        <sz val="11"/>
        <color rgb="FF000000"/>
        <rFont val="Calibri"/>
      </rPr>
      <t>Authentication of the identity of the system is disabled.</t>
    </r>
  </si>
  <si>
    <t>2.3.1.4</t>
  </si>
  <si>
    <r>
      <rPr>
        <sz val="11"/>
        <rFont val="Calibri"/>
      </rPr>
      <t xml:space="preserve">Set </t>
    </r>
    <r>
      <rPr>
        <sz val="11"/>
        <color rgb="FF000000"/>
        <rFont val="Calibri"/>
      </rPr>
      <t>'</t>
    </r>
    <r>
      <rPr>
        <b/>
        <sz val="11"/>
        <color rgb="FF000000"/>
        <rFont val="Calibri"/>
      </rPr>
      <t>key</t>
    </r>
    <r>
      <rPr>
        <sz val="11"/>
        <color rgb="FF000000"/>
        <rFont val="Calibri"/>
      </rPr>
      <t>'</t>
    </r>
    <r>
      <rPr>
        <sz val="11"/>
        <color rgb="FF000000"/>
        <rFont val="Calibri"/>
      </rPr>
      <t xml:space="preserve"> for each </t>
    </r>
    <r>
      <rPr>
        <sz val="11"/>
        <color rgb="FF000000"/>
        <rFont val="Calibri"/>
      </rPr>
      <t>'</t>
    </r>
    <r>
      <rPr>
        <b/>
        <sz val="11"/>
        <color rgb="FF000000"/>
        <rFont val="Calibri"/>
      </rPr>
      <t>ntp server</t>
    </r>
    <r>
      <rPr>
        <sz val="11"/>
        <color rgb="FF000000"/>
        <rFont val="Calibri"/>
      </rPr>
      <t>'</t>
    </r>
  </si>
  <si>
    <r>
      <rPr>
        <sz val="11"/>
        <color rgb="FF000000"/>
        <rFont val="Calibri"/>
      </rPr>
      <t>Configure each NTP Server to use a key ring using the following command.</t>
    </r>
    <r>
      <rPr>
        <sz val="11"/>
        <color rgb="FF000000"/>
        <rFont val="Calibri"/>
      </rPr>
      <t xml:space="preserve">
</t>
    </r>
    <r>
      <rPr>
        <sz val="11"/>
        <color rgb="FF006096"/>
        <rFont val="Roboto Condensed"/>
      </rPr>
      <t xml:space="preserve">
</t>
    </r>
    <r>
      <rPr>
        <sz val="11"/>
        <color rgb="FF006096"/>
        <rFont val="Roboto Condensed"/>
      </rPr>
      <t xml:space="preserve">hostname(config)#ntp server {&lt;em&gt;ntp-server_ip_address&lt;/em&gt;}{key &lt;em&gt;ntp_key_id&lt;/em&gt;} </t>
    </r>
    <r>
      <rPr>
        <sz val="11"/>
        <color rgb="FF006096"/>
        <rFont val="Roboto Condensed"/>
      </rPr>
      <t xml:space="preserve">
</t>
    </r>
  </si>
  <si>
    <r>
      <rPr>
        <sz val="11"/>
        <color rgb="FF000000"/>
        <rFont val="Calibri"/>
      </rPr>
      <t>Specifies the authentication key for NTP.</t>
    </r>
  </si>
  <si>
    <r>
      <rPr>
        <sz val="11"/>
        <color rgb="FF000000"/>
        <rFont val="Calibri"/>
      </rPr>
      <t>Organizations should establish three Network Time Protocol (NTP) hosts to set consistent time across the enterprise. Enabling the 'ntp server key' command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</si>
  <si>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hostname#show run | include ntp server</t>
    </r>
    <r>
      <rPr>
        <sz val="11"/>
        <color rgb="FF006096"/>
        <rFont val="Roboto Condensed"/>
      </rPr>
      <t xml:space="preserve">
</t>
    </r>
  </si>
  <si>
    <r>
      <rPr>
        <sz val="11"/>
        <color rgb="FF000000"/>
        <rFont val="Calibri"/>
      </rPr>
      <t>No NTP key is set by default</t>
    </r>
  </si>
  <si>
    <t>NTP Rules</t>
  </si>
  <si>
    <t>2.3.2</t>
  </si>
  <si>
    <r>
      <rPr>
        <sz val="11"/>
        <rFont val="Calibri"/>
      </rPr>
      <t xml:space="preserve">Set </t>
    </r>
    <r>
      <rPr>
        <sz val="11"/>
        <color rgb="FF000000"/>
        <rFont val="Calibri"/>
      </rPr>
      <t>'</t>
    </r>
    <r>
      <rPr>
        <b/>
        <sz val="11"/>
        <color rgb="FF000000"/>
        <rFont val="Calibri"/>
      </rPr>
      <t>ip address</t>
    </r>
    <r>
      <rPr>
        <sz val="11"/>
        <color rgb="FF000000"/>
        <rFont val="Calibri"/>
      </rPr>
      <t>'</t>
    </r>
    <r>
      <rPr>
        <sz val="11"/>
        <color rgb="FF000000"/>
        <rFont val="Calibri"/>
      </rPr>
      <t xml:space="preserve"> for </t>
    </r>
    <r>
      <rPr>
        <sz val="11"/>
        <color rgb="FF000000"/>
        <rFont val="Calibri"/>
      </rPr>
      <t>'</t>
    </r>
    <r>
      <rPr>
        <b/>
        <sz val="11"/>
        <color rgb="FF000000"/>
        <rFont val="Calibri"/>
      </rPr>
      <t>ntp server</t>
    </r>
    <r>
      <rPr>
        <sz val="11"/>
        <color rgb="FF000000"/>
        <rFont val="Calibri"/>
      </rPr>
      <t>'</t>
    </r>
  </si>
  <si>
    <r>
      <rPr>
        <sz val="11"/>
        <color rgb="FF000000"/>
        <rFont val="Calibri"/>
      </rPr>
      <t>Configure at least one external NTP Server using the following commands</t>
    </r>
    <r>
      <rPr>
        <sz val="11"/>
        <color rgb="FF000000"/>
        <rFont val="Calibri"/>
      </rPr>
      <t xml:space="preserve">
</t>
    </r>
    <r>
      <rPr>
        <sz val="11"/>
        <color rgb="FF006096"/>
        <rFont val="Roboto Condensed"/>
      </rPr>
      <t xml:space="preserve">
</t>
    </r>
    <r>
      <rPr>
        <sz val="11"/>
        <color rgb="FF006096"/>
        <rFont val="Roboto Condensed"/>
      </rPr>
      <t>hostname(config)#ntp server {ntp-server_ip_address}</t>
    </r>
    <r>
      <rPr>
        <sz val="11"/>
        <color rgb="FF006096"/>
        <rFont val="Roboto Condensed"/>
      </rPr>
      <t xml:space="preserve">
</t>
    </r>
    <r>
      <rPr>
        <sz val="11"/>
        <color rgb="FF006096"/>
        <rFont val="Roboto Condensed"/>
      </rPr>
      <t xml:space="preserve">or </t>
    </r>
    <r>
      <rPr>
        <sz val="11"/>
        <color rgb="FF006096"/>
        <rFont val="Roboto Condensed"/>
      </rPr>
      <t xml:space="preserve">
</t>
    </r>
    <r>
      <rPr>
        <sz val="11"/>
        <color rgb="FF006096"/>
        <rFont val="Roboto Condensed"/>
      </rPr>
      <t>hostname(config)#ntp server {ntp server vrf [vrf name] ip address}</t>
    </r>
    <r>
      <rPr>
        <sz val="11"/>
        <color rgb="FF006096"/>
        <rFont val="Roboto Condensed"/>
      </rPr>
      <t xml:space="preserve">
</t>
    </r>
  </si>
  <si>
    <r>
      <rPr>
        <sz val="11"/>
        <color rgb="FF000000"/>
        <rFont val="Calibri"/>
      </rPr>
      <t>Use this command if you want to allow the system to synchronize the system software clock with the specified NTP server.</t>
    </r>
  </si>
  <si>
    <r>
      <rPr>
        <sz val="11"/>
        <color rgb="FF000000"/>
        <rFont val="Calibri"/>
      </rPr>
      <t>Organizations should establish multiple Network Time Protocol (NTP) hosts to set consistent time across the enterprise. Enabling the 'ntp server ip address' enforces encrypted authentication between NTP hosts.</t>
    </r>
  </si>
  <si>
    <r>
      <rPr>
        <sz val="11"/>
        <color rgb="FF000000"/>
        <rFont val="Calibri"/>
      </rPr>
      <t>From the command prompt, execute the following commands:</t>
    </r>
    <r>
      <rPr>
        <sz val="11"/>
        <color rgb="FF000000"/>
        <rFont val="Calibri"/>
      </rPr>
      <t xml:space="preserve">
</t>
    </r>
    <r>
      <rPr>
        <sz val="11"/>
        <color rgb="FF006096"/>
        <rFont val="Roboto Condensed"/>
      </rPr>
      <t xml:space="preserve">
</t>
    </r>
    <r>
      <rPr>
        <sz val="11"/>
        <color rgb="FF006096"/>
        <rFont val="Roboto Condensed"/>
      </rPr>
      <t>hostname#sh ntp associations</t>
    </r>
    <r>
      <rPr>
        <sz val="11"/>
        <color rgb="FF006096"/>
        <rFont val="Roboto Condensed"/>
      </rPr>
      <t xml:space="preserve">
</t>
    </r>
  </si>
  <si>
    <r>
      <rPr>
        <sz val="11"/>
        <color rgb="FF000000"/>
        <rFont val="Calibri"/>
      </rPr>
      <t>No servers are configured by default.</t>
    </r>
  </si>
  <si>
    <t>Loopback Rules</t>
  </si>
  <si>
    <t>2.4.1</t>
  </si>
  <si>
    <r>
      <rPr>
        <sz val="11"/>
        <rFont val="Calibri"/>
      </rPr>
      <t xml:space="preserve">Create a single </t>
    </r>
    <r>
      <rPr>
        <sz val="11"/>
        <color rgb="FF000000"/>
        <rFont val="Calibri"/>
      </rPr>
      <t>'</t>
    </r>
    <r>
      <rPr>
        <b/>
        <sz val="11"/>
        <color rgb="FF000000"/>
        <rFont val="Calibri"/>
      </rPr>
      <t>interface loopback</t>
    </r>
    <r>
      <rPr>
        <sz val="11"/>
        <color rgb="FF000000"/>
        <rFont val="Calibri"/>
      </rPr>
      <t>'</t>
    </r>
  </si>
  <si>
    <r>
      <rPr>
        <sz val="11"/>
        <color rgb="FF000000"/>
        <rFont val="Calibri"/>
      </rPr>
      <t>Define and configure one loopback interface.</t>
    </r>
    <r>
      <rPr>
        <sz val="11"/>
        <color rgb="FF000000"/>
        <rFont val="Calibri"/>
      </rPr>
      <t xml:space="preserve">
</t>
    </r>
    <r>
      <rPr>
        <sz val="11"/>
        <color rgb="FF006096"/>
        <rFont val="Roboto Condensed"/>
      </rPr>
      <t xml:space="preserve">
</t>
    </r>
    <r>
      <rPr>
        <sz val="11"/>
        <color rgb="FF006096"/>
        <rFont val="Roboto Condensed"/>
      </rPr>
      <t>hostname(config)#interface loopback &lt;&lt;em&gt;number&lt;/em&gt;&gt;</t>
    </r>
    <r>
      <rPr>
        <sz val="11"/>
        <color rgb="FF006096"/>
        <rFont val="Roboto Condensed"/>
      </rPr>
      <t xml:space="preserve">
</t>
    </r>
    <r>
      <rPr>
        <sz val="11"/>
        <color rgb="FF006096"/>
        <rFont val="Roboto Condensed"/>
      </rPr>
      <t xml:space="preserve">hostname(config-if)#ip address &lt;&lt;em&gt;loopback_ip_address&lt;/em&gt;&gt; &lt;&lt;em&gt;loopback_subnet_mask&lt;/em&gt;&gt; </t>
    </r>
    <r>
      <rPr>
        <sz val="11"/>
        <color rgb="FF006096"/>
        <rFont val="Roboto Condensed"/>
      </rPr>
      <t xml:space="preserve">
</t>
    </r>
  </si>
  <si>
    <r>
      <rPr>
        <sz val="11"/>
        <color rgb="FF000000"/>
        <rFont val="Calibri"/>
      </rPr>
      <t>Configure a single loopback interface.</t>
    </r>
  </si>
  <si>
    <r>
      <rPr>
        <sz val="11"/>
        <color rgb="FF000000"/>
        <rFont val="Calibri"/>
      </rPr>
      <t>Organizations should plan and establish 'loopback interfaces' for the enterprise network. Loopback interfaces enable critical network information such as OSPF Router IDs and provide termination points for routing protocol sessions.</t>
    </r>
  </si>
  <si>
    <r>
      <rPr>
        <sz val="11"/>
        <color rgb="FF000000"/>
        <rFont val="Calibri"/>
      </rPr>
      <t>Perform the following to determine if a loopback interface is defined:</t>
    </r>
    <r>
      <rPr>
        <sz val="11"/>
        <color rgb="FF000000"/>
        <rFont val="Calibri"/>
      </rPr>
      <t xml:space="preserve">
</t>
    </r>
    <r>
      <rPr>
        <sz val="11"/>
        <color rgb="FF000000"/>
        <rFont val="Calibri"/>
      </rPr>
      <t>Verify an IP address returns for the defined loopback interface</t>
    </r>
    <r>
      <rPr>
        <sz val="11"/>
        <color rgb="FF000000"/>
        <rFont val="Calibri"/>
      </rPr>
      <t xml:space="preserve">
</t>
    </r>
    <r>
      <rPr>
        <sz val="11"/>
        <color rgb="FF006096"/>
        <rFont val="Roboto Condensed"/>
      </rPr>
      <t xml:space="preserve">
</t>
    </r>
    <r>
      <rPr>
        <sz val="11"/>
        <color rgb="FF006096"/>
        <rFont val="Roboto Condensed"/>
      </rPr>
      <t>hostname#sh ip int brief | incl Loopback</t>
    </r>
    <r>
      <rPr>
        <sz val="11"/>
        <color rgb="FF006096"/>
        <rFont val="Roboto Condensed"/>
      </rPr>
      <t xml:space="preserve">
</t>
    </r>
  </si>
  <si>
    <r>
      <rPr>
        <sz val="11"/>
        <color rgb="FF000000"/>
        <rFont val="Calibri"/>
      </rPr>
      <t>There are no loopback interfaces defined by default.</t>
    </r>
  </si>
  <si>
    <t>2.4.2</t>
  </si>
  <si>
    <r>
      <rPr>
        <sz val="11"/>
        <rFont val="Calibri"/>
      </rPr>
      <t xml:space="preserve">Set AAA </t>
    </r>
    <r>
      <rPr>
        <sz val="11"/>
        <color rgb="FF000000"/>
        <rFont val="Calibri"/>
      </rPr>
      <t>'</t>
    </r>
    <r>
      <rPr>
        <b/>
        <sz val="11"/>
        <color rgb="FF000000"/>
        <rFont val="Calibri"/>
      </rPr>
      <t>source-interface</t>
    </r>
    <r>
      <rPr>
        <sz val="11"/>
        <color rgb="FF000000"/>
        <rFont val="Calibri"/>
      </rPr>
      <t>'</t>
    </r>
  </si>
  <si>
    <r>
      <rPr>
        <sz val="11"/>
        <color rgb="FF000000"/>
        <rFont val="Calibri"/>
      </rPr>
      <t>Bind AAA services to the loopback interface.</t>
    </r>
    <r>
      <rPr>
        <sz val="11"/>
        <color rgb="FF000000"/>
        <rFont val="Calibri"/>
      </rPr>
      <t xml:space="preserve">
</t>
    </r>
    <r>
      <rPr>
        <sz val="11"/>
        <color rgb="FF006096"/>
        <rFont val="Roboto Condensed"/>
      </rPr>
      <t xml:space="preserve">
</t>
    </r>
    <r>
      <rPr>
        <sz val="11"/>
        <color rgb="FF006096"/>
        <rFont val="Roboto Condensed"/>
      </rPr>
      <t>Hostname(config)#ip radius source-interface loopback {loopback_interface_number}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Hostname(config)#aaa group server tacacs+ {group_name} hostname(config-sg-tacacs+)#ip tacacs source-interface {loopback_interface_number}</t>
    </r>
    <r>
      <rPr>
        <sz val="11"/>
        <color rgb="FF006096"/>
        <rFont val="Roboto Condensed"/>
      </rPr>
      <t xml:space="preserve">
</t>
    </r>
  </si>
  <si>
    <r>
      <rPr>
        <sz val="11"/>
        <color rgb="FF000000"/>
        <rFont val="Calibri"/>
      </rPr>
      <t>Force AAA to use the IP address of a specified interface for all outgoing AAA packets</t>
    </r>
  </si>
  <si>
    <r>
      <rPr>
        <sz val="11"/>
        <color rgb="FF000000"/>
        <rFont val="Calibri"/>
      </rPr>
      <t>Organizations should design and implement authentication, authorization, and accounting (AAA) services for effective monitoring of enterprise network devices. Binding AAA services to the source-interface loopback enables these services.</t>
    </r>
  </si>
  <si>
    <r>
      <rPr>
        <sz val="11"/>
        <color rgb="FF000000"/>
        <rFont val="Calibri"/>
      </rPr>
      <t>Perform the following to determine if AAA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tacacs source | radius source</t>
    </r>
    <r>
      <rPr>
        <sz val="11"/>
        <color rgb="FF006096"/>
        <rFont val="Roboto Condensed"/>
      </rPr>
      <t xml:space="preserve">
</t>
    </r>
  </si>
  <si>
    <t>2.4.3</t>
  </si>
  <si>
    <r>
      <rPr>
        <sz val="11"/>
        <rFont val="Calibri"/>
      </rPr>
      <t xml:space="preserve">Set </t>
    </r>
    <r>
      <rPr>
        <sz val="11"/>
        <color rgb="FF000000"/>
        <rFont val="Calibri"/>
      </rPr>
      <t>'</t>
    </r>
    <r>
      <rPr>
        <b/>
        <sz val="11"/>
        <color rgb="FF000000"/>
        <rFont val="Calibri"/>
      </rPr>
      <t>ntp source</t>
    </r>
    <r>
      <rPr>
        <sz val="11"/>
        <color rgb="FF000000"/>
        <rFont val="Calibri"/>
      </rPr>
      <t>'</t>
    </r>
    <r>
      <rPr>
        <sz val="11"/>
        <color rgb="FF000000"/>
        <rFont val="Calibri"/>
      </rPr>
      <t xml:space="preserve"> to Loopback Interface</t>
    </r>
  </si>
  <si>
    <r>
      <rPr>
        <sz val="11"/>
        <color rgb="FF000000"/>
        <rFont val="Calibri"/>
      </rPr>
      <t>Bind the NTP service to the loopback interface.</t>
    </r>
    <r>
      <rPr>
        <sz val="11"/>
        <color rgb="FF000000"/>
        <rFont val="Calibri"/>
      </rPr>
      <t xml:space="preserve">
</t>
    </r>
    <r>
      <rPr>
        <sz val="11"/>
        <color rgb="FF006096"/>
        <rFont val="Roboto Condensed"/>
      </rPr>
      <t xml:space="preserve">
</t>
    </r>
    <r>
      <rPr>
        <sz val="11"/>
        <color rgb="FF006096"/>
        <rFont val="Roboto Condensed"/>
      </rPr>
      <t>hostname(config)#ntp source loopback {&lt;em&gt;loopback_interface_number}&lt;/em&gt;</t>
    </r>
    <r>
      <rPr>
        <sz val="11"/>
        <color rgb="FF006096"/>
        <rFont val="Roboto Condensed"/>
      </rPr>
      <t xml:space="preserve">
</t>
    </r>
  </si>
  <si>
    <r>
      <rPr>
        <sz val="11"/>
        <color rgb="FF000000"/>
        <rFont val="Calibri"/>
      </rPr>
      <t>Use a particular source address in Network Time Protocol (NTP) packets.</t>
    </r>
  </si>
  <si>
    <r>
      <rPr>
        <sz val="11"/>
        <color rgb="FF000000"/>
        <rFont val="Calibri"/>
      </rPr>
      <t>Organizations should plan and implement network time protocol (NTP) services to establish official time for all enterprise network devices. Setting 'ntp source loopback' enforces the proper IP address for NTP services.</t>
    </r>
  </si>
  <si>
    <r>
      <rPr>
        <sz val="11"/>
        <color rgb="FF000000"/>
        <rFont val="Calibri"/>
      </rPr>
      <t>Perform the following to determine if NTP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ntp source</t>
    </r>
    <r>
      <rPr>
        <sz val="11"/>
        <color rgb="FF006096"/>
        <rFont val="Roboto Condensed"/>
      </rPr>
      <t xml:space="preserve">
</t>
    </r>
  </si>
  <si>
    <r>
      <rPr>
        <sz val="11"/>
        <color rgb="FF000000"/>
        <rFont val="Calibri"/>
      </rPr>
      <t>Source address is determined by the outgoing interface.</t>
    </r>
  </si>
  <si>
    <t>2.4.4</t>
  </si>
  <si>
    <r>
      <rPr>
        <sz val="11"/>
        <rFont val="Calibri"/>
      </rPr>
      <t xml:space="preserve">Set </t>
    </r>
    <r>
      <rPr>
        <sz val="11"/>
        <color rgb="FF000000"/>
        <rFont val="Calibri"/>
      </rPr>
      <t>'</t>
    </r>
    <r>
      <rPr>
        <b/>
        <sz val="11"/>
        <color rgb="FF000000"/>
        <rFont val="Calibri"/>
      </rPr>
      <t>ip tftp source-interface</t>
    </r>
    <r>
      <rPr>
        <sz val="11"/>
        <color rgb="FF000000"/>
        <rFont val="Calibri"/>
      </rPr>
      <t>'</t>
    </r>
    <r>
      <rPr>
        <sz val="11"/>
        <color rgb="FF000000"/>
        <rFont val="Calibri"/>
      </rPr>
      <t xml:space="preserve"> to the Loopback Interface</t>
    </r>
  </si>
  <si>
    <r>
      <rPr>
        <sz val="11"/>
        <color rgb="FF000000"/>
        <rFont val="Calibri"/>
      </rPr>
      <t>Bind the TFTP client to the loopback interface.</t>
    </r>
    <r>
      <rPr>
        <sz val="11"/>
        <color rgb="FF000000"/>
        <rFont val="Calibri"/>
      </rPr>
      <t xml:space="preserve">
</t>
    </r>
    <r>
      <rPr>
        <sz val="11"/>
        <color rgb="FF006096"/>
        <rFont val="Roboto Condensed"/>
      </rPr>
      <t xml:space="preserve">
</t>
    </r>
    <r>
      <rPr>
        <sz val="11"/>
        <color rgb="FF006096"/>
        <rFont val="Roboto Condensed"/>
      </rPr>
      <t>hostname(config)#ip tftp source-interface loopback {&lt;em&gt;loobpback_interface_number&lt;/em&gt;}</t>
    </r>
    <r>
      <rPr>
        <sz val="11"/>
        <color rgb="FF006096"/>
        <rFont val="Roboto Condensed"/>
      </rPr>
      <t xml:space="preserve">
</t>
    </r>
  </si>
  <si>
    <r>
      <rPr>
        <sz val="11"/>
        <color rgb="FF000000"/>
        <rFont val="Calibri"/>
      </rPr>
      <t>Specify the IP address of an interface as the source address for TFTP connections.</t>
    </r>
  </si>
  <si>
    <r>
      <rPr>
        <sz val="11"/>
        <color rgb="FF000000"/>
        <rFont val="Calibri"/>
      </rPr>
      <t>Organizations should plan and implement trivial file transfer protocol (TFTP) services in the enterprise by setting 'tftp source-interface loopback', which enables the TFTP servers to identify routers and authenticate requests by IP address.</t>
    </r>
  </si>
  <si>
    <r>
      <rPr>
        <sz val="11"/>
        <color rgb="FF000000"/>
        <rFont val="Calibri"/>
      </rPr>
      <t>Perform the following to determine if TFTP services are bound to a source interface:</t>
    </r>
    <r>
      <rPr>
        <sz val="11"/>
        <color rgb="FF000000"/>
        <rFont val="Calibri"/>
      </rPr>
      <t xml:space="preserve">
</t>
    </r>
    <r>
      <rPr>
        <sz val="11"/>
        <color rgb="FF000000"/>
        <rFont val="Calibri"/>
      </rPr>
      <t>Verify a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tftp source-interface</t>
    </r>
    <r>
      <rPr>
        <sz val="11"/>
        <color rgb="FF006096"/>
        <rFont val="Roboto Condensed"/>
      </rPr>
      <t xml:space="preserve">
</t>
    </r>
  </si>
  <si>
    <r>
      <rPr>
        <sz val="11"/>
        <color rgb="FF000000"/>
        <rFont val="Calibri"/>
      </rPr>
      <t>The address of the closest interface to the destination is selected as the source address.</t>
    </r>
  </si>
  <si>
    <t>Routing Rules</t>
  </si>
  <si>
    <t>3.1.1</t>
  </si>
  <si>
    <r>
      <rPr>
        <sz val="11"/>
        <rFont val="Calibri"/>
      </rPr>
      <t xml:space="preserve">Set </t>
    </r>
    <r>
      <rPr>
        <sz val="11"/>
        <color rgb="FF000000"/>
        <rFont val="Calibri"/>
      </rPr>
      <t>'</t>
    </r>
    <r>
      <rPr>
        <b/>
        <sz val="11"/>
        <color rgb="FF000000"/>
        <rFont val="Calibri"/>
      </rPr>
      <t>no ip source-route</t>
    </r>
    <r>
      <rPr>
        <sz val="11"/>
        <color rgb="FF000000"/>
        <rFont val="Calibri"/>
      </rPr>
      <t>'</t>
    </r>
  </si>
  <si>
    <r>
      <rPr>
        <sz val="11"/>
        <color rgb="FF000000"/>
        <rFont val="Calibri"/>
      </rPr>
      <t>Disable source routing.</t>
    </r>
    <r>
      <rPr>
        <sz val="11"/>
        <color rgb="FF000000"/>
        <rFont val="Calibri"/>
      </rPr>
      <t xml:space="preserve">
</t>
    </r>
    <r>
      <rPr>
        <sz val="11"/>
        <color rgb="FF006096"/>
        <rFont val="Roboto Condensed"/>
      </rPr>
      <t xml:space="preserve">
</t>
    </r>
    <r>
      <rPr>
        <sz val="11"/>
        <color rgb="FF006096"/>
        <rFont val="Roboto Condensed"/>
      </rPr>
      <t>hostname(config)#no ip source-route</t>
    </r>
    <r>
      <rPr>
        <sz val="11"/>
        <color rgb="FF006096"/>
        <rFont val="Roboto Condensed"/>
      </rPr>
      <t xml:space="preserve">
</t>
    </r>
  </si>
  <si>
    <r>
      <rPr>
        <sz val="11"/>
        <color rgb="FF000000"/>
        <rFont val="Calibri"/>
      </rPr>
      <t>Disable the handling of IP datagrams with source routing header options.</t>
    </r>
  </si>
  <si>
    <r>
      <rPr>
        <sz val="11"/>
        <color rgb="FF000000"/>
        <rFont val="Calibri"/>
      </rPr>
      <t>Organizations should plan and implement network policies to ensure unnecessary services are explicitly disabled. The 'ip source-route' feature has been used in several attacks and should be disabled.</t>
    </r>
  </si>
  <si>
    <r>
      <rPr>
        <sz val="11"/>
        <color rgb="FF000000"/>
        <rFont val="Calibri"/>
      </rPr>
      <t>Verify the command string result returns</t>
    </r>
    <r>
      <rPr>
        <sz val="11"/>
        <color rgb="FF000000"/>
        <rFont val="Calibri"/>
      </rPr>
      <t xml:space="preserve">
</t>
    </r>
    <r>
      <rPr>
        <sz val="11"/>
        <color rgb="FF006096"/>
        <rFont val="Roboto Condensed"/>
      </rPr>
      <t xml:space="preserve">
</t>
    </r>
    <r>
      <rPr>
        <sz val="11"/>
        <color rgb="FF006096"/>
        <rFont val="Roboto Condensed"/>
      </rPr>
      <t>hostname#sh run | incl ip source-route</t>
    </r>
    <r>
      <rPr>
        <sz val="11"/>
        <color rgb="FF006096"/>
        <rFont val="Roboto Condensed"/>
      </rPr>
      <t xml:space="preserve">
</t>
    </r>
  </si>
  <si>
    <r>
      <rPr>
        <sz val="11"/>
        <color rgb="FF000000"/>
        <rFont val="Calibri"/>
      </rPr>
      <t>Enabled by default</t>
    </r>
  </si>
  <si>
    <t>3.1.2</t>
  </si>
  <si>
    <r>
      <rPr>
        <sz val="11"/>
        <rFont val="Calibri"/>
      </rPr>
      <t xml:space="preserve">Set </t>
    </r>
    <r>
      <rPr>
        <sz val="11"/>
        <color rgb="FF000000"/>
        <rFont val="Calibri"/>
      </rPr>
      <t>'</t>
    </r>
    <r>
      <rPr>
        <b/>
        <sz val="11"/>
        <color rgb="FF000000"/>
        <rFont val="Calibri"/>
      </rPr>
      <t>no ip proxy-arp</t>
    </r>
    <r>
      <rPr>
        <sz val="11"/>
        <color rgb="FF000000"/>
        <rFont val="Calibri"/>
      </rPr>
      <t>'</t>
    </r>
  </si>
  <si>
    <r>
      <rPr>
        <sz val="11"/>
        <color rgb="FF000000"/>
        <rFont val="Calibri"/>
      </rPr>
      <t>Disable proxy ARP on all interfaces.</t>
    </r>
    <r>
      <rPr>
        <sz val="11"/>
        <color rgb="FF000000"/>
        <rFont val="Calibri"/>
      </rPr>
      <t xml:space="preserve">
</t>
    </r>
    <r>
      <rPr>
        <sz val="11"/>
        <color rgb="FF006096"/>
        <rFont val="Roboto Condensed"/>
      </rPr>
      <t xml:space="preserve">
</t>
    </r>
    <r>
      <rPr>
        <sz val="11"/>
        <color rgb="FF006096"/>
        <rFont val="Roboto Condensed"/>
      </rPr>
      <t>hostname(config)#interface {interface}</t>
    </r>
    <r>
      <rPr>
        <sz val="11"/>
        <color rgb="FF006096"/>
        <rFont val="Roboto Condensed"/>
      </rPr>
      <t xml:space="preserve">
</t>
    </r>
    <r>
      <rPr>
        <sz val="11"/>
        <color rgb="FF006096"/>
        <rFont val="Roboto Condensed"/>
      </rPr>
      <t>hostname(config-if)#no ip proxy-arp</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</si>
  <si>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Disable proxy ARP on all interfaces.</t>
    </r>
  </si>
  <si>
    <r>
      <rPr>
        <sz val="11"/>
        <color rgb="FF000000"/>
        <rFont val="Calibri"/>
      </rPr>
      <t>Organizations should plan and implement network policies to ensure unnecessary services are explicitly disabled. The 'ip proxy-arp' feature effectively breaks the LAN security perimeter and should be disabled.</t>
    </r>
  </si>
  <si>
    <r>
      <rPr>
        <sz val="11"/>
        <color rgb="FF000000"/>
        <rFont val="Calibri"/>
      </rPr>
      <t>Verify the proxy ARP status</t>
    </r>
    <r>
      <rPr>
        <sz val="11"/>
        <color rgb="FF000000"/>
        <rFont val="Calibri"/>
      </rPr>
      <t xml:space="preserve">
</t>
    </r>
    <r>
      <rPr>
        <sz val="11"/>
        <color rgb="FF006096"/>
        <rFont val="Roboto Condensed"/>
      </rPr>
      <t xml:space="preserve">
</t>
    </r>
    <r>
      <rPr>
        <sz val="11"/>
        <color rgb="FF006096"/>
        <rFont val="Roboto Condensed"/>
      </rPr>
      <t xml:space="preserve">hostname#sh ip int {&lt;em&gt;interface&lt;/em&gt;} | incl proxy-arp </t>
    </r>
    <r>
      <rPr>
        <sz val="11"/>
        <color rgb="FF006096"/>
        <rFont val="Roboto Condensed"/>
      </rPr>
      <t xml:space="preserve">
</t>
    </r>
  </si>
  <si>
    <t>3.1.3</t>
  </si>
  <si>
    <r>
      <rPr>
        <sz val="11"/>
        <rFont val="Calibri"/>
      </rPr>
      <t xml:space="preserve">Set </t>
    </r>
    <r>
      <rPr>
        <sz val="11"/>
        <color rgb="FF000000"/>
        <rFont val="Calibri"/>
      </rPr>
      <t>'</t>
    </r>
    <r>
      <rPr>
        <b/>
        <sz val="11"/>
        <color rgb="FF000000"/>
        <rFont val="Calibri"/>
      </rPr>
      <t>no interface tunnel</t>
    </r>
    <r>
      <rPr>
        <sz val="11"/>
        <color rgb="FF000000"/>
        <rFont val="Calibri"/>
      </rPr>
      <t>'</t>
    </r>
  </si>
  <si>
    <r>
      <rPr>
        <sz val="11"/>
        <color rgb="FF000000"/>
        <rFont val="Calibri"/>
      </rPr>
      <t>Remove any tunnel interfaces.</t>
    </r>
    <r>
      <rPr>
        <sz val="11"/>
        <color rgb="FF000000"/>
        <rFont val="Calibri"/>
      </rPr>
      <t xml:space="preserve">
</t>
    </r>
    <r>
      <rPr>
        <sz val="11"/>
        <color rgb="FF006096"/>
        <rFont val="Roboto Condensed"/>
      </rPr>
      <t xml:space="preserve">
</t>
    </r>
    <r>
      <rPr>
        <sz val="11"/>
        <color rgb="FF006096"/>
        <rFont val="Roboto Condensed"/>
      </rPr>
      <t>hostname(config)#no interface tunnel {&lt;em&gt;instance&lt;/em&gt;}</t>
    </r>
    <r>
      <rPr>
        <sz val="11"/>
        <color rgb="FF006096"/>
        <rFont val="Roboto Condensed"/>
      </rPr>
      <t xml:space="preserve">
</t>
    </r>
  </si>
  <si>
    <r>
      <rPr>
        <sz val="11"/>
        <color rgb="FF000000"/>
        <rFont val="Calibri"/>
      </rPr>
      <t>Verify no tunnel interfaces are defined.</t>
    </r>
  </si>
  <si>
    <r>
      <rPr>
        <sz val="11"/>
        <color rgb="FF000000"/>
        <rFont val="Calibri"/>
      </rPr>
      <t>Organizations should plan and implement enterprise network security policies that disable insecure and unnecessary features that increase attack surfaces such as 'tunnel interfaces'.</t>
    </r>
  </si>
  <si>
    <r>
      <rPr>
        <sz val="11"/>
        <color rgb="FF000000"/>
        <rFont val="Calibri"/>
      </rPr>
      <t>Verify no tunnel interfaces are defined</t>
    </r>
    <r>
      <rPr>
        <sz val="11"/>
        <color rgb="FF000000"/>
        <rFont val="Calibri"/>
      </rPr>
      <t xml:space="preserve">
</t>
    </r>
    <r>
      <rPr>
        <sz val="11"/>
        <color rgb="FF006096"/>
        <rFont val="Roboto Condensed"/>
      </rPr>
      <t xml:space="preserve">
</t>
    </r>
    <r>
      <rPr>
        <sz val="11"/>
        <color rgb="FF006096"/>
        <rFont val="Roboto Condensed"/>
      </rPr>
      <t xml:space="preserve">hostname#sh ip int brief | incl tunnel </t>
    </r>
    <r>
      <rPr>
        <sz val="11"/>
        <color rgb="FF006096"/>
        <rFont val="Roboto Condensed"/>
      </rPr>
      <t xml:space="preserve">
</t>
    </r>
  </si>
  <si>
    <r>
      <rPr>
        <sz val="11"/>
        <color rgb="FF000000"/>
        <rFont val="Calibri"/>
      </rPr>
      <t>No tunnel interfaces are defined</t>
    </r>
  </si>
  <si>
    <t>3.1.4</t>
  </si>
  <si>
    <r>
      <rPr>
        <sz val="11"/>
        <rFont val="Calibri"/>
      </rPr>
      <t xml:space="preserve">Set </t>
    </r>
    <r>
      <rPr>
        <sz val="11"/>
        <color rgb="FF000000"/>
        <rFont val="Calibri"/>
      </rPr>
      <t>'</t>
    </r>
    <r>
      <rPr>
        <b/>
        <sz val="11"/>
        <color rgb="FF000000"/>
        <rFont val="Calibri"/>
      </rPr>
      <t>ip verify unicast source reachable-via</t>
    </r>
    <r>
      <rPr>
        <sz val="11"/>
        <color rgb="FF000000"/>
        <rFont val="Calibri"/>
      </rPr>
      <t>'</t>
    </r>
  </si>
  <si>
    <r>
      <rPr>
        <sz val="11"/>
        <color rgb="FF000000"/>
        <rFont val="Calibri"/>
      </rPr>
      <t>Configure uRPF.</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verify unicast source reachable-via rx allow-default</t>
    </r>
    <r>
      <rPr>
        <sz val="11"/>
        <color rgb="FF006096"/>
        <rFont val="Roboto Condensed"/>
      </rPr>
      <t xml:space="preserve">
</t>
    </r>
  </si>
  <si>
    <r>
      <rPr>
        <sz val="11"/>
        <color rgb="FF000000"/>
        <rFont val="Calibri"/>
      </rPr>
      <t>Examines incoming packets to determine whether the source address is in the Forwarding Information Base (FIB) and permits the packet only if the source is reachable through the interface on which the packet was received (sometimes referred to as strict mode).</t>
    </r>
  </si>
  <si>
    <r>
      <rPr>
        <sz val="11"/>
        <color rgb="FF000000"/>
        <rFont val="Calibri"/>
      </rPr>
      <t>Organizations should plan and implement enterprise security policies that protect the confidentiality, integrity, and availability of network devices. The 'unicast Reverse-Path Forwarding' (uRPF) feature dynamically uses the router table to either accept or drop packets when arriving on an interface.</t>
    </r>
  </si>
  <si>
    <r>
      <rPr>
        <sz val="11"/>
        <color rgb="FF000000"/>
        <rFont val="Calibri"/>
      </rPr>
      <t>Verify uRPF is running on the appropriate interface(s)</t>
    </r>
    <r>
      <rPr>
        <sz val="11"/>
        <color rgb="FF000000"/>
        <rFont val="Calibri"/>
      </rPr>
      <t xml:space="preserve">
</t>
    </r>
    <r>
      <rPr>
        <sz val="11"/>
        <color rgb="FF006096"/>
        <rFont val="Roboto Condensed"/>
      </rPr>
      <t xml:space="preserve">
</t>
    </r>
    <r>
      <rPr>
        <sz val="11"/>
        <color rgb="FF006096"/>
        <rFont val="Roboto Condensed"/>
      </rPr>
      <t xml:space="preserve">hostname#sh ip int {&lt;em&gt;interface&lt;/em&gt;} | incl verify source </t>
    </r>
    <r>
      <rPr>
        <sz val="11"/>
        <color rgb="FF006096"/>
        <rFont val="Roboto Condensed"/>
      </rPr>
      <t xml:space="preserve">
</t>
    </r>
  </si>
  <si>
    <r>
      <rPr>
        <sz val="11"/>
        <color rgb="FF000000"/>
        <rFont val="Calibri"/>
      </rPr>
      <t>Unicast RPF is disabled.</t>
    </r>
  </si>
  <si>
    <t>Border Router Filtering</t>
  </si>
  <si>
    <t>3.2.1</t>
  </si>
  <si>
    <r>
      <rPr>
        <sz val="11"/>
        <rFont val="Calibri"/>
      </rPr>
      <t xml:space="preserve">Set </t>
    </r>
    <r>
      <rPr>
        <sz val="11"/>
        <color rgb="FF000000"/>
        <rFont val="Calibri"/>
      </rPr>
      <t>'</t>
    </r>
    <r>
      <rPr>
        <b/>
        <sz val="11"/>
        <color rgb="FF000000"/>
        <rFont val="Calibri"/>
      </rPr>
      <t>ip access-list extended</t>
    </r>
    <r>
      <rPr>
        <sz val="11"/>
        <color rgb="FF000000"/>
        <rFont val="Calibri"/>
      </rPr>
      <t>'</t>
    </r>
    <r>
      <rPr>
        <sz val="11"/>
        <color rgb="FF000000"/>
        <rFont val="Calibri"/>
      </rPr>
      <t xml:space="preserve"> to Forbid Private Source Addresses from External Networks</t>
    </r>
  </si>
  <si>
    <r>
      <rPr>
        <sz val="11"/>
        <color rgb="FF000000"/>
        <rFont val="Calibri"/>
      </rPr>
      <t>Configure ACL for private source address restrictions from external networks.</t>
    </r>
    <r>
      <rPr>
        <sz val="11"/>
        <color rgb="FF000000"/>
        <rFont val="Calibri"/>
      </rPr>
      <t xml:space="preserve">
</t>
    </r>
    <r>
      <rPr>
        <sz val="11"/>
        <color rgb="FF006096"/>
        <rFont val="Roboto Condensed"/>
      </rPr>
      <t xml:space="preserve">
</t>
    </r>
    <r>
      <rPr>
        <sz val="11"/>
        <color rgb="FF006096"/>
        <rFont val="Roboto Condensed"/>
      </rPr>
      <t xml:space="preserve">hostname(config)#ip access-list extended {&lt;span&gt;&lt;em&gt;name | number&lt;/em&gt;} </t>
    </r>
    <r>
      <rPr>
        <sz val="11"/>
        <color rgb="FF006096"/>
        <rFont val="Roboto Condensed"/>
      </rPr>
      <t xml:space="preserve">
</t>
    </r>
    <r>
      <rPr>
        <sz val="11"/>
        <color rgb="FF006096"/>
        <rFont val="Roboto Condensed"/>
      </rPr>
      <t>&lt;/span&gt;&lt;span&gt;hostname(config-nacl)#deny ip {&lt;/span&gt;&lt;em&gt;internal_networks&lt;/em&gt;} any log</t>
    </r>
    <r>
      <rPr>
        <sz val="11"/>
        <color rgb="FF006096"/>
        <rFont val="Roboto Condensed"/>
      </rPr>
      <t xml:space="preserve">
</t>
    </r>
    <r>
      <rPr>
        <sz val="11"/>
        <color rgb="FF006096"/>
        <rFont val="Roboto Condensed"/>
      </rPr>
      <t>hostname(config&lt;span&gt;-nacl&lt;/span&gt;)#deny ip 127.0.0.0 0.255.255.255 any log</t>
    </r>
    <r>
      <rPr>
        <sz val="11"/>
        <color rgb="FF006096"/>
        <rFont val="Roboto Condensed"/>
      </rPr>
      <t xml:space="preserve">
</t>
    </r>
    <r>
      <rPr>
        <sz val="11"/>
        <color rgb="FF006096"/>
        <rFont val="Roboto Condensed"/>
      </rPr>
      <t>hostname(config&lt;span&gt;-nacl&lt;/span&gt;)#deny ip 10.0.0.0 0.255.255.255 any log</t>
    </r>
    <r>
      <rPr>
        <sz val="11"/>
        <color rgb="FF006096"/>
        <rFont val="Roboto Condensed"/>
      </rPr>
      <t xml:space="preserve">
</t>
    </r>
    <r>
      <rPr>
        <sz val="11"/>
        <color rgb="FF006096"/>
        <rFont val="Roboto Condensed"/>
      </rPr>
      <t>hostname(config&lt;span&gt;-nacl&lt;/span&gt;)#deny ip 0.0.0.0 0.255.255.255 any log</t>
    </r>
    <r>
      <rPr>
        <sz val="11"/>
        <color rgb="FF006096"/>
        <rFont val="Roboto Condensed"/>
      </rPr>
      <t xml:space="preserve">
</t>
    </r>
    <r>
      <rPr>
        <sz val="11"/>
        <color rgb="FF006096"/>
        <rFont val="Roboto Condensed"/>
      </rPr>
      <t>hostname(config&lt;span&gt;-nacl&lt;/span&gt;)#deny ip 172.16.0.0 0.15.255.255 any log</t>
    </r>
    <r>
      <rPr>
        <sz val="11"/>
        <color rgb="FF006096"/>
        <rFont val="Roboto Condensed"/>
      </rPr>
      <t xml:space="preserve">
</t>
    </r>
    <r>
      <rPr>
        <sz val="11"/>
        <color rgb="FF006096"/>
        <rFont val="Roboto Condensed"/>
      </rPr>
      <t>hostname(config&lt;span&gt;-nacl&lt;/span&gt;)#deny ip 192.168.0.0 0.0.255.255 any log</t>
    </r>
    <r>
      <rPr>
        <sz val="11"/>
        <color rgb="FF006096"/>
        <rFont val="Roboto Condensed"/>
      </rPr>
      <t xml:space="preserve">
</t>
    </r>
    <r>
      <rPr>
        <sz val="11"/>
        <color rgb="FF006096"/>
        <rFont val="Roboto Condensed"/>
      </rPr>
      <t>hostname(config&lt;span&gt;-nacl&lt;/span&gt;)#deny ip 192.0.2.0 0.0.0.255 any log</t>
    </r>
    <r>
      <rPr>
        <sz val="11"/>
        <color rgb="FF006096"/>
        <rFont val="Roboto Condensed"/>
      </rPr>
      <t xml:space="preserve">
</t>
    </r>
    <r>
      <rPr>
        <sz val="11"/>
        <color rgb="FF006096"/>
        <rFont val="Roboto Condensed"/>
      </rPr>
      <t>hostname(config&lt;span&gt;-nacl&lt;/span&gt;)#deny ip 169.254.0.0 0.0.255.255 any log</t>
    </r>
    <r>
      <rPr>
        <sz val="11"/>
        <color rgb="FF006096"/>
        <rFont val="Roboto Condensed"/>
      </rPr>
      <t xml:space="preserve">
</t>
    </r>
    <r>
      <rPr>
        <sz val="11"/>
        <color rgb="FF006096"/>
        <rFont val="Roboto Condensed"/>
      </rPr>
      <t>hostname(config&lt;span&gt;-nacl&lt;/span&gt;)#deny ip 224.0.0.0 31.255.255.255 any log</t>
    </r>
    <r>
      <rPr>
        <sz val="11"/>
        <color rgb="FF006096"/>
        <rFont val="Roboto Condensed"/>
      </rPr>
      <t xml:space="preserve">
</t>
    </r>
    <r>
      <rPr>
        <sz val="11"/>
        <color rgb="FF006096"/>
        <rFont val="Roboto Condensed"/>
      </rPr>
      <t>hostname(config&lt;span&gt;-nacl&lt;/span&gt;)#deny ip host 255.255.255.255 any log</t>
    </r>
    <r>
      <rPr>
        <sz val="11"/>
        <color rgb="FF006096"/>
        <rFont val="Roboto Condensed"/>
      </rPr>
      <t xml:space="preserve">
</t>
    </r>
    <r>
      <rPr>
        <sz val="11"/>
        <color rgb="FF006096"/>
        <rFont val="Roboto Condensed"/>
      </rPr>
      <t>hostname(config&lt;span&gt;-nacl&lt;/span&gt;)#permit {protocol} {source_ip} {source_mask} {destination} {destination_mask} log</t>
    </r>
    <r>
      <rPr>
        <sz val="11"/>
        <color rgb="FF006096"/>
        <rFont val="Roboto Condensed"/>
      </rPr>
      <t xml:space="preserve">
</t>
    </r>
    <r>
      <rPr>
        <sz val="11"/>
        <color rgb="FF006096"/>
        <rFont val="Roboto Condensed"/>
      </rPr>
      <t>hostname(config&lt;span&gt;-nacl&lt;/span&gt;)#deny any any log</t>
    </r>
    <r>
      <rPr>
        <sz val="11"/>
        <color rgb="FF006096"/>
        <rFont val="Roboto Condensed"/>
      </rPr>
      <t xml:space="preserve">
</t>
    </r>
    <r>
      <rPr>
        <sz val="11"/>
        <color rgb="FF006096"/>
        <rFont val="Roboto Condensed"/>
      </rPr>
      <t>hostname(config)#interface &lt;external_&lt;em&gt;interface&lt;/em&gt;&gt;</t>
    </r>
    <r>
      <rPr>
        <sz val="11"/>
        <color rgb="FF006096"/>
        <rFont val="Roboto Condensed"/>
      </rPr>
      <t xml:space="preserve">
</t>
    </r>
    <r>
      <rPr>
        <sz val="11"/>
        <color rgb="FF006096"/>
        <rFont val="Roboto Condensed"/>
      </rPr>
      <t>hostname(config-if)#access-group &lt;&lt;em&gt;access-list&lt;/em&gt;&gt; in</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</si>
  <si>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This command places the router in access-list configuration mode, where you must define the denied or permitted access conditions by using the deny and permit commands.</t>
    </r>
  </si>
  <si>
    <r>
      <rPr>
        <sz val="11"/>
        <color rgb="FF000000"/>
        <rFont val="Calibri"/>
      </rPr>
      <t>Organizations should plan and implement enterprise security policies that explicitly separate internal from external networks. Adding 'ip access-list' explicitly permitting and denying internal and external networks enforces these policies.</t>
    </r>
  </si>
  <si>
    <r>
      <rPr>
        <sz val="11"/>
        <color rgb="FF000000"/>
        <rFont val="Calibri"/>
      </rPr>
      <t>Verify you have the appropriate access-list definitions</t>
    </r>
    <r>
      <rPr>
        <sz val="11"/>
        <color rgb="FF000000"/>
        <rFont val="Calibri"/>
      </rPr>
      <t xml:space="preserve">
</t>
    </r>
    <r>
      <rPr>
        <sz val="11"/>
        <color rgb="FF006096"/>
        <rFont val="Roboto Condensed"/>
      </rPr>
      <t xml:space="preserve">
</t>
    </r>
    <r>
      <rPr>
        <sz val="11"/>
        <color rgb="FF006096"/>
        <rFont val="Roboto Condensed"/>
      </rPr>
      <t>hostname#sh ip access-list {&lt;em&gt;name | number&lt;/em&gt;}</t>
    </r>
    <r>
      <rPr>
        <sz val="11"/>
        <color rgb="FF006096"/>
        <rFont val="Roboto Condensed"/>
      </rPr>
      <t xml:space="preserve">
</t>
    </r>
  </si>
  <si>
    <r>
      <rPr>
        <sz val="11"/>
        <color rgb="FF000000"/>
        <rFont val="Calibri"/>
      </rPr>
      <t>No access list defined</t>
    </r>
  </si>
  <si>
    <t>3.2.2</t>
  </si>
  <si>
    <r>
      <rPr>
        <sz val="11"/>
        <rFont val="Calibri"/>
      </rPr>
      <t xml:space="preserve">Set inbound </t>
    </r>
    <r>
      <rPr>
        <sz val="11"/>
        <color rgb="FF000000"/>
        <rFont val="Calibri"/>
      </rPr>
      <t>'</t>
    </r>
    <r>
      <rPr>
        <b/>
        <sz val="11"/>
        <color rgb="FF000000"/>
        <rFont val="Calibri"/>
      </rPr>
      <t>ip access-group</t>
    </r>
    <r>
      <rPr>
        <sz val="11"/>
        <color rgb="FF000000"/>
        <rFont val="Calibri"/>
      </rPr>
      <t>'</t>
    </r>
    <r>
      <rPr>
        <sz val="11"/>
        <color rgb="FF000000"/>
        <rFont val="Calibri"/>
      </rPr>
      <t xml:space="preserve"> on the External Interface</t>
    </r>
  </si>
  <si>
    <r>
      <rPr>
        <sz val="11"/>
        <color rgb="FF000000"/>
        <rFont val="Calibri"/>
      </rPr>
      <t>Apply the access-group for the external (untrusted) interface</t>
    </r>
    <r>
      <rPr>
        <sz val="11"/>
        <color rgb="FF000000"/>
        <rFont val="Calibri"/>
      </rPr>
      <t xml:space="preserve">
</t>
    </r>
    <r>
      <rPr>
        <sz val="11"/>
        <color rgb="FF006096"/>
        <rFont val="Roboto Condensed"/>
      </rPr>
      <t xml:space="preserve">
</t>
    </r>
    <r>
      <rPr>
        <sz val="11"/>
        <color rgb="FF006096"/>
        <rFont val="Roboto Condensed"/>
      </rPr>
      <t>hostname(config)#interface {external_interface}</t>
    </r>
    <r>
      <rPr>
        <sz val="11"/>
        <color rgb="FF006096"/>
        <rFont val="Roboto Condensed"/>
      </rPr>
      <t xml:space="preserve">
</t>
    </r>
    <r>
      <rPr>
        <sz val="11"/>
        <color rgb="FF006096"/>
        <rFont val="Roboto Condensed"/>
      </rPr>
      <t>hostname(config-if)#ip access-group {name | number} in</t>
    </r>
    <r>
      <rPr>
        <sz val="11"/>
        <color rgb="FF006096"/>
        <rFont val="Roboto Condensed"/>
      </rPr>
      <t xml:space="preserve">
</t>
    </r>
  </si>
  <si>
    <r>
      <rPr>
        <sz val="11"/>
        <color rgb="FF000000"/>
        <rFont val="Calibri"/>
      </rPr>
      <t>Organizations should plan and implement enterprise security policies explicitly permitting and denying access based upon access lists. Using the 'ip access-group' command enforces these policies by explicitly identifying groups permitted access.</t>
    </r>
  </si>
  <si>
    <r>
      <rPr>
        <sz val="11"/>
        <color rgb="FF000000"/>
        <rFont val="Calibri"/>
      </rPr>
      <t>Verify the access-group is applied to the appropriate interface</t>
    </r>
    <r>
      <rPr>
        <sz val="11"/>
        <color rgb="FF000000"/>
        <rFont val="Calibri"/>
      </rPr>
      <t xml:space="preserve">
</t>
    </r>
    <r>
      <rPr>
        <sz val="11"/>
        <color rgb="FF006096"/>
        <rFont val="Roboto Condensed"/>
      </rPr>
      <t xml:space="preserve">
</t>
    </r>
    <r>
      <rPr>
        <sz val="11"/>
        <color rgb="FF006096"/>
        <rFont val="Roboto Condensed"/>
      </rPr>
      <t>hostname#sh run | sec interface {&lt;em&gt;external_interface&lt;/em&gt;}</t>
    </r>
    <r>
      <rPr>
        <sz val="11"/>
        <color rgb="FF006096"/>
        <rFont val="Roboto Condensed"/>
      </rPr>
      <t xml:space="preserve">
</t>
    </r>
  </si>
  <si>
    <r>
      <rPr>
        <sz val="11"/>
        <color rgb="FF000000"/>
        <rFont val="Calibri"/>
      </rPr>
      <t>No access-group defined</t>
    </r>
  </si>
  <si>
    <t>Require EIGRP Authentication if Protocol is Used</t>
  </si>
  <si>
    <t>3.3.1.1</t>
  </si>
  <si>
    <r>
      <rPr>
        <sz val="11"/>
        <rFont val="Calibri"/>
      </rPr>
      <t xml:space="preserve">Set </t>
    </r>
    <r>
      <rPr>
        <sz val="11"/>
        <color rgb="FF000000"/>
        <rFont val="Calibri"/>
      </rPr>
      <t>'</t>
    </r>
    <r>
      <rPr>
        <b/>
        <sz val="11"/>
        <color rgb="FF000000"/>
        <rFont val="Calibri"/>
      </rPr>
      <t>key chain</t>
    </r>
    <r>
      <rPr>
        <sz val="11"/>
        <color rgb="FF000000"/>
        <rFont val="Calibri"/>
      </rPr>
      <t>'</t>
    </r>
  </si>
  <si>
    <r>
      <rPr>
        <sz val="11"/>
        <color rgb="FF000000"/>
        <rFont val="Calibri"/>
      </rPr>
      <t>Establish the key chain.</t>
    </r>
    <r>
      <rPr>
        <sz val="11"/>
        <color rgb="FF000000"/>
        <rFont val="Calibri"/>
      </rPr>
      <t xml:space="preserve">
</t>
    </r>
    <r>
      <rPr>
        <sz val="11"/>
        <color rgb="FF006096"/>
        <rFont val="Roboto Condensed"/>
      </rPr>
      <t xml:space="preserve">
</t>
    </r>
    <r>
      <rPr>
        <sz val="11"/>
        <color rgb="FF006096"/>
        <rFont val="Roboto Condensed"/>
      </rPr>
      <t>hostname(config)#key chain {&lt;em&gt;key-chain_name&lt;/em&gt;}</t>
    </r>
    <r>
      <rPr>
        <sz val="11"/>
        <color rgb="FF006096"/>
        <rFont val="Roboto Condensed"/>
      </rPr>
      <t xml:space="preserve">
</t>
    </r>
  </si>
  <si>
    <r>
      <rPr>
        <sz val="11"/>
        <color rgb="FF000000"/>
        <rFont val="Calibri"/>
      </rPr>
      <t>Define an authentication key chain to enable authentication for routing protocols. A key chain must have at least one key and can have up to 2,147,483,647 keys.</t>
    </r>
    <r>
      <rPr>
        <sz val="11"/>
        <color rgb="FF000000"/>
        <rFont val="Calibri"/>
      </rPr>
      <t xml:space="preserve">
</t>
    </r>
    <r>
      <rPr>
        <sz val="11"/>
        <color rgb="FF000000"/>
        <rFont val="Calibri"/>
      </rPr>
      <t>NOTE: Only DRP Agent, EIGRP, and RIPv2 use key chains.</t>
    </r>
  </si>
  <si>
    <r>
      <rPr>
        <sz val="11"/>
        <color rgb="FF000000"/>
        <rFont val="Calibri"/>
      </rPr>
      <t>Organizations should plan and implement enterprise security policies that require rigorous authentication methods for routing protocols. Using 'key chains' for routing protocols enforces these policies.</t>
    </r>
  </si>
  <si>
    <r>
      <rPr>
        <sz val="11"/>
        <color rgb="FF000000"/>
        <rFont val="Calibri"/>
      </rPr>
      <t>Verify the appropriate key chain is defined</t>
    </r>
    <r>
      <rPr>
        <sz val="11"/>
        <color rgb="FF000000"/>
        <rFont val="Calibri"/>
      </rPr>
      <t xml:space="preserve">
</t>
    </r>
    <r>
      <rPr>
        <sz val="11"/>
        <color rgb="FF006096"/>
        <rFont val="Roboto Condensed"/>
      </rPr>
      <t xml:space="preserve">
</t>
    </r>
    <r>
      <rPr>
        <sz val="11"/>
        <color rgb="FF006096"/>
        <rFont val="Roboto Condensed"/>
      </rPr>
      <t xml:space="preserve">hostname#sh run | sec key chain </t>
    </r>
    <r>
      <rPr>
        <sz val="11"/>
        <color rgb="FF006096"/>
        <rFont val="Roboto Condensed"/>
      </rPr>
      <t xml:space="preserve">
</t>
    </r>
  </si>
  <si>
    <r>
      <rPr>
        <sz val="11"/>
        <color rgb="FF000000"/>
        <rFont val="Calibri"/>
      </rPr>
      <t>Not set</t>
    </r>
  </si>
  <si>
    <t>3.3.1.2</t>
  </si>
  <si>
    <r>
      <rPr>
        <sz val="11"/>
        <rFont val="Calibri"/>
      </rPr>
      <t xml:space="preserve">Set </t>
    </r>
    <r>
      <rPr>
        <sz val="11"/>
        <color rgb="FF000000"/>
        <rFont val="Calibri"/>
      </rPr>
      <t>'</t>
    </r>
    <r>
      <rPr>
        <b/>
        <sz val="11"/>
        <color rgb="FF000000"/>
        <rFont val="Calibri"/>
      </rPr>
      <t>key</t>
    </r>
    <r>
      <rPr>
        <sz val="11"/>
        <color rgb="FF000000"/>
        <rFont val="Calibri"/>
      </rPr>
      <t>'</t>
    </r>
  </si>
  <si>
    <r>
      <rPr>
        <sz val="11"/>
        <color rgb="FF000000"/>
        <rFont val="Calibri"/>
      </rPr>
      <t>Configure the key number.</t>
    </r>
    <r>
      <rPr>
        <sz val="11"/>
        <color rgb="FF000000"/>
        <rFont val="Calibri"/>
      </rPr>
      <t xml:space="preserve">
</t>
    </r>
    <r>
      <rPr>
        <sz val="11"/>
        <color rgb="FF006096"/>
        <rFont val="Roboto Condensed"/>
      </rPr>
      <t xml:space="preserve">
</t>
    </r>
    <r>
      <rPr>
        <sz val="11"/>
        <color rgb="FF006096"/>
        <rFont val="Roboto Condensed"/>
      </rPr>
      <t>hostname(config-keychain)#key {&lt;em&gt;key-number&lt;/em&gt;}</t>
    </r>
    <r>
      <rPr>
        <sz val="11"/>
        <color rgb="FF006096"/>
        <rFont val="Roboto Condensed"/>
      </rPr>
      <t xml:space="preserve">
</t>
    </r>
  </si>
  <si>
    <r>
      <rPr>
        <sz val="11"/>
        <color rgb="FF000000"/>
        <rFont val="Calibri"/>
      </rPr>
      <t>Configure an authentication key on a key chain.</t>
    </r>
  </si>
  <si>
    <r>
      <rPr>
        <sz val="11"/>
        <color rgb="FF000000"/>
        <rFont val="Calibri"/>
      </rPr>
      <t>Organizations should plan and implement enterprise security policies that require rigorous authentication methods for routing protocols. Using 'key numbers' for key chains for routing protocols enforces these policies.</t>
    </r>
  </si>
  <si>
    <t>3.3.1.3</t>
  </si>
  <si>
    <r>
      <rPr>
        <sz val="11"/>
        <rFont val="Calibri"/>
      </rPr>
      <t xml:space="preserve">Set </t>
    </r>
    <r>
      <rPr>
        <sz val="11"/>
        <color rgb="FF000000"/>
        <rFont val="Calibri"/>
      </rPr>
      <t>'</t>
    </r>
    <r>
      <rPr>
        <b/>
        <sz val="11"/>
        <color rgb="FF000000"/>
        <rFont val="Calibri"/>
      </rPr>
      <t>key-string</t>
    </r>
    <r>
      <rPr>
        <sz val="11"/>
        <color rgb="FF000000"/>
        <rFont val="Calibri"/>
      </rPr>
      <t>'</t>
    </r>
  </si>
  <si>
    <r>
      <rPr>
        <sz val="11"/>
        <color rgb="FF000000"/>
        <rFont val="Calibri"/>
      </rPr>
      <t>Configure the key string.</t>
    </r>
    <r>
      <rPr>
        <sz val="11"/>
        <color rgb="FF000000"/>
        <rFont val="Calibri"/>
      </rPr>
      <t xml:space="preserve">
</t>
    </r>
    <r>
      <rPr>
        <sz val="11"/>
        <color rgb="FF006096"/>
        <rFont val="Roboto Condensed"/>
      </rPr>
      <t xml:space="preserve">
</t>
    </r>
    <r>
      <rPr>
        <sz val="11"/>
        <color rgb="FF006096"/>
        <rFont val="Roboto Condensed"/>
      </rPr>
      <t xml:space="preserve">hostname(config-keychain-key)#key-string &lt;&lt;em&gt;key-string&lt;/em&gt;&gt; </t>
    </r>
    <r>
      <rPr>
        <sz val="11"/>
        <color rgb="FF006096"/>
        <rFont val="Roboto Condensed"/>
      </rPr>
      <t xml:space="preserve">
</t>
    </r>
  </si>
  <si>
    <r>
      <rPr>
        <sz val="11"/>
        <color rgb="FF000000"/>
        <rFont val="Calibri"/>
      </rPr>
      <t>Configure the authentication string for a key.</t>
    </r>
  </si>
  <si>
    <r>
      <rPr>
        <sz val="11"/>
        <color rgb="FF000000"/>
        <rFont val="Calibri"/>
      </rPr>
      <t>Organizations should plan and implement enterprise security policies that require rigorous authentication methods for routing protocols. Using 'key strings' for key chains for routing protocols enforces these policies.</t>
    </r>
  </si>
  <si>
    <t>3.3.1.4</t>
  </si>
  <si>
    <r>
      <rPr>
        <sz val="11"/>
        <rFont val="Calibri"/>
      </rPr>
      <t xml:space="preserve">Set </t>
    </r>
    <r>
      <rPr>
        <sz val="11"/>
        <color rgb="FF000000"/>
        <rFont val="Calibri"/>
      </rPr>
      <t>'</t>
    </r>
    <r>
      <rPr>
        <b/>
        <sz val="11"/>
        <color rgb="FF000000"/>
        <rFont val="Calibri"/>
      </rPr>
      <t>address-family ipv4 autonomous-system</t>
    </r>
    <r>
      <rPr>
        <sz val="11"/>
        <color rgb="FF000000"/>
        <rFont val="Calibri"/>
      </rPr>
      <t>'</t>
    </r>
  </si>
  <si>
    <r>
      <rPr>
        <sz val="11"/>
        <color rgb="FF000000"/>
        <rFont val="Calibri"/>
      </rPr>
      <t>Configure the EIGRP address family.</t>
    </r>
    <r>
      <rPr>
        <sz val="11"/>
        <color rgb="FF000000"/>
        <rFont val="Calibri"/>
      </rPr>
      <t xml:space="preserve">
</t>
    </r>
    <r>
      <rPr>
        <sz val="11"/>
        <color rgb="FF006096"/>
        <rFont val="Roboto Condensed"/>
      </rPr>
      <t xml:space="preserve">
</t>
    </r>
    <r>
      <rPr>
        <sz val="11"/>
        <color rgb="FF006096"/>
        <rFont val="Roboto Condensed"/>
      </rPr>
      <t>hostname(config)#router eigrp &lt;&lt;em&gt;virtual-instance-name&lt;/em&gt;&gt;</t>
    </r>
    <r>
      <rPr>
        <sz val="11"/>
        <color rgb="FF006096"/>
        <rFont val="Roboto Condensed"/>
      </rPr>
      <t xml:space="preserve">
</t>
    </r>
    <r>
      <rPr>
        <sz val="11"/>
        <color rgb="FF006096"/>
        <rFont val="Roboto Condensed"/>
      </rPr>
      <t>hostname(config-router)#address-family ipv4 autonomous-system {&lt;em&gt;eigrp_as-number&lt;/em&gt;}</t>
    </r>
    <r>
      <rPr>
        <sz val="11"/>
        <color rgb="FF006096"/>
        <rFont val="Roboto Condensed"/>
      </rPr>
      <t xml:space="preserve">
</t>
    </r>
  </si>
  <si>
    <r>
      <rPr>
        <sz val="11"/>
        <color rgb="FF000000"/>
        <rFont val="Calibri"/>
      </rPr>
      <t>Configure the EIGRP address family.</t>
    </r>
  </si>
  <si>
    <r>
      <rPr>
        <sz val="11"/>
        <color rgb="FF000000"/>
        <rFont val="Calibri"/>
      </rPr>
      <t>Organizations should plan and implement enterprise security policies that require rigorous authentication methods for routing protocols. Using 'address-family' for EIGRP enforces these policies by restricting the exchanges between predefined network devices.</t>
    </r>
  </si>
  <si>
    <r>
      <rPr>
        <sz val="11"/>
        <color rgb="FF000000"/>
        <rFont val="Calibri"/>
      </rPr>
      <t>Verify the appropriate address family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</si>
  <si>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t>3.3.1.5</t>
  </si>
  <si>
    <r>
      <rPr>
        <sz val="11"/>
        <rFont val="Calibri"/>
      </rPr>
      <t xml:space="preserve">Set </t>
    </r>
    <r>
      <rPr>
        <sz val="11"/>
        <color rgb="FF000000"/>
        <rFont val="Calibri"/>
      </rPr>
      <t>'</t>
    </r>
    <r>
      <rPr>
        <b/>
        <sz val="11"/>
        <color rgb="FF000000"/>
        <rFont val="Calibri"/>
      </rPr>
      <t>af-interface default</t>
    </r>
    <r>
      <rPr>
        <sz val="11"/>
        <color rgb="FF000000"/>
        <rFont val="Calibri"/>
      </rPr>
      <t>'</t>
    </r>
  </si>
  <si>
    <r>
      <rPr>
        <sz val="11"/>
        <color rgb="FF000000"/>
        <rFont val="Calibri"/>
      </rPr>
      <t>Configure the EIGRP address family.</t>
    </r>
    <r>
      <rPr>
        <sz val="11"/>
        <color rgb="FF000000"/>
        <rFont val="Calibri"/>
      </rPr>
      <t xml:space="preserve">
</t>
    </r>
    <r>
      <rPr>
        <sz val="11"/>
        <color rgb="FF006096"/>
        <rFont val="Roboto Condensed"/>
      </rPr>
      <t xml:space="preserve">
</t>
    </r>
    <r>
      <rPr>
        <sz val="11"/>
        <color rgb="FF006096"/>
        <rFont val="Roboto Condensed"/>
      </rPr>
      <t>hostname(config)#router eigrp &lt;&lt;em&gt;virtual-instance-name&lt;/em&gt;&gt;</t>
    </r>
    <r>
      <rPr>
        <sz val="11"/>
        <color rgb="FF006096"/>
        <rFont val="Roboto Condensed"/>
      </rPr>
      <t xml:space="preserve">
</t>
    </r>
    <r>
      <rPr>
        <sz val="11"/>
        <color rgb="FF006096"/>
        <rFont val="Roboto Condensed"/>
      </rPr>
      <t>hostname(config-router)#address-family ipv4 autonomous-system {&lt;em&gt;eigrp_as-number&lt;/em&gt;}</t>
    </r>
    <r>
      <rPr>
        <sz val="11"/>
        <color rgb="FF006096"/>
        <rFont val="Roboto Condensed"/>
      </rPr>
      <t xml:space="preserve">
</t>
    </r>
    <r>
      <rPr>
        <sz val="11"/>
        <color rgb="FF006096"/>
        <rFont val="Roboto Condensed"/>
      </rPr>
      <t xml:space="preserve">hostname(config-router-af)#af-interface default </t>
    </r>
    <r>
      <rPr>
        <sz val="11"/>
        <color rgb="FF006096"/>
        <rFont val="Roboto Condensed"/>
      </rPr>
      <t xml:space="preserve">
</t>
    </r>
  </si>
  <si>
    <r>
      <rPr>
        <sz val="11"/>
        <color rgb="FF000000"/>
        <rFont val="Calibri"/>
      </rPr>
      <t>Defines user defaults to apply to EIGRP interfaces that belong to an address-family.</t>
    </r>
  </si>
  <si>
    <r>
      <rPr>
        <sz val="11"/>
        <color rgb="FF000000"/>
        <rFont val="Calibri"/>
      </rPr>
      <t>Organizations should plan and implement enterprise security policies that require rigorous authentication methods for routing protocols. Using 'af-interface default' for EIGRP interfaces enforces these policies by restricting the exchanges between predefined network devices.</t>
    </r>
  </si>
  <si>
    <r>
      <rPr>
        <sz val="11"/>
        <color rgb="FF000000"/>
        <rFont val="Calibri"/>
      </rPr>
      <t>Verify the setting</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</si>
  <si>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t>3.3.1.6</t>
  </si>
  <si>
    <r>
      <rPr>
        <sz val="11"/>
        <rFont val="Calibri"/>
      </rPr>
      <t xml:space="preserve">Set </t>
    </r>
    <r>
      <rPr>
        <sz val="11"/>
        <color rgb="FF000000"/>
        <rFont val="Calibri"/>
      </rPr>
      <t>'</t>
    </r>
    <r>
      <rPr>
        <b/>
        <sz val="11"/>
        <color rgb="FF000000"/>
        <rFont val="Calibri"/>
      </rPr>
      <t>authentication key-chain</t>
    </r>
    <r>
      <rPr>
        <sz val="11"/>
        <color rgb="FF000000"/>
        <rFont val="Calibri"/>
      </rPr>
      <t>'</t>
    </r>
  </si>
  <si>
    <r>
      <rPr>
        <sz val="11"/>
        <color rgb="FF000000"/>
        <rFont val="Calibri"/>
      </rPr>
      <t>Configure the EIGRP address family key chain.</t>
    </r>
    <r>
      <rPr>
        <sz val="11"/>
        <color rgb="FF000000"/>
        <rFont val="Calibri"/>
      </rPr>
      <t xml:space="preserve">
</t>
    </r>
    <r>
      <rPr>
        <sz val="11"/>
        <color rgb="FF006096"/>
        <rFont val="Roboto Condensed"/>
      </rPr>
      <t xml:space="preserve">
</t>
    </r>
    <r>
      <rPr>
        <sz val="11"/>
        <color rgb="FF006096"/>
        <rFont val="Roboto Condensed"/>
      </rPr>
      <t>hostname(config)#router eigrp &lt;virtual-instance-name&gt;</t>
    </r>
    <r>
      <rPr>
        <sz val="11"/>
        <color rgb="FF006096"/>
        <rFont val="Roboto Condensed"/>
      </rPr>
      <t xml:space="preserve">
</t>
    </r>
    <r>
      <rPr>
        <sz val="11"/>
        <color rgb="FF006096"/>
        <rFont val="Roboto Condensed"/>
      </rPr>
      <t>hostname(config-router)#address-family ipv4 autonomous-system {eigrp_as-number}</t>
    </r>
    <r>
      <rPr>
        <sz val="11"/>
        <color rgb="FF006096"/>
        <rFont val="Roboto Condensed"/>
      </rPr>
      <t xml:space="preserve">
</t>
    </r>
    <r>
      <rPr>
        <sz val="11"/>
        <color rgb="FF006096"/>
        <rFont val="Roboto Condensed"/>
      </rPr>
      <t>hostname(config-router-af)#af-interface {interface-name}</t>
    </r>
    <r>
      <rPr>
        <sz val="11"/>
        <color rgb="FF006096"/>
        <rFont val="Roboto Condensed"/>
      </rPr>
      <t xml:space="preserve">
</t>
    </r>
    <r>
      <rPr>
        <sz val="11"/>
        <color rgb="FF006096"/>
        <rFont val="Roboto Condensed"/>
      </rPr>
      <t>hostname(config-router-af-interface)#authentication key-chain {eigrp_key-chain_name}</t>
    </r>
    <r>
      <rPr>
        <sz val="11"/>
        <color rgb="FF006096"/>
        <rFont val="Roboto Condensed"/>
      </rPr>
      <t xml:space="preserve">
</t>
    </r>
  </si>
  <si>
    <r>
      <rPr>
        <sz val="11"/>
        <color rgb="FF000000"/>
        <rFont val="Calibri"/>
      </rPr>
      <t>Configure the EIGRP address family key chain.</t>
    </r>
  </si>
  <si>
    <r>
      <rPr>
        <sz val="11"/>
        <color rgb="FF000000"/>
        <rFont val="Calibri"/>
      </rPr>
      <t>Organizations should plan and implement enterprise security policies that require rigorous authentication methods for routing protocols. Using the address-family 'key chain' for EIGRP enforces these policies by restricting the exchanges between predefined network devices.</t>
    </r>
  </si>
  <si>
    <r>
      <rPr>
        <sz val="11"/>
        <color rgb="FF000000"/>
        <rFont val="Calibri"/>
      </rPr>
      <t>Verify the appropriate key chain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</si>
  <si>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r>
      <rPr>
        <sz val="11"/>
        <color rgb="FF000000"/>
        <rFont val="Calibri"/>
      </rPr>
      <t>No key chains are specified for EIGRP</t>
    </r>
  </si>
  <si>
    <t>3.3.1.7</t>
  </si>
  <si>
    <r>
      <rPr>
        <sz val="11"/>
        <rFont val="Calibri"/>
      </rPr>
      <t xml:space="preserve">Set </t>
    </r>
    <r>
      <rPr>
        <sz val="11"/>
        <color rgb="FF000000"/>
        <rFont val="Calibri"/>
      </rPr>
      <t>'</t>
    </r>
    <r>
      <rPr>
        <b/>
        <sz val="11"/>
        <color rgb="FF000000"/>
        <rFont val="Calibri"/>
      </rPr>
      <t>authentication mode md5</t>
    </r>
    <r>
      <rPr>
        <sz val="11"/>
        <color rgb="FF000000"/>
        <rFont val="Calibri"/>
      </rPr>
      <t>'</t>
    </r>
  </si>
  <si>
    <r>
      <rPr>
        <sz val="11"/>
        <color rgb="FF000000"/>
        <rFont val="Calibri"/>
      </rPr>
      <t>Configure the EIGRP address family authentication mode.</t>
    </r>
    <r>
      <rPr>
        <sz val="11"/>
        <color rgb="FF000000"/>
        <rFont val="Calibri"/>
      </rPr>
      <t xml:space="preserve">
</t>
    </r>
    <r>
      <rPr>
        <sz val="11"/>
        <color rgb="FF006096"/>
        <rFont val="Roboto Condensed"/>
      </rPr>
      <t xml:space="preserve">
</t>
    </r>
    <r>
      <rPr>
        <sz val="11"/>
        <color rgb="FF006096"/>
        <rFont val="Roboto Condensed"/>
      </rPr>
      <t>hostname(config)#router eigrp &lt;virtual-instance-name&gt;</t>
    </r>
    <r>
      <rPr>
        <sz val="11"/>
        <color rgb="FF006096"/>
        <rFont val="Roboto Condensed"/>
      </rPr>
      <t xml:space="preserve">
</t>
    </r>
    <r>
      <rPr>
        <sz val="11"/>
        <color rgb="FF006096"/>
        <rFont val="Roboto Condensed"/>
      </rPr>
      <t>hostname(config-router)#address-family ipv4 autonomous-system {eigrp_as-number}</t>
    </r>
    <r>
      <rPr>
        <sz val="11"/>
        <color rgb="FF006096"/>
        <rFont val="Roboto Condensed"/>
      </rPr>
      <t xml:space="preserve">
</t>
    </r>
    <r>
      <rPr>
        <sz val="11"/>
        <color rgb="FF006096"/>
        <rFont val="Roboto Condensed"/>
      </rPr>
      <t>hostname(config-router-af)#af-interface {interface-name}</t>
    </r>
    <r>
      <rPr>
        <sz val="11"/>
        <color rgb="FF006096"/>
        <rFont val="Roboto Condensed"/>
      </rPr>
      <t xml:space="preserve">
</t>
    </r>
    <r>
      <rPr>
        <sz val="11"/>
        <color rgb="FF006096"/>
        <rFont val="Roboto Condensed"/>
      </rPr>
      <t>hostname(config-router-af-interface)#authentication mode md5</t>
    </r>
    <r>
      <rPr>
        <sz val="11"/>
        <color rgb="FF006096"/>
        <rFont val="Roboto Condensed"/>
      </rPr>
      <t xml:space="preserve">
</t>
    </r>
  </si>
  <si>
    <r>
      <rPr>
        <sz val="11"/>
        <color rgb="FF000000"/>
        <rFont val="Calibri"/>
      </rPr>
      <t>Configure authentication to prevent unapproved sources from introducing unauthorized or false service messages.</t>
    </r>
  </si>
  <si>
    <r>
      <rPr>
        <sz val="11"/>
        <color rgb="FF000000"/>
        <rFont val="Calibri"/>
      </rPr>
      <t>Organizations should plan and implement enterprise security policies that require rigorous authentication methods for routing protocols. Using the 'authentication mode' for EIGRP address-family or service-family packets enforces these policies by restricting the type of authentication between network devices.</t>
    </r>
  </si>
  <si>
    <r>
      <rPr>
        <sz val="11"/>
        <color rgb="FF000000"/>
        <rFont val="Calibri"/>
      </rPr>
      <t>Verify the appropriate address family authentication mode is set</t>
    </r>
    <r>
      <rPr>
        <sz val="11"/>
        <color rgb="FF000000"/>
        <rFont val="Calibri"/>
      </rPr>
      <t xml:space="preserve">
</t>
    </r>
    <r>
      <rPr>
        <sz val="11"/>
        <color rgb="FF006096"/>
        <rFont val="Roboto Condensed"/>
      </rPr>
      <t xml:space="preserve">
</t>
    </r>
    <r>
      <rPr>
        <sz val="11"/>
        <color rgb="FF006096"/>
        <rFont val="Roboto Condensed"/>
      </rPr>
      <t xml:space="preserve">hostname#sh run | sec router eigrp </t>
    </r>
    <r>
      <rPr>
        <sz val="11"/>
        <color rgb="FF006096"/>
        <rFont val="Roboto Condensed"/>
      </rPr>
      <t xml:space="preserve">
</t>
    </r>
  </si>
  <si>
    <r>
      <rPr>
        <sz val="11"/>
        <color rgb="FF000000"/>
        <rFont val="Calibri"/>
      </rPr>
      <t>Not defined</t>
    </r>
  </si>
  <si>
    <t>3.3.1.8</t>
  </si>
  <si>
    <r>
      <rPr>
        <sz val="11"/>
        <rFont val="Calibri"/>
      </rPr>
      <t xml:space="preserve">Set </t>
    </r>
    <r>
      <rPr>
        <sz val="11"/>
        <color rgb="FF000000"/>
        <rFont val="Calibri"/>
      </rPr>
      <t>'</t>
    </r>
    <r>
      <rPr>
        <b/>
        <sz val="11"/>
        <color rgb="FF000000"/>
        <rFont val="Calibri"/>
      </rPr>
      <t>ip authentication key-chain eigrp</t>
    </r>
    <r>
      <rPr>
        <sz val="11"/>
        <color rgb="FF000000"/>
        <rFont val="Calibri"/>
      </rPr>
      <t>'</t>
    </r>
  </si>
  <si>
    <r>
      <rPr>
        <sz val="11"/>
        <color rgb="FF000000"/>
        <rFont val="Calibri"/>
      </rPr>
      <t>Configure the interface with the EIGRP key chain.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authentication key-chain eigrp {&lt;em&gt;eigrp_as-number&lt;/em&gt;} {&lt;em&gt;eigrp_key-chain_name&lt;/em&gt;}</t>
    </r>
    <r>
      <rPr>
        <sz val="11"/>
        <color rgb="FF006096"/>
        <rFont val="Roboto Condensed"/>
      </rPr>
      <t xml:space="preserve">
</t>
    </r>
  </si>
  <si>
    <r>
      <rPr>
        <sz val="11"/>
        <color rgb="FF000000"/>
        <rFont val="Calibri"/>
      </rPr>
      <t>Specify the type of authentication used in Enhanced Interior Gateway Routing Protocol (EIGRP) packets per interface.</t>
    </r>
  </si>
  <si>
    <r>
      <rPr>
        <sz val="11"/>
        <color rgb="FF000000"/>
        <rFont val="Calibri"/>
      </rPr>
      <t>Organizations should plan and implement enterprise security policies that require rigorous authentication methods for routing protocols. Configuring the interface with 'ip authentication key chain' for EIGRP by name and number enforces these policies by restricting the exchanges between network devices.</t>
    </r>
  </si>
  <si>
    <r>
      <rPr>
        <sz val="11"/>
        <color rgb="FF000000"/>
        <rFont val="Calibri"/>
      </rPr>
      <t>Verify the appropriate key chain is set on the appropriate interface(s)</t>
    </r>
    <r>
      <rPr>
        <sz val="11"/>
        <color rgb="FF000000"/>
        <rFont val="Calibri"/>
      </rPr>
      <t xml:space="preserve">
</t>
    </r>
    <r>
      <rPr>
        <sz val="11"/>
        <color rgb="FF006096"/>
        <rFont val="Roboto Condensed"/>
      </rPr>
      <t>hostname#sh ip eigrp int</t>
    </r>
    <r>
      <rPr>
        <sz val="11"/>
        <color rgb="FF006096"/>
        <rFont val="Roboto Condensed"/>
      </rPr>
      <t xml:space="preserve">
</t>
    </r>
    <r>
      <rPr>
        <sz val="11"/>
        <color rgb="FF006096"/>
        <rFont val="Roboto Condensed"/>
      </rPr>
      <t xml:space="preserve">hostname#sh run int {&lt;em&gt;interface_name&lt;/em&gt;} | incl key-chain </t>
    </r>
    <r>
      <rPr>
        <sz val="11"/>
        <color rgb="FF006096"/>
        <rFont val="Roboto Condensed"/>
      </rPr>
      <t xml:space="preserve">
</t>
    </r>
  </si>
  <si>
    <t>3.3.1.9</t>
  </si>
  <si>
    <r>
      <rPr>
        <sz val="11"/>
        <rFont val="Calibri"/>
      </rPr>
      <t xml:space="preserve">Set </t>
    </r>
    <r>
      <rPr>
        <sz val="11"/>
        <color rgb="FF000000"/>
        <rFont val="Calibri"/>
      </rPr>
      <t>'</t>
    </r>
    <r>
      <rPr>
        <b/>
        <sz val="11"/>
        <color rgb="FF000000"/>
        <rFont val="Calibri"/>
      </rPr>
      <t>ip authentication mode eigrp</t>
    </r>
    <r>
      <rPr>
        <sz val="11"/>
        <color rgb="FF000000"/>
        <rFont val="Calibri"/>
      </rPr>
      <t>'</t>
    </r>
  </si>
  <si>
    <r>
      <rPr>
        <sz val="11"/>
        <color rgb="FF000000"/>
        <rFont val="Calibri"/>
      </rPr>
      <t>Configure the interface with the EIGRP authentication mode.</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authentication mode eigrp {&lt;em&gt;&lt;span&gt;eigrp_as-number&lt;/span&gt;&lt;/em&gt;&lt;span&gt;}&lt;/span&gt; md5</t>
    </r>
    <r>
      <rPr>
        <sz val="11"/>
        <color rgb="FF006096"/>
        <rFont val="Roboto Condensed"/>
      </rPr>
      <t xml:space="preserve">
</t>
    </r>
  </si>
  <si>
    <r>
      <rPr>
        <sz val="11"/>
        <color rgb="FF000000"/>
        <rFont val="Calibri"/>
      </rPr>
      <t>Configure authentication to prevent unapproved sources from introducing unauthorized or false routing messages.</t>
    </r>
  </si>
  <si>
    <r>
      <rPr>
        <sz val="11"/>
        <color rgb="FF000000"/>
        <rFont val="Calibri"/>
      </rPr>
      <t>Organizations should plan and implement enterprise security policies that require rigorous authentication methods for routing protocols. Configuring the interface with 'ip authentication mode' for EIGRP by number and mode enforces these policies by restricting the exchanges between network devices.</t>
    </r>
  </si>
  <si>
    <r>
      <rPr>
        <sz val="11"/>
        <color rgb="FF000000"/>
        <rFont val="Calibri"/>
      </rPr>
      <t>Verify the appropriate authentication mode is set on the appropriate interface(s)</t>
    </r>
    <r>
      <rPr>
        <sz val="11"/>
        <color rgb="FF000000"/>
        <rFont val="Calibri"/>
      </rPr>
      <t xml:space="preserve">
</t>
    </r>
    <r>
      <rPr>
        <sz val="11"/>
        <color rgb="FF006096"/>
        <rFont val="Roboto Condensed"/>
      </rPr>
      <t>hostname#sh ip eigrp int</t>
    </r>
    <r>
      <rPr>
        <sz val="11"/>
        <color rgb="FF006096"/>
        <rFont val="Roboto Condensed"/>
      </rPr>
      <t xml:space="preserve">
</t>
    </r>
    <r>
      <rPr>
        <sz val="11"/>
        <color rgb="FF006096"/>
        <rFont val="Roboto Condensed"/>
      </rPr>
      <t>hostname#sh run int {&lt;em&gt;interface_name&lt;/em&gt;} | incl authentication mode</t>
    </r>
    <r>
      <rPr>
        <sz val="11"/>
        <color rgb="FF006096"/>
        <rFont val="Roboto Condensed"/>
      </rPr>
      <t xml:space="preserve">
</t>
    </r>
  </si>
  <si>
    <t>Require OSPF Authentication if Protocol is Used</t>
  </si>
  <si>
    <t>3.3.2.1</t>
  </si>
  <si>
    <r>
      <rPr>
        <sz val="11"/>
        <rFont val="Calibri"/>
      </rPr>
      <t xml:space="preserve">Set </t>
    </r>
    <r>
      <rPr>
        <sz val="11"/>
        <color rgb="FF000000"/>
        <rFont val="Calibri"/>
      </rPr>
      <t>'</t>
    </r>
    <r>
      <rPr>
        <b/>
        <sz val="11"/>
        <color rgb="FF000000"/>
        <rFont val="Calibri"/>
      </rPr>
      <t>authentication message-digest</t>
    </r>
    <r>
      <rPr>
        <sz val="11"/>
        <color rgb="FF000000"/>
        <rFont val="Calibri"/>
      </rPr>
      <t>'</t>
    </r>
    <r>
      <rPr>
        <sz val="11"/>
        <color rgb="FF000000"/>
        <rFont val="Calibri"/>
      </rPr>
      <t xml:space="preserve"> for OSPF area</t>
    </r>
  </si>
  <si>
    <r>
      <rPr>
        <sz val="11"/>
        <color rgb="FF000000"/>
        <rFont val="Calibri"/>
      </rPr>
      <t>Configure the Message Digest option for OSPF.</t>
    </r>
    <r>
      <rPr>
        <sz val="11"/>
        <color rgb="FF000000"/>
        <rFont val="Calibri"/>
      </rPr>
      <t xml:space="preserve">
</t>
    </r>
    <r>
      <rPr>
        <sz val="11"/>
        <color rgb="FF006096"/>
        <rFont val="Roboto Condensed"/>
      </rPr>
      <t xml:space="preserve">
</t>
    </r>
    <r>
      <rPr>
        <sz val="11"/>
        <color rgb="FF006096"/>
        <rFont val="Roboto Condensed"/>
      </rPr>
      <t>hostname(config)#router ospf &lt;&lt;em&gt;ospf_process-id&lt;/em&gt;&gt;</t>
    </r>
    <r>
      <rPr>
        <sz val="11"/>
        <color rgb="FF006096"/>
        <rFont val="Roboto Condensed"/>
      </rPr>
      <t xml:space="preserve">
</t>
    </r>
    <r>
      <rPr>
        <sz val="11"/>
        <color rgb="FF006096"/>
        <rFont val="Roboto Condensed"/>
      </rPr>
      <t xml:space="preserve">hostname(config-router)#area &lt;&lt;em&gt;ospf_area-id&lt;/em&gt;&gt; authentication message-digest </t>
    </r>
    <r>
      <rPr>
        <sz val="11"/>
        <color rgb="FF006096"/>
        <rFont val="Roboto Condensed"/>
      </rPr>
      <t xml:space="preserve">
</t>
    </r>
  </si>
  <si>
    <r>
      <rPr>
        <sz val="11"/>
        <color rgb="FF000000"/>
        <rFont val="Calibri"/>
      </rPr>
      <t>Enable MD5 authentication for OSPF.</t>
    </r>
  </si>
  <si>
    <r>
      <rPr>
        <sz val="11"/>
        <color rgb="FF000000"/>
        <rFont val="Calibri"/>
      </rPr>
      <t>Organizations should plan and implement enterprise security policies that require rigorous authentication methods for routing protocols. Configuring the area 'authentication message-digest' for OSPF enforces these policies by restricting exchanges between network devices.</t>
    </r>
  </si>
  <si>
    <r>
      <rPr>
        <sz val="11"/>
        <color rgb="FF000000"/>
        <rFont val="Calibri"/>
      </rPr>
      <t>Verify message digest for OSPF is defined</t>
    </r>
    <r>
      <rPr>
        <sz val="11"/>
        <color rgb="FF000000"/>
        <rFont val="Calibri"/>
      </rPr>
      <t xml:space="preserve">
</t>
    </r>
    <r>
      <rPr>
        <sz val="11"/>
        <color rgb="FF006096"/>
        <rFont val="Roboto Condensed"/>
      </rPr>
      <t xml:space="preserve">hostname#sh run | sec router ospf </t>
    </r>
    <r>
      <rPr>
        <sz val="11"/>
        <color rgb="FF006096"/>
        <rFont val="Roboto Condensed"/>
      </rPr>
      <t xml:space="preserve">
</t>
    </r>
  </si>
  <si>
    <t>3.3.2.2</t>
  </si>
  <si>
    <r>
      <rPr>
        <sz val="11"/>
        <rFont val="Calibri"/>
      </rPr>
      <t xml:space="preserve">Set </t>
    </r>
    <r>
      <rPr>
        <sz val="11"/>
        <color rgb="FF000000"/>
        <rFont val="Calibri"/>
      </rPr>
      <t>'</t>
    </r>
    <r>
      <rPr>
        <b/>
        <sz val="11"/>
        <color rgb="FF000000"/>
        <rFont val="Calibri"/>
      </rPr>
      <t>ip ospf message-digest-key md5</t>
    </r>
    <r>
      <rPr>
        <sz val="11"/>
        <color rgb="FF000000"/>
        <rFont val="Calibri"/>
      </rPr>
      <t>'</t>
    </r>
  </si>
  <si>
    <r>
      <rPr>
        <sz val="11"/>
        <color rgb="FF000000"/>
        <rFont val="Calibri"/>
      </rPr>
      <t>Configure the appropriate interface(s) for Message Digest authentication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ospf message-digest-key {&lt;em&gt;ospf_md5_key-id&lt;/em&gt;} md5 {&lt;em&gt;ospf_md5_key&lt;/em&gt;}</t>
    </r>
    <r>
      <rPr>
        <sz val="11"/>
        <color rgb="FF006096"/>
        <rFont val="Roboto Condensed"/>
      </rPr>
      <t xml:space="preserve">
</t>
    </r>
  </si>
  <si>
    <r>
      <rPr>
        <sz val="11"/>
        <color rgb="FF000000"/>
        <rFont val="Calibri"/>
      </rPr>
      <t>Enable Open Shortest Path First (OSPF) Message Digest 5 (MD5) authentication.</t>
    </r>
  </si>
  <si>
    <r>
      <rPr>
        <sz val="11"/>
        <color rgb="FF000000"/>
        <rFont val="Calibri"/>
      </rPr>
      <t>Organizations should plan and implement enterprise security policies that require rigorous authentication methods for routing protocols. Configuring the proper interface(s) for 'ip ospf message-digest-key md5' enforces these policies by restricting exchanges between network devices.</t>
    </r>
  </si>
  <si>
    <r>
      <rPr>
        <sz val="11"/>
        <color rgb="FF000000"/>
        <rFont val="Calibri"/>
      </rPr>
      <t>Verify the appropriate md5 key is defined on the appropriate interface(s)</t>
    </r>
    <r>
      <rPr>
        <sz val="11"/>
        <color rgb="FF000000"/>
        <rFont val="Calibri"/>
      </rPr>
      <t xml:space="preserve">
</t>
    </r>
    <r>
      <rPr>
        <sz val="11"/>
        <color rgb="FF006096"/>
        <rFont val="Roboto Condensed"/>
      </rPr>
      <t xml:space="preserve">
</t>
    </r>
    <r>
      <rPr>
        <sz val="11"/>
        <color rgb="FF006096"/>
        <rFont val="Roboto Condensed"/>
      </rPr>
      <t>hostname#sh run int {&lt;em&gt;interface&lt;/em&gt;}</t>
    </r>
    <r>
      <rPr>
        <sz val="11"/>
        <color rgb="FF006096"/>
        <rFont val="Roboto Condensed"/>
      </rPr>
      <t xml:space="preserve">
</t>
    </r>
  </si>
  <si>
    <t>Require RIPv2 Authentication if Protocol is Used</t>
  </si>
  <si>
    <t>3.3.3.1</t>
  </si>
  <si>
    <r>
      <rPr>
        <sz val="11"/>
        <color rgb="FF000000"/>
        <rFont val="Calibri"/>
      </rPr>
      <t>Establish the key chain.</t>
    </r>
    <r>
      <rPr>
        <sz val="11"/>
        <color rgb="FF000000"/>
        <rFont val="Calibri"/>
      </rPr>
      <t xml:space="preserve">
</t>
    </r>
    <r>
      <rPr>
        <sz val="11"/>
        <color rgb="FF006096"/>
        <rFont val="Roboto Condensed"/>
      </rPr>
      <t xml:space="preserve">
</t>
    </r>
    <r>
      <rPr>
        <sz val="11"/>
        <color rgb="FF006096"/>
        <rFont val="Roboto Condensed"/>
      </rPr>
      <t>hostname(config)#key chain {&lt;em&gt;rip_key-chain_name&lt;/em&gt;}</t>
    </r>
    <r>
      <rPr>
        <sz val="11"/>
        <color rgb="FF006096"/>
        <rFont val="Roboto Condensed"/>
      </rPr>
      <t xml:space="preserve">
</t>
    </r>
  </si>
  <si>
    <r>
      <rPr>
        <sz val="11"/>
        <color rgb="FF000000"/>
        <rFont val="Calibri"/>
      </rPr>
      <t>Define an authentication key chain to enable authentication for RIPv2 routing protocols.</t>
    </r>
  </si>
  <si>
    <r>
      <rPr>
        <sz val="11"/>
        <color rgb="FF000000"/>
        <rFont val="Calibri"/>
      </rPr>
      <t>Organizations should plan and implement enterprise security policies that require rigorous authentication methods for routing protocols. Configuring the proper authentication 'key-chain (name)' for RIPv2 protocols enforces these policies by restricting acceptable authentication between network devices.</t>
    </r>
  </si>
  <si>
    <t>3.3.3.2</t>
  </si>
  <si>
    <r>
      <rPr>
        <sz val="11"/>
        <color rgb="FF000000"/>
        <rFont val="Calibri"/>
      </rPr>
      <t>Organizations should plan and implement enterprise security policies that require rigorous authentication methods for routing protocols. Configuring the proper authentication 'key' for RIPv2 protocols enforces these policies by restricting acceptable authentication between network devices.</t>
    </r>
  </si>
  <si>
    <t>3.3.3.3</t>
  </si>
  <si>
    <r>
      <rPr>
        <sz val="11"/>
        <color rgb="FF000000"/>
        <rFont val="Calibri"/>
      </rPr>
      <t>Organizations should plan and implement enterprise security policies that require rigorous authentication methods for routing protocols. Using 'key-string' for key chains for routing protocols enforces these policies.</t>
    </r>
  </si>
  <si>
    <t>3.3.3.4</t>
  </si>
  <si>
    <r>
      <rPr>
        <sz val="11"/>
        <rFont val="Calibri"/>
      </rPr>
      <t xml:space="preserve">Set </t>
    </r>
    <r>
      <rPr>
        <sz val="11"/>
        <color rgb="FF000000"/>
        <rFont val="Calibri"/>
      </rPr>
      <t>'</t>
    </r>
    <r>
      <rPr>
        <b/>
        <sz val="11"/>
        <color rgb="FF000000"/>
        <rFont val="Calibri"/>
      </rPr>
      <t>ip rip authentication key-chain</t>
    </r>
    <r>
      <rPr>
        <sz val="11"/>
        <color rgb="FF000000"/>
        <rFont val="Calibri"/>
      </rPr>
      <t>'</t>
    </r>
  </si>
  <si>
    <r>
      <rPr>
        <sz val="11"/>
        <color rgb="FF000000"/>
        <rFont val="Calibri"/>
      </rPr>
      <t>Configure the Interface with the RIPv2 key chain.</t>
    </r>
    <r>
      <rPr>
        <sz val="11"/>
        <color rgb="FF000000"/>
        <rFont val="Calibri"/>
      </rPr>
      <t xml:space="preserve">
</t>
    </r>
    <r>
      <rPr>
        <sz val="11"/>
        <color rgb="FF006096"/>
        <rFont val="Roboto Condensed"/>
      </rPr>
      <t xml:space="preserve">
</t>
    </r>
    <r>
      <rPr>
        <sz val="11"/>
        <color rgb="FF006096"/>
        <rFont val="Roboto Condensed"/>
      </rPr>
      <t>hostname(config)#interface {&lt;em&gt;interface_name&lt;/em&gt;}</t>
    </r>
    <r>
      <rPr>
        <sz val="11"/>
        <color rgb="FF006096"/>
        <rFont val="Roboto Condensed"/>
      </rPr>
      <t xml:space="preserve">
</t>
    </r>
    <r>
      <rPr>
        <sz val="11"/>
        <color rgb="FF006096"/>
        <rFont val="Roboto Condensed"/>
      </rPr>
      <t>hostname(config-if)#ip rip authentication key-chain {&lt;em&gt;rip_key-chain_name&lt;/em&gt;}</t>
    </r>
    <r>
      <rPr>
        <sz val="11"/>
        <color rgb="FF006096"/>
        <rFont val="Roboto Condensed"/>
      </rPr>
      <t xml:space="preserve">
</t>
    </r>
  </si>
  <si>
    <r>
      <rPr>
        <sz val="11"/>
        <color rgb="FF000000"/>
        <rFont val="Calibri"/>
      </rPr>
      <t>Enable authentication for Routing Information Protocol (RIP) Version 2 packets and to specify the set of keys that can be used on an interface.</t>
    </r>
  </si>
  <si>
    <r>
      <rPr>
        <sz val="11"/>
        <color rgb="FF000000"/>
        <rFont val="Calibri"/>
      </rPr>
      <t>Organizations should plan and implement enterprise security policies that require rigorous authentication methods for routing protocols. Configuring the interface with 'ip rip authentication key-chain' by name enforces these policies by restricting the exchanges between network devices.</t>
    </r>
  </si>
  <si>
    <r>
      <rPr>
        <sz val="11"/>
        <color rgb="FF000000"/>
        <rFont val="Calibri"/>
      </rPr>
      <t>Verify the appropriate key chain and mode are set on the appropriate interface(s)</t>
    </r>
    <r>
      <rPr>
        <sz val="11"/>
        <color rgb="FF000000"/>
        <rFont val="Calibri"/>
      </rPr>
      <t xml:space="preserve">
</t>
    </r>
    <r>
      <rPr>
        <sz val="11"/>
        <color rgb="FF006096"/>
        <rFont val="Roboto Condensed"/>
      </rPr>
      <t xml:space="preserve">
</t>
    </r>
    <r>
      <rPr>
        <sz val="11"/>
        <color rgb="FF006096"/>
        <rFont val="Roboto Condensed"/>
      </rPr>
      <t>hostname#sh run int {&lt;em&gt;interface_name&lt;/em&gt;}</t>
    </r>
    <r>
      <rPr>
        <sz val="11"/>
        <color rgb="FF006096"/>
        <rFont val="Roboto Condensed"/>
      </rPr>
      <t xml:space="preserve">
</t>
    </r>
  </si>
  <si>
    <t>3.3.3.5</t>
  </si>
  <si>
    <r>
      <rPr>
        <sz val="11"/>
        <rFont val="Calibri"/>
      </rPr>
      <t xml:space="preserve">Set </t>
    </r>
    <r>
      <rPr>
        <sz val="11"/>
        <color rgb="FF000000"/>
        <rFont val="Calibri"/>
      </rPr>
      <t>'</t>
    </r>
    <r>
      <rPr>
        <b/>
        <sz val="11"/>
        <color rgb="FF000000"/>
        <rFont val="Calibri"/>
      </rPr>
      <t>ip rip authentication mode</t>
    </r>
    <r>
      <rPr>
        <sz val="11"/>
        <color rgb="FF000000"/>
        <rFont val="Calibri"/>
      </rPr>
      <t>'</t>
    </r>
    <r>
      <rPr>
        <sz val="11"/>
        <color rgb="FF000000"/>
        <rFont val="Calibri"/>
      </rPr>
      <t xml:space="preserve"> to </t>
    </r>
    <r>
      <rPr>
        <sz val="11"/>
        <color rgb="FF000000"/>
        <rFont val="Calibri"/>
      </rPr>
      <t>'</t>
    </r>
    <r>
      <rPr>
        <b/>
        <sz val="11"/>
        <color rgb="FF000000"/>
        <rFont val="Calibri"/>
      </rPr>
      <t>md5</t>
    </r>
    <r>
      <rPr>
        <sz val="11"/>
        <color rgb="FF000000"/>
        <rFont val="Calibri"/>
      </rPr>
      <t>'</t>
    </r>
  </si>
  <si>
    <r>
      <rPr>
        <sz val="11"/>
        <color rgb="FF000000"/>
        <rFont val="Calibri"/>
      </rPr>
      <t>Configure the RIPv2 authentication mode on the necessary interface(s)</t>
    </r>
    <r>
      <rPr>
        <sz val="11"/>
        <color rgb="FF000000"/>
        <rFont val="Calibri"/>
      </rPr>
      <t xml:space="preserve">
</t>
    </r>
    <r>
      <rPr>
        <sz val="11"/>
        <color rgb="FF006096"/>
        <rFont val="Roboto Condensed"/>
      </rPr>
      <t xml:space="preserve">
</t>
    </r>
    <r>
      <rPr>
        <sz val="11"/>
        <color rgb="FF006096"/>
        <rFont val="Roboto Condensed"/>
      </rPr>
      <t>hostname(config)#interface &lt;&lt;em&gt;interface_name&lt;/em&gt;&gt;</t>
    </r>
    <r>
      <rPr>
        <sz val="11"/>
        <color rgb="FF006096"/>
        <rFont val="Roboto Condensed"/>
      </rPr>
      <t xml:space="preserve">
</t>
    </r>
    <r>
      <rPr>
        <sz val="11"/>
        <color rgb="FF006096"/>
        <rFont val="Roboto Condensed"/>
      </rPr>
      <t xml:space="preserve">hostname(config-if)#ip rip authentication mode md5 </t>
    </r>
    <r>
      <rPr>
        <sz val="11"/>
        <color rgb="FF006096"/>
        <rFont val="Roboto Condensed"/>
      </rPr>
      <t xml:space="preserve">
</t>
    </r>
  </si>
  <si>
    <r>
      <rPr>
        <sz val="11"/>
        <color rgb="FF000000"/>
        <rFont val="Calibri"/>
      </rPr>
      <t>Configure the Interface with the RIPv2 key chain.</t>
    </r>
  </si>
  <si>
    <r>
      <rPr>
        <sz val="11"/>
        <color rgb="FF000000"/>
        <rFont val="Calibri"/>
      </rPr>
      <t>Organizations should plan and implement enterprise security policies that require rigorous authentication methods for routing protocols. Using the 'ip rip authentication mode md5' enforces these policies by restricting the type of authentication between network devices.</t>
    </r>
  </si>
  <si>
    <r>
      <rPr>
        <sz val="11"/>
        <color rgb="FF000000"/>
        <rFont val="Calibri"/>
      </rPr>
      <t>Verify the appropriate mode is set on the appropriate interface(s)</t>
    </r>
    <r>
      <rPr>
        <sz val="11"/>
        <color rgb="FF000000"/>
        <rFont val="Calibri"/>
      </rPr>
      <t xml:space="preserve">
</t>
    </r>
    <r>
      <rPr>
        <sz val="11"/>
        <color rgb="FF006096"/>
        <rFont val="Roboto Condensed"/>
      </rPr>
      <t xml:space="preserve">
</t>
    </r>
    <r>
      <rPr>
        <sz val="11"/>
        <color rgb="FF006096"/>
        <rFont val="Roboto Condensed"/>
      </rPr>
      <t xml:space="preserve">hostname#sh run int &lt;&lt;em&gt;interface&lt;/em&gt;&gt; </t>
    </r>
    <r>
      <rPr>
        <sz val="11"/>
        <color rgb="FF006096"/>
        <rFont val="Roboto Condensed"/>
      </rPr>
      <t xml:space="preserve">
</t>
    </r>
  </si>
  <si>
    <t>Require BGP Authentication if Protocol is Used</t>
  </si>
  <si>
    <t>3.3.4.1</t>
  </si>
  <si>
    <r>
      <rPr>
        <sz val="11"/>
        <rFont val="Calibri"/>
      </rPr>
      <t xml:space="preserve">Set </t>
    </r>
    <r>
      <rPr>
        <sz val="11"/>
        <color rgb="FF000000"/>
        <rFont val="Calibri"/>
      </rPr>
      <t>'</t>
    </r>
    <r>
      <rPr>
        <b/>
        <sz val="11"/>
        <color rgb="FF000000"/>
        <rFont val="Calibri"/>
      </rPr>
      <t>neighbor password</t>
    </r>
    <r>
      <rPr>
        <sz val="11"/>
        <color rgb="FF000000"/>
        <rFont val="Calibri"/>
      </rPr>
      <t>'</t>
    </r>
  </si>
  <si>
    <r>
      <rPr>
        <sz val="11"/>
        <color rgb="FF000000"/>
        <rFont val="Calibri"/>
      </rPr>
      <t>Configure BGP neighbor authentication where feasible.</t>
    </r>
    <r>
      <rPr>
        <sz val="11"/>
        <color rgb="FF000000"/>
        <rFont val="Calibri"/>
      </rPr>
      <t xml:space="preserve">
</t>
    </r>
    <r>
      <rPr>
        <sz val="11"/>
        <color rgb="FF006096"/>
        <rFont val="Roboto Condensed"/>
      </rPr>
      <t xml:space="preserve">
</t>
    </r>
    <r>
      <rPr>
        <sz val="11"/>
        <color rgb="FF006096"/>
        <rFont val="Roboto Condensed"/>
      </rPr>
      <t>hostname(config)#router bgp &lt;&lt;em&gt;bgp_as-number&lt;/em&gt;&gt;</t>
    </r>
    <r>
      <rPr>
        <sz val="11"/>
        <color rgb="FF006096"/>
        <rFont val="Roboto Condensed"/>
      </rPr>
      <t xml:space="preserve">
</t>
    </r>
    <r>
      <rPr>
        <sz val="11"/>
        <color rgb="FF006096"/>
        <rFont val="Roboto Condensed"/>
      </rPr>
      <t xml:space="preserve">hostname(config-router)#neighbor &lt;&lt;em&gt;bgp_neighbor-ip&lt;/em&gt; | &lt;em&gt;peer-group-name&lt;/em&gt;&gt; password &lt;&lt;em&gt;password&lt;/em&gt;&gt; </t>
    </r>
    <r>
      <rPr>
        <sz val="11"/>
        <color rgb="FF006096"/>
        <rFont val="Roboto Condensed"/>
      </rPr>
      <t xml:space="preserve">
</t>
    </r>
  </si>
  <si>
    <r>
      <rPr>
        <sz val="11"/>
        <color rgb="FF000000"/>
        <rFont val="Calibri"/>
      </rPr>
      <t>Enable message digest5 (MD5) authentication on a TCP connection between two BGP peers</t>
    </r>
  </si>
  <si>
    <r>
      <rPr>
        <sz val="11"/>
        <color rgb="FF000000"/>
        <rFont val="Calibri"/>
      </rPr>
      <t>Organizations should plan and implement enterprise security policies that require rigorous authentication methods for routing protocols. Using the 'neighbor password' for BGP enforces these policies by restricting the type of authentication between network devices.</t>
    </r>
  </si>
  <si>
    <r>
      <rPr>
        <sz val="11"/>
        <color rgb="FF000000"/>
        <rFont val="Calibri"/>
      </rPr>
      <t>Verify you see the appropriate neighbor password is defined:</t>
    </r>
    <r>
      <rPr>
        <sz val="11"/>
        <color rgb="FF000000"/>
        <rFont val="Calibri"/>
      </rPr>
      <t xml:space="preserve">
</t>
    </r>
    <r>
      <rPr>
        <sz val="11"/>
        <color rgb="FF006096"/>
        <rFont val="Roboto Condensed"/>
      </rPr>
      <t xml:space="preserve">
</t>
    </r>
    <r>
      <rPr>
        <sz val="11"/>
        <color rgb="FF006096"/>
        <rFont val="Roboto Condensed"/>
      </rPr>
      <t xml:space="preserve">hostname#sh run | sec router bgp </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</si>
  <si>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</si>
  <si>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</si>
  <si>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</si>
  <si>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</si>
  <si>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</si>
  <si>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</si>
  <si>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</si>
  <si>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</si>
  <si>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</si>
  <si>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</si>
  <si>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</si>
  <si>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</si>
  <si>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</si>
  <si>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</si>
  <si>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</si>
  <si>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</si>
  <si>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</si>
  <si>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</si>
  <si>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</si>
  <si>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</si>
  <si>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</si>
  <si>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</si>
  <si>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</si>
  <si>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</si>
  <si>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</si>
  <si>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</si>
  <si>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</si>
  <si>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</si>
  <si>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</si>
  <si>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Cisco IOS 16 Benchmark</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</si>
  <si>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</si>
  <si>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</si>
  <si>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</si>
  <si>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30 March 2023     </t>
    </r>
    <r>
      <rPr>
        <b/>
        <sz val="11"/>
        <color rgb="FF000000"/>
        <rFont val="Calibri"/>
      </rPr>
      <t>Recommendation Count:</t>
    </r>
    <r>
      <rPr>
        <sz val="11"/>
        <color rgb="FF000000"/>
        <rFont val="Calibri"/>
      </rPr>
      <t xml:space="preserve"> 95</t>
    </r>
  </si>
  <si>
    <t>Development Url:</t>
  </si>
  <si>
    <t>https://workbench.cisecurity.org/benchmarks/9270</t>
  </si>
  <si>
    <t>Download Url:</t>
  </si>
  <si>
    <t>https://downloads.cisecurity.org/#/</t>
  </si>
  <si>
    <t>Guide Overview:</t>
  </si>
  <si>
    <r>
      <rPr>
        <sz val="11"/>
        <color rgb="FF000000"/>
        <rFont val="Calibri"/>
      </rPr>
      <t>This benchmark, Security Configuration Benchmark for Cisco IOS, provides prescriptive guidance for establishing a secure configuration posture for Cisco Router running Cisco IOS version 16.0. This guide was tested against Cisco IOS 16 XE.</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</si>
  <si>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</si>
  <si>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Cisco IOS on a Cisco routing and switching platforms.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</si>
  <si>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</si>
  <si>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</si>
  <si>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</si>
  <si>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</si>
  <si>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</si>
  <si>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</si>
  <si>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</si>
  <si>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</si>
  <si>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</si>
  <si>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</si>
  <si>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</si>
  <si>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</si>
  <si>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</si>
  <si>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</si>
  <si>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</si>
  <si>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</si>
  <si>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</si>
  <si>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</si>
  <si>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</si>
  <si>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</si>
  <si>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</si>
  <si>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</si>
  <si>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</si>
  <si>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</si>
  <si>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</si>
  <si>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</si>
  <si>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</si>
  <si>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</si>
  <si>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</si>
  <si>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</si>
  <si>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</si>
  <si>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</si>
  <si>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</si>
  <si>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</si>
  <si>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</si>
  <si>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</si>
  <si>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</si>
  <si>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</si>
  <si>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</si>
  <si>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</si>
  <si>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</si>
  <si>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</si>
  <si>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</si>
  <si>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</si>
  <si>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CIS Cisco IOS 16 Benchmark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</si>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</sst>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677-4A31-A2CB-D65E91C7AC6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677-4A31-A2CB-D65E91C7AC6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95</c:v>
                </c:pt>
              </c:numCache>
            </c:numRef>
          </c:val>
          <c:extLst>
            <c:ext xmlns:c16="http://schemas.microsoft.com/office/drawing/2014/chart" uri="{C3380CC4-5D6E-409C-BE32-E72D297353CC}">
              <c16:uniqueId val="{00000002-E677-4A31-A2CB-D65E91C7AC6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C615-4A9E-BE67-977DCCEBD0D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C615-4A9E-BE67-977DCCEBD0D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56</c:v>
                </c:pt>
                <c:pt idx="1">
                  <c:v>39</c:v>
                </c:pt>
              </c:numCache>
            </c:numRef>
          </c:val>
          <c:extLst>
            <c:ext xmlns:c16="http://schemas.microsoft.com/office/drawing/2014/chart" uri="{C3380CC4-5D6E-409C-BE32-E72D297353CC}">
              <c16:uniqueId val="{00000002-C615-4A9E-BE67-977DCCEBD0D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354-4BF7-9D80-6E38BA4189C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354-4BF7-9D80-6E38BA4189C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95</c:v>
                </c:pt>
              </c:numCache>
            </c:numRef>
          </c:val>
          <c:extLst>
            <c:ext xmlns:c16="http://schemas.microsoft.com/office/drawing/2014/chart" uri="{C3380CC4-5D6E-409C-BE32-E72D297353CC}">
              <c16:uniqueId val="{00000002-8354-4BF7-9D80-6E38BA4189C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1CDD-4015-A6E1-D60FFE0F5A2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1CDD-4015-A6E1-D60FFE0F5A2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95</c:v>
                </c:pt>
              </c:numCache>
            </c:numRef>
          </c:val>
          <c:extLst>
            <c:ext xmlns:c16="http://schemas.microsoft.com/office/drawing/2014/chart" uri="{C3380CC4-5D6E-409C-BE32-E72D297353CC}">
              <c16:uniqueId val="{00000002-1CDD-4015-A6E1-D60FFE0F5A2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ADF-4713-9D5C-7D9B1B1BDA8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ADF-4713-9D5C-7D9B1B1BDA8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95</c:v>
                </c:pt>
              </c:numCache>
            </c:numRef>
          </c:val>
          <c:extLst>
            <c:ext xmlns:c16="http://schemas.microsoft.com/office/drawing/2014/chart" uri="{C3380CC4-5D6E-409C-BE32-E72D297353CC}">
              <c16:uniqueId val="{00000002-8ADF-4713-9D5C-7D9B1B1BDA8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E65-4664-A737-2494884B9D6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E65-4664-A737-2494884B9D6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95</c:v>
                </c:pt>
              </c:numCache>
            </c:numRef>
          </c:val>
          <c:extLst>
            <c:ext xmlns:c16="http://schemas.microsoft.com/office/drawing/2014/chart" uri="{C3380CC4-5D6E-409C-BE32-E72D297353CC}">
              <c16:uniqueId val="{00000002-3E65-4664-A737-2494884B9D6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6DD-44F5-99AB-484C34C4534D}"/>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6DD-44F5-99AB-484C34C4534D}"/>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6DD-44F5-99AB-484C34C4534D}"/>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6DD-44F5-99AB-484C34C4534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CA3-4CC2-BD3A-7FEBE5E596E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2ukdy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cqdn45">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ebuk4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bkmnm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x4j1gj">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iodl23">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s0ft1l">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blmgzd">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96">
  <autoFilter ref="A1:Q9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927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641</v>
      </c>
    </row>
    <row r="3" spans="2:3" ht="15" customHeight="1" x14ac:dyDescent="0.35"/>
    <row r="4" spans="2:3" ht="58" x14ac:dyDescent="0.35">
      <c r="B4" s="20" t="s">
        <v>642</v>
      </c>
      <c r="C4" s="21" t="s">
        <v>643</v>
      </c>
    </row>
    <row r="5" spans="2:3" x14ac:dyDescent="0.35">
      <c r="C5" s="21" t="s">
        <v>644</v>
      </c>
    </row>
    <row r="6" spans="2:3" x14ac:dyDescent="0.35">
      <c r="C6" s="18" t="s">
        <v>645</v>
      </c>
    </row>
    <row r="7" spans="2:3" ht="10" customHeight="1" x14ac:dyDescent="0.35"/>
    <row r="8" spans="2:3" ht="232" x14ac:dyDescent="0.35">
      <c r="B8" s="22" t="s">
        <v>646</v>
      </c>
      <c r="C8" s="21" t="s">
        <v>647</v>
      </c>
    </row>
    <row r="9" spans="2:3" ht="10" customHeight="1" x14ac:dyDescent="0.35"/>
    <row r="10" spans="2:3" ht="35" customHeight="1" x14ac:dyDescent="0.35">
      <c r="B10" s="22" t="s">
        <v>648</v>
      </c>
      <c r="C10" s="21" t="s">
        <v>649</v>
      </c>
    </row>
    <row r="11" spans="2:3" ht="75" customHeight="1" x14ac:dyDescent="0.35">
      <c r="B11" s="18" t="s">
        <v>25</v>
      </c>
      <c r="C11" s="21" t="s">
        <v>650</v>
      </c>
    </row>
    <row r="12" spans="2:3" ht="47" customHeight="1" x14ac:dyDescent="0.35">
      <c r="B12" s="18" t="s">
        <v>25</v>
      </c>
      <c r="C12" s="21" t="s">
        <v>651</v>
      </c>
    </row>
    <row r="13" spans="2:3" ht="35" customHeight="1" x14ac:dyDescent="0.35">
      <c r="B13" s="18" t="s">
        <v>25</v>
      </c>
      <c r="C13" s="21" t="s">
        <v>652</v>
      </c>
    </row>
    <row r="14" spans="2:3" ht="32" customHeight="1" x14ac:dyDescent="0.35">
      <c r="B14" s="18" t="s">
        <v>25</v>
      </c>
      <c r="C14" s="21" t="s">
        <v>653</v>
      </c>
    </row>
    <row r="15" spans="2:3" ht="30" customHeight="1" x14ac:dyDescent="0.35">
      <c r="B15" s="18" t="s">
        <v>25</v>
      </c>
      <c r="C15" s="21" t="s">
        <v>654</v>
      </c>
    </row>
    <row r="16" spans="2:3" ht="10" customHeight="1" x14ac:dyDescent="0.35"/>
    <row r="17" spans="1:3" ht="145" customHeight="1" x14ac:dyDescent="0.35">
      <c r="B17" s="22" t="s">
        <v>655</v>
      </c>
      <c r="C17" s="21" t="s">
        <v>656</v>
      </c>
    </row>
    <row r="18" spans="1:3" ht="10" customHeight="1" x14ac:dyDescent="0.35"/>
    <row r="19" spans="1:3" ht="3" customHeight="1" x14ac:dyDescent="0.35">
      <c r="B19" s="23"/>
      <c r="C19" s="23"/>
    </row>
    <row r="20" spans="1:3" ht="12" customHeight="1" x14ac:dyDescent="0.35"/>
    <row r="21" spans="1:3" ht="35" customHeight="1" x14ac:dyDescent="0.35">
      <c r="A21" s="25"/>
      <c r="B21" s="26" t="s">
        <v>657</v>
      </c>
      <c r="C21" s="27" t="s">
        <v>658</v>
      </c>
    </row>
    <row r="22" spans="1:3" ht="18" customHeight="1" x14ac:dyDescent="0.35">
      <c r="A22" s="25"/>
      <c r="B22" s="25" t="s">
        <v>25</v>
      </c>
      <c r="C22" s="27" t="s">
        <v>659</v>
      </c>
    </row>
    <row r="23" spans="1:3" ht="18" customHeight="1" x14ac:dyDescent="0.35">
      <c r="A23" s="25"/>
      <c r="B23" s="25" t="s">
        <v>25</v>
      </c>
      <c r="C23" s="27" t="s">
        <v>660</v>
      </c>
    </row>
    <row r="24" spans="1:3" ht="18" customHeight="1" x14ac:dyDescent="0.35">
      <c r="A24" s="25"/>
      <c r="B24" s="25" t="s">
        <v>25</v>
      </c>
      <c r="C24" s="27" t="s">
        <v>661</v>
      </c>
    </row>
    <row r="25" spans="1:3" ht="18" customHeight="1" x14ac:dyDescent="0.35">
      <c r="A25" s="25"/>
      <c r="B25" s="25" t="s">
        <v>25</v>
      </c>
      <c r="C25" s="27" t="s">
        <v>662</v>
      </c>
    </row>
    <row r="26" spans="1:3" ht="18" customHeight="1" x14ac:dyDescent="0.35">
      <c r="A26" s="25"/>
      <c r="B26" s="25" t="s">
        <v>25</v>
      </c>
      <c r="C26" s="27" t="s">
        <v>663</v>
      </c>
    </row>
    <row r="27" spans="1:3" ht="18" customHeight="1" x14ac:dyDescent="0.35">
      <c r="A27" s="25"/>
      <c r="B27" s="25" t="s">
        <v>25</v>
      </c>
      <c r="C27" s="27" t="s">
        <v>664</v>
      </c>
    </row>
    <row r="28" spans="1:3" ht="18" customHeight="1" x14ac:dyDescent="0.35">
      <c r="A28" s="25"/>
      <c r="B28" s="25" t="s">
        <v>25</v>
      </c>
      <c r="C28" s="27" t="s">
        <v>665</v>
      </c>
    </row>
    <row r="29" spans="1:3" ht="18" customHeight="1" x14ac:dyDescent="0.35">
      <c r="A29" s="25"/>
      <c r="B29" s="25" t="s">
        <v>25</v>
      </c>
      <c r="C29" s="27" t="s">
        <v>666</v>
      </c>
    </row>
    <row r="30" spans="1:3" ht="44" customHeight="1" x14ac:dyDescent="0.35">
      <c r="A30" s="25"/>
      <c r="B30" s="25" t="s">
        <v>25</v>
      </c>
      <c r="C30" s="28" t="s">
        <v>667</v>
      </c>
    </row>
    <row r="31" spans="1:3" ht="10" customHeight="1" x14ac:dyDescent="0.35"/>
    <row r="32" spans="1:3" ht="3" customHeight="1" x14ac:dyDescent="0.35">
      <c r="B32" s="23"/>
      <c r="C32" s="23"/>
    </row>
    <row r="33" spans="2:3" ht="12" customHeight="1" x14ac:dyDescent="0.35"/>
    <row r="34" spans="2:3" ht="24" customHeight="1" x14ac:dyDescent="0.35">
      <c r="B34" s="29" t="s">
        <v>668</v>
      </c>
      <c r="C34" s="30" t="s">
        <v>669</v>
      </c>
    </row>
    <row r="35" spans="2:3" ht="18.5" x14ac:dyDescent="0.35">
      <c r="B35" s="29" t="s">
        <v>670</v>
      </c>
      <c r="C35" s="31" t="s">
        <v>671</v>
      </c>
    </row>
    <row r="36" spans="2:3" ht="27" customHeight="1" x14ac:dyDescent="0.35">
      <c r="B36" s="32" t="s">
        <v>672</v>
      </c>
      <c r="C36" s="24" t="s">
        <v>673</v>
      </c>
    </row>
    <row r="37" spans="2:3" x14ac:dyDescent="0.35">
      <c r="B37" s="29" t="s">
        <v>674</v>
      </c>
      <c r="C37" s="33" t="s">
        <v>675</v>
      </c>
    </row>
    <row r="38" spans="2:3" x14ac:dyDescent="0.35">
      <c r="B38" s="29" t="s">
        <v>676</v>
      </c>
      <c r="C38" s="33" t="s">
        <v>677</v>
      </c>
    </row>
    <row r="39" spans="2:3" ht="10" customHeight="1" x14ac:dyDescent="0.35"/>
    <row r="40" spans="2:3" ht="43.5" x14ac:dyDescent="0.35">
      <c r="B40" s="29" t="s">
        <v>678</v>
      </c>
      <c r="C40" s="34" t="s">
        <v>679</v>
      </c>
    </row>
    <row r="42" spans="2:3" ht="43.5" x14ac:dyDescent="0.35">
      <c r="B42" s="29" t="s">
        <v>680</v>
      </c>
      <c r="C42" s="21" t="s">
        <v>681</v>
      </c>
    </row>
    <row r="43" spans="2:3" ht="10" customHeight="1" x14ac:dyDescent="0.35"/>
    <row r="44" spans="2:3" x14ac:dyDescent="0.35">
      <c r="B44" s="29" t="s">
        <v>682</v>
      </c>
      <c r="C44" s="35" t="s">
        <v>683</v>
      </c>
    </row>
    <row r="45" spans="2:3" ht="72.5" x14ac:dyDescent="0.35">
      <c r="C45" s="21" t="s">
        <v>684</v>
      </c>
    </row>
    <row r="47" spans="2:3" x14ac:dyDescent="0.35">
      <c r="C47" s="35" t="s">
        <v>685</v>
      </c>
    </row>
    <row r="48" spans="2:3" ht="87" x14ac:dyDescent="0.35">
      <c r="C48" s="21" t="s">
        <v>686</v>
      </c>
    </row>
    <row r="49" spans="2:3" ht="10" customHeight="1" x14ac:dyDescent="0.35"/>
    <row r="50" spans="2:3" ht="3" customHeight="1" x14ac:dyDescent="0.35">
      <c r="B50" s="23"/>
      <c r="C50" s="23"/>
    </row>
    <row r="51" spans="2:3" ht="12" customHeight="1" x14ac:dyDescent="0.35"/>
    <row r="52" spans="2:3" ht="130.5" x14ac:dyDescent="0.35">
      <c r="B52" s="20" t="s">
        <v>687</v>
      </c>
      <c r="C52" s="21" t="s">
        <v>688</v>
      </c>
    </row>
    <row r="53" spans="2:3" ht="6" customHeight="1" x14ac:dyDescent="0.35"/>
    <row r="54" spans="2:3" ht="217.5" x14ac:dyDescent="0.35">
      <c r="C54" s="21" t="s">
        <v>689</v>
      </c>
    </row>
    <row r="55" spans="2:3" ht="6" customHeight="1" x14ac:dyDescent="0.35"/>
    <row r="56" spans="2:3" ht="43.5" x14ac:dyDescent="0.35">
      <c r="C56" s="21" t="s">
        <v>690</v>
      </c>
    </row>
    <row r="57" spans="2:3" ht="10" customHeight="1" x14ac:dyDescent="0.35"/>
    <row r="58" spans="2:3" ht="3" customHeight="1" x14ac:dyDescent="0.35">
      <c r="B58" s="23"/>
      <c r="C58" s="23"/>
    </row>
    <row r="59" spans="2:3" ht="12" customHeight="1" x14ac:dyDescent="0.35"/>
    <row r="60" spans="2:3" ht="145" x14ac:dyDescent="0.35">
      <c r="B60" s="20" t="s">
        <v>691</v>
      </c>
      <c r="C60" s="21" t="s">
        <v>692</v>
      </c>
    </row>
    <row r="61" spans="2:3" ht="6" customHeight="1" x14ac:dyDescent="0.35"/>
    <row r="62" spans="2:3" ht="203" x14ac:dyDescent="0.35">
      <c r="C62" s="21" t="s">
        <v>693</v>
      </c>
    </row>
    <row r="63" spans="2:3" ht="6" customHeight="1" x14ac:dyDescent="0.35"/>
    <row r="64" spans="2:3" ht="43.5" x14ac:dyDescent="0.35">
      <c r="C64" s="21" t="s">
        <v>694</v>
      </c>
    </row>
    <row r="65" spans="2:3" ht="10" customHeight="1" x14ac:dyDescent="0.35"/>
    <row r="66" spans="2:3" ht="3" customHeight="1" x14ac:dyDescent="0.35">
      <c r="B66" s="23"/>
      <c r="C66" s="23"/>
    </row>
    <row r="67" spans="2:3" ht="12" customHeight="1" x14ac:dyDescent="0.35"/>
    <row r="68" spans="2:3" ht="101.5" x14ac:dyDescent="0.35">
      <c r="B68" s="20" t="s">
        <v>695</v>
      </c>
      <c r="C68" s="21" t="s">
        <v>696</v>
      </c>
    </row>
    <row r="69" spans="2:3" ht="6" customHeight="1" x14ac:dyDescent="0.35"/>
    <row r="70" spans="2:3" ht="145" x14ac:dyDescent="0.35">
      <c r="C70" s="21" t="s">
        <v>697</v>
      </c>
    </row>
    <row r="71" spans="2:3" ht="6" customHeight="1" x14ac:dyDescent="0.35"/>
    <row r="72" spans="2:3" ht="43.5" x14ac:dyDescent="0.35">
      <c r="C72" s="21" t="s">
        <v>698</v>
      </c>
    </row>
    <row r="73" spans="2:3" ht="10" customHeight="1" x14ac:dyDescent="0.35"/>
    <row r="74" spans="2:3" ht="3" customHeight="1" x14ac:dyDescent="0.35">
      <c r="B74" s="23"/>
      <c r="C74" s="23"/>
    </row>
    <row r="75" spans="2:3" ht="12" customHeight="1" x14ac:dyDescent="0.35"/>
    <row r="76" spans="2:3" ht="26" customHeight="1" x14ac:dyDescent="0.35">
      <c r="B76" s="36" t="s">
        <v>699</v>
      </c>
    </row>
    <row r="77" spans="2:3" ht="8" customHeight="1" x14ac:dyDescent="0.35"/>
    <row r="78" spans="2:3" ht="20" customHeight="1" x14ac:dyDescent="0.35">
      <c r="B78" s="29" t="s">
        <v>700</v>
      </c>
      <c r="C78" s="37" t="s">
        <v>701</v>
      </c>
    </row>
    <row r="79" spans="2:3" ht="116" x14ac:dyDescent="0.35">
      <c r="C79" s="21" t="s">
        <v>702</v>
      </c>
    </row>
    <row r="80" spans="2:3" ht="10" customHeight="1" x14ac:dyDescent="0.35"/>
    <row r="81" spans="2:3" ht="20" customHeight="1" x14ac:dyDescent="0.35">
      <c r="B81" s="29" t="s">
        <v>703</v>
      </c>
      <c r="C81" s="37" t="s">
        <v>704</v>
      </c>
    </row>
    <row r="82" spans="2:3" ht="116" x14ac:dyDescent="0.35">
      <c r="C82" s="21" t="s">
        <v>705</v>
      </c>
    </row>
    <row r="83" spans="2:3" ht="10" customHeight="1" x14ac:dyDescent="0.35"/>
    <row r="84" spans="2:3" ht="20" customHeight="1" x14ac:dyDescent="0.35">
      <c r="B84" s="29" t="s">
        <v>706</v>
      </c>
      <c r="C84" s="37" t="s">
        <v>707</v>
      </c>
    </row>
    <row r="85" spans="2:3" ht="130.5" x14ac:dyDescent="0.35">
      <c r="C85" s="21" t="s">
        <v>708</v>
      </c>
    </row>
    <row r="86" spans="2:3" ht="10" customHeight="1" x14ac:dyDescent="0.35"/>
    <row r="87" spans="2:3" ht="20" customHeight="1" x14ac:dyDescent="0.35">
      <c r="B87" s="29" t="s">
        <v>709</v>
      </c>
      <c r="C87" s="37" t="s">
        <v>710</v>
      </c>
    </row>
    <row r="88" spans="2:3" ht="130.5" x14ac:dyDescent="0.35">
      <c r="C88" s="21" t="s">
        <v>711</v>
      </c>
    </row>
    <row r="89" spans="2:3" ht="10" customHeight="1" x14ac:dyDescent="0.35"/>
    <row r="90" spans="2:3" ht="20" customHeight="1" x14ac:dyDescent="0.35">
      <c r="B90" s="29" t="s">
        <v>712</v>
      </c>
      <c r="C90" s="37" t="s">
        <v>713</v>
      </c>
    </row>
    <row r="91" spans="2:3" ht="116" x14ac:dyDescent="0.35">
      <c r="C91" s="21" t="s">
        <v>714</v>
      </c>
    </row>
    <row r="92" spans="2:3" ht="10" customHeight="1" x14ac:dyDescent="0.35"/>
    <row r="93" spans="2:3" ht="20" customHeight="1" x14ac:dyDescent="0.35">
      <c r="B93" s="29" t="s">
        <v>715</v>
      </c>
      <c r="C93" s="37" t="s">
        <v>716</v>
      </c>
    </row>
    <row r="94" spans="2:3" ht="116" x14ac:dyDescent="0.35">
      <c r="C94" s="21" t="s">
        <v>717</v>
      </c>
    </row>
    <row r="95" spans="2:3" ht="10" customHeight="1" x14ac:dyDescent="0.35"/>
    <row r="96" spans="2:3" ht="20" customHeight="1" x14ac:dyDescent="0.35">
      <c r="B96" s="29" t="s">
        <v>718</v>
      </c>
      <c r="C96" s="37" t="s">
        <v>719</v>
      </c>
    </row>
    <row r="97" spans="2:3" ht="130.5" x14ac:dyDescent="0.35">
      <c r="C97" s="21" t="s">
        <v>720</v>
      </c>
    </row>
    <row r="98" spans="2:3" ht="10" customHeight="1" x14ac:dyDescent="0.35"/>
    <row r="101" spans="2:3" ht="32" customHeight="1" x14ac:dyDescent="0.35">
      <c r="B101" s="255" t="s">
        <v>640</v>
      </c>
      <c r="C101" s="255"/>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3404</v>
      </c>
      <c r="B1" s="230" t="s">
        <v>1</v>
      </c>
      <c r="C1" s="230" t="s">
        <v>881</v>
      </c>
      <c r="D1" s="230" t="s">
        <v>882</v>
      </c>
      <c r="E1" s="230" t="s">
        <v>887</v>
      </c>
      <c r="F1" s="230" t="s">
        <v>888</v>
      </c>
      <c r="G1" s="230" t="s">
        <v>889</v>
      </c>
      <c r="H1" s="230" t="s">
        <v>890</v>
      </c>
      <c r="I1" s="230" t="s">
        <v>891</v>
      </c>
      <c r="J1" s="230" t="s">
        <v>892</v>
      </c>
      <c r="K1" s="230" t="s">
        <v>893</v>
      </c>
      <c r="L1" s="230" t="s">
        <v>894</v>
      </c>
      <c r="M1" s="230" t="s">
        <v>895</v>
      </c>
      <c r="N1" s="230" t="s">
        <v>896</v>
      </c>
      <c r="O1" s="230" t="s">
        <v>897</v>
      </c>
      <c r="P1" s="230" t="s">
        <v>898</v>
      </c>
      <c r="Q1" s="230" t="s">
        <v>899</v>
      </c>
      <c r="R1" s="230" t="s">
        <v>900</v>
      </c>
      <c r="S1" s="230" t="s">
        <v>901</v>
      </c>
      <c r="T1" s="230" t="s">
        <v>902</v>
      </c>
      <c r="U1" s="230" t="s">
        <v>903</v>
      </c>
      <c r="V1" s="230" t="s">
        <v>904</v>
      </c>
      <c r="W1" s="230" t="s">
        <v>905</v>
      </c>
      <c r="X1" s="230" t="s">
        <v>906</v>
      </c>
      <c r="Y1" s="230" t="s">
        <v>907</v>
      </c>
      <c r="Z1" s="230" t="s">
        <v>908</v>
      </c>
      <c r="AA1" s="230" t="s">
        <v>909</v>
      </c>
      <c r="AB1" s="230" t="s">
        <v>910</v>
      </c>
      <c r="AC1" s="230" t="s">
        <v>911</v>
      </c>
      <c r="AD1" s="230" t="s">
        <v>912</v>
      </c>
      <c r="AE1" s="230" t="s">
        <v>913</v>
      </c>
      <c r="AF1" s="230" t="s">
        <v>914</v>
      </c>
      <c r="AG1" s="230" t="s">
        <v>915</v>
      </c>
      <c r="AH1" s="230" t="s">
        <v>916</v>
      </c>
      <c r="AI1" s="230" t="s">
        <v>917</v>
      </c>
      <c r="AJ1" s="230" t="s">
        <v>918</v>
      </c>
      <c r="AK1" s="230" t="s">
        <v>919</v>
      </c>
      <c r="AL1" s="230" t="s">
        <v>920</v>
      </c>
      <c r="AM1" s="230" t="s">
        <v>921</v>
      </c>
      <c r="AN1" s="230" t="s">
        <v>922</v>
      </c>
      <c r="AO1" s="230" t="s">
        <v>923</v>
      </c>
      <c r="AP1" s="230" t="s">
        <v>924</v>
      </c>
      <c r="AQ1" s="230" t="s">
        <v>925</v>
      </c>
      <c r="AR1" s="230" t="s">
        <v>926</v>
      </c>
      <c r="AS1" s="231" t="s">
        <v>927</v>
      </c>
    </row>
    <row r="2" spans="1:45" ht="60" customHeight="1" outlineLevel="1" x14ac:dyDescent="0.35">
      <c r="A2" s="223" t="s">
        <v>3405</v>
      </c>
      <c r="B2" s="210" t="s">
        <v>3406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3405</v>
      </c>
      <c r="B3" s="211" t="s">
        <v>3407</v>
      </c>
      <c r="C3" s="212" t="s">
        <v>3408</v>
      </c>
      <c r="D3" s="214" t="s">
        <v>3409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3405</v>
      </c>
      <c r="B4" s="211" t="s">
        <v>3410</v>
      </c>
      <c r="C4" s="212" t="s">
        <v>3411</v>
      </c>
      <c r="D4" s="214" t="s">
        <v>3412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3405</v>
      </c>
      <c r="B5" s="211" t="s">
        <v>3413</v>
      </c>
      <c r="C5" s="212" t="s">
        <v>3414</v>
      </c>
      <c r="D5" s="214" t="s">
        <v>3415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3405</v>
      </c>
      <c r="B6" s="211" t="s">
        <v>3416</v>
      </c>
      <c r="C6" s="212" t="s">
        <v>3417</v>
      </c>
      <c r="D6" s="214" t="s">
        <v>3418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3405</v>
      </c>
      <c r="B7" s="211" t="s">
        <v>3419</v>
      </c>
      <c r="C7" s="212" t="s">
        <v>3420</v>
      </c>
      <c r="D7" s="214" t="s">
        <v>3421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3405</v>
      </c>
      <c r="B8" s="211" t="s">
        <v>3422</v>
      </c>
      <c r="C8" s="212" t="s">
        <v>3423</v>
      </c>
      <c r="D8" s="214" t="s">
        <v>3424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3405</v>
      </c>
      <c r="B9" s="211" t="s">
        <v>3425</v>
      </c>
      <c r="C9" s="212" t="s">
        <v>3426</v>
      </c>
      <c r="D9" s="214" t="s">
        <v>3427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3405</v>
      </c>
      <c r="B10" s="211" t="s">
        <v>3428</v>
      </c>
      <c r="C10" s="212" t="s">
        <v>3429</v>
      </c>
      <c r="D10" s="214" t="s">
        <v>3430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3405</v>
      </c>
      <c r="B11" s="211" t="s">
        <v>3431</v>
      </c>
      <c r="C11" s="212" t="s">
        <v>3432</v>
      </c>
      <c r="D11" s="214" t="s">
        <v>3433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3405</v>
      </c>
      <c r="B12" s="211" t="s">
        <v>3434</v>
      </c>
      <c r="C12" s="212" t="s">
        <v>3435</v>
      </c>
      <c r="D12" s="214" t="s">
        <v>3436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3405</v>
      </c>
      <c r="B13" s="211" t="s">
        <v>3437</v>
      </c>
      <c r="C13" s="212" t="s">
        <v>3438</v>
      </c>
      <c r="D13" s="214" t="s">
        <v>3439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3405</v>
      </c>
      <c r="B14" s="211" t="s">
        <v>3440</v>
      </c>
      <c r="C14" s="212" t="s">
        <v>3441</v>
      </c>
      <c r="D14" s="214" t="s">
        <v>3442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3405</v>
      </c>
      <c r="B15" s="211" t="s">
        <v>3443</v>
      </c>
      <c r="C15" s="212" t="s">
        <v>3444</v>
      </c>
      <c r="D15" s="214" t="s">
        <v>3445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3405</v>
      </c>
      <c r="B16" s="211" t="s">
        <v>3446</v>
      </c>
      <c r="C16" s="212" t="s">
        <v>3447</v>
      </c>
      <c r="D16" s="214" t="s">
        <v>3448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3405</v>
      </c>
      <c r="B17" s="211" t="s">
        <v>3449</v>
      </c>
      <c r="C17" s="212" t="s">
        <v>3450</v>
      </c>
      <c r="D17" s="214" t="s">
        <v>3451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3405</v>
      </c>
      <c r="B18" s="211" t="s">
        <v>3452</v>
      </c>
      <c r="C18" s="212" t="s">
        <v>3453</v>
      </c>
      <c r="D18" s="214" t="s">
        <v>3454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3405</v>
      </c>
      <c r="B19" s="211" t="s">
        <v>3455</v>
      </c>
      <c r="C19" s="212" t="s">
        <v>3456</v>
      </c>
      <c r="D19" s="214" t="s">
        <v>3457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3405</v>
      </c>
      <c r="B20" s="211" t="s">
        <v>3458</v>
      </c>
      <c r="C20" s="212" t="s">
        <v>3459</v>
      </c>
      <c r="D20" s="214" t="s">
        <v>3460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3405</v>
      </c>
      <c r="B21" s="211" t="s">
        <v>3461</v>
      </c>
      <c r="C21" s="212" t="s">
        <v>3462</v>
      </c>
      <c r="D21" s="214" t="s">
        <v>3463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3405</v>
      </c>
      <c r="B22" s="211" t="s">
        <v>3464</v>
      </c>
      <c r="C22" s="212" t="s">
        <v>3465</v>
      </c>
      <c r="D22" s="214" t="s">
        <v>3466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3405</v>
      </c>
      <c r="B23" s="211" t="s">
        <v>3467</v>
      </c>
      <c r="C23" s="212" t="s">
        <v>3468</v>
      </c>
      <c r="D23" s="214" t="s">
        <v>3469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3405</v>
      </c>
      <c r="B24" s="211" t="s">
        <v>3470</v>
      </c>
      <c r="C24" s="212" t="s">
        <v>3471</v>
      </c>
      <c r="D24" s="214" t="s">
        <v>3472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3405</v>
      </c>
      <c r="B25" s="211" t="s">
        <v>3473</v>
      </c>
      <c r="C25" s="212" t="s">
        <v>3474</v>
      </c>
      <c r="D25" s="214" t="s">
        <v>3475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3405</v>
      </c>
      <c r="B26" s="211" t="s">
        <v>3476</v>
      </c>
      <c r="C26" s="212" t="s">
        <v>3477</v>
      </c>
      <c r="D26" s="214" t="s">
        <v>3478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3405</v>
      </c>
      <c r="B27" s="211" t="s">
        <v>3479</v>
      </c>
      <c r="C27" s="212" t="s">
        <v>3480</v>
      </c>
      <c r="D27" s="214" t="s">
        <v>3481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3405</v>
      </c>
      <c r="B28" s="211" t="s">
        <v>3482</v>
      </c>
      <c r="C28" s="212" t="s">
        <v>3483</v>
      </c>
      <c r="D28" s="214" t="s">
        <v>3484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3405</v>
      </c>
      <c r="B29" s="211" t="s">
        <v>3485</v>
      </c>
      <c r="C29" s="212" t="s">
        <v>3486</v>
      </c>
      <c r="D29" s="214" t="s">
        <v>3487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3405</v>
      </c>
      <c r="B30" s="211" t="s">
        <v>3488</v>
      </c>
      <c r="C30" s="212" t="s">
        <v>3489</v>
      </c>
      <c r="D30" s="214" t="s">
        <v>3490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3405</v>
      </c>
      <c r="B31" s="211" t="s">
        <v>3491</v>
      </c>
      <c r="C31" s="212" t="s">
        <v>3492</v>
      </c>
      <c r="D31" s="214" t="s">
        <v>3493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3405</v>
      </c>
      <c r="B32" s="211" t="s">
        <v>3494</v>
      </c>
      <c r="C32" s="212" t="s">
        <v>3495</v>
      </c>
      <c r="D32" s="214" t="s">
        <v>3496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3405</v>
      </c>
      <c r="B33" s="211" t="s">
        <v>3497</v>
      </c>
      <c r="C33" s="212" t="s">
        <v>3498</v>
      </c>
      <c r="D33" s="214" t="s">
        <v>3499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3405</v>
      </c>
      <c r="B34" s="211" t="s">
        <v>3500</v>
      </c>
      <c r="C34" s="212" t="s">
        <v>3501</v>
      </c>
      <c r="D34" s="214" t="s">
        <v>3502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3405</v>
      </c>
      <c r="B35" s="211" t="s">
        <v>3503</v>
      </c>
      <c r="C35" s="212" t="s">
        <v>3504</v>
      </c>
      <c r="D35" s="214" t="s">
        <v>3505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3405</v>
      </c>
      <c r="B36" s="211" t="s">
        <v>3506</v>
      </c>
      <c r="C36" s="212" t="s">
        <v>3507</v>
      </c>
      <c r="D36" s="214" t="s">
        <v>3508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3405</v>
      </c>
      <c r="B37" s="211" t="s">
        <v>3509</v>
      </c>
      <c r="C37" s="212" t="s">
        <v>3510</v>
      </c>
      <c r="D37" s="214" t="s">
        <v>3511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3405</v>
      </c>
      <c r="B38" s="211" t="s">
        <v>3512</v>
      </c>
      <c r="C38" s="212" t="s">
        <v>3513</v>
      </c>
      <c r="D38" s="214" t="s">
        <v>3514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3405</v>
      </c>
      <c r="B39" s="211" t="s">
        <v>3515</v>
      </c>
      <c r="C39" s="212" t="s">
        <v>3516</v>
      </c>
      <c r="D39" s="214" t="s">
        <v>3517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3518</v>
      </c>
      <c r="B40" s="210" t="s">
        <v>3519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3518</v>
      </c>
      <c r="B41" s="211" t="s">
        <v>3520</v>
      </c>
      <c r="C41" s="212" t="s">
        <v>3521</v>
      </c>
      <c r="D41" s="214" t="s">
        <v>3522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3518</v>
      </c>
      <c r="B42" s="211" t="s">
        <v>3523</v>
      </c>
      <c r="C42" s="212" t="s">
        <v>3524</v>
      </c>
      <c r="D42" s="214" t="s">
        <v>3525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3518</v>
      </c>
      <c r="B43" s="211" t="s">
        <v>3526</v>
      </c>
      <c r="C43" s="212" t="s">
        <v>3527</v>
      </c>
      <c r="D43" s="214" t="s">
        <v>3528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3518</v>
      </c>
      <c r="B44" s="211" t="s">
        <v>3529</v>
      </c>
      <c r="C44" s="212" t="s">
        <v>3530</v>
      </c>
      <c r="D44" s="214" t="s">
        <v>3531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3518</v>
      </c>
      <c r="B45" s="211" t="s">
        <v>3532</v>
      </c>
      <c r="C45" s="212" t="s">
        <v>3533</v>
      </c>
      <c r="D45" s="214" t="s">
        <v>3534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3518</v>
      </c>
      <c r="B46" s="211" t="s">
        <v>3535</v>
      </c>
      <c r="C46" s="212" t="s">
        <v>3536</v>
      </c>
      <c r="D46" s="214" t="s">
        <v>3537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3518</v>
      </c>
      <c r="B47" s="211" t="s">
        <v>3538</v>
      </c>
      <c r="C47" s="212" t="s">
        <v>3539</v>
      </c>
      <c r="D47" s="214" t="s">
        <v>3540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3518</v>
      </c>
      <c r="B48" s="211" t="s">
        <v>3541</v>
      </c>
      <c r="C48" s="212" t="s">
        <v>3542</v>
      </c>
      <c r="D48" s="214" t="s">
        <v>3543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3544</v>
      </c>
      <c r="B49" s="210" t="s">
        <v>3545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3544</v>
      </c>
      <c r="B50" s="211" t="s">
        <v>3546</v>
      </c>
      <c r="C50" s="212" t="s">
        <v>3547</v>
      </c>
      <c r="D50" s="214" t="s">
        <v>3548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3544</v>
      </c>
      <c r="B51" s="211" t="s">
        <v>3549</v>
      </c>
      <c r="C51" s="212" t="s">
        <v>3550</v>
      </c>
      <c r="D51" s="214" t="s">
        <v>3551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3544</v>
      </c>
      <c r="B52" s="211" t="s">
        <v>3552</v>
      </c>
      <c r="C52" s="212" t="s">
        <v>3553</v>
      </c>
      <c r="D52" s="214" t="s">
        <v>3554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3544</v>
      </c>
      <c r="B53" s="211" t="s">
        <v>3555</v>
      </c>
      <c r="C53" s="212" t="s">
        <v>3556</v>
      </c>
      <c r="D53" s="214" t="s">
        <v>3557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3544</v>
      </c>
      <c r="B54" s="211" t="s">
        <v>3558</v>
      </c>
      <c r="C54" s="212" t="s">
        <v>3559</v>
      </c>
      <c r="D54" s="214" t="s">
        <v>3560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3544</v>
      </c>
      <c r="B55" s="211" t="s">
        <v>3561</v>
      </c>
      <c r="C55" s="212" t="s">
        <v>3562</v>
      </c>
      <c r="D55" s="214" t="s">
        <v>3563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3544</v>
      </c>
      <c r="B56" s="211" t="s">
        <v>3564</v>
      </c>
      <c r="C56" s="212" t="s">
        <v>3565</v>
      </c>
      <c r="D56" s="214" t="s">
        <v>3566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3544</v>
      </c>
      <c r="B57" s="211" t="s">
        <v>3567</v>
      </c>
      <c r="C57" s="212" t="s">
        <v>3568</v>
      </c>
      <c r="D57" s="214" t="s">
        <v>3569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3544</v>
      </c>
      <c r="B58" s="211" t="s">
        <v>3570</v>
      </c>
      <c r="C58" s="212" t="s">
        <v>3571</v>
      </c>
      <c r="D58" s="214" t="s">
        <v>3572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3544</v>
      </c>
      <c r="B59" s="211" t="s">
        <v>3573</v>
      </c>
      <c r="C59" s="212" t="s">
        <v>3574</v>
      </c>
      <c r="D59" s="214" t="s">
        <v>3575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3544</v>
      </c>
      <c r="B60" s="211" t="s">
        <v>3576</v>
      </c>
      <c r="C60" s="212" t="s">
        <v>3577</v>
      </c>
      <c r="D60" s="214" t="s">
        <v>3578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3544</v>
      </c>
      <c r="B61" s="211" t="s">
        <v>3579</v>
      </c>
      <c r="C61" s="212" t="s">
        <v>3580</v>
      </c>
      <c r="D61" s="214" t="s">
        <v>3581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3544</v>
      </c>
      <c r="B62" s="211" t="s">
        <v>3582</v>
      </c>
      <c r="C62" s="212" t="s">
        <v>3583</v>
      </c>
      <c r="D62" s="214" t="s">
        <v>3584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3544</v>
      </c>
      <c r="B63" s="211" t="s">
        <v>3585</v>
      </c>
      <c r="C63" s="212" t="s">
        <v>3586</v>
      </c>
      <c r="D63" s="214" t="s">
        <v>3587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3588</v>
      </c>
      <c r="B64" s="210" t="s">
        <v>3589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3588</v>
      </c>
      <c r="B65" s="211" t="s">
        <v>3590</v>
      </c>
      <c r="C65" s="212" t="s">
        <v>3591</v>
      </c>
      <c r="D65" s="214" t="s">
        <v>3592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3588</v>
      </c>
      <c r="B66" s="211" t="s">
        <v>3593</v>
      </c>
      <c r="C66" s="212" t="s">
        <v>3594</v>
      </c>
      <c r="D66" s="214" t="s">
        <v>3595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3588</v>
      </c>
      <c r="B67" s="211" t="s">
        <v>3596</v>
      </c>
      <c r="C67" s="212" t="s">
        <v>3597</v>
      </c>
      <c r="D67" s="214" t="s">
        <v>3598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3588</v>
      </c>
      <c r="B68" s="211" t="s">
        <v>3599</v>
      </c>
      <c r="C68" s="212" t="s">
        <v>3600</v>
      </c>
      <c r="D68" s="214" t="s">
        <v>3601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3588</v>
      </c>
      <c r="B69" s="211" t="s">
        <v>3602</v>
      </c>
      <c r="C69" s="212" t="s">
        <v>3603</v>
      </c>
      <c r="D69" s="214" t="s">
        <v>3604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3588</v>
      </c>
      <c r="B70" s="211" t="s">
        <v>3605</v>
      </c>
      <c r="C70" s="212" t="s">
        <v>3606</v>
      </c>
      <c r="D70" s="214" t="s">
        <v>3607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3588</v>
      </c>
      <c r="B71" s="211" t="s">
        <v>3608</v>
      </c>
      <c r="C71" s="212" t="s">
        <v>3609</v>
      </c>
      <c r="D71" s="214" t="s">
        <v>3610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3588</v>
      </c>
      <c r="B72" s="211" t="s">
        <v>3611</v>
      </c>
      <c r="C72" s="212" t="s">
        <v>3612</v>
      </c>
      <c r="D72" s="214" t="s">
        <v>3613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3588</v>
      </c>
      <c r="B73" s="211" t="s">
        <v>3614</v>
      </c>
      <c r="C73" s="212" t="s">
        <v>3615</v>
      </c>
      <c r="D73" s="214" t="s">
        <v>3616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3588</v>
      </c>
      <c r="B74" s="211" t="s">
        <v>3617</v>
      </c>
      <c r="C74" s="212" t="s">
        <v>3618</v>
      </c>
      <c r="D74" s="214" t="s">
        <v>3619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3588</v>
      </c>
      <c r="B75" s="211" t="s">
        <v>3620</v>
      </c>
      <c r="C75" s="212" t="s">
        <v>3621</v>
      </c>
      <c r="D75" s="214" t="s">
        <v>3622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3588</v>
      </c>
      <c r="B76" s="211" t="s">
        <v>3623</v>
      </c>
      <c r="C76" s="212" t="s">
        <v>3624</v>
      </c>
      <c r="D76" s="214" t="s">
        <v>3625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3588</v>
      </c>
      <c r="B77" s="211" t="s">
        <v>3626</v>
      </c>
      <c r="C77" s="212" t="s">
        <v>3627</v>
      </c>
      <c r="D77" s="214" t="s">
        <v>3628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3588</v>
      </c>
      <c r="B78" s="211" t="s">
        <v>3629</v>
      </c>
      <c r="C78" s="212" t="s">
        <v>3630</v>
      </c>
      <c r="D78" s="214" t="s">
        <v>3631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3588</v>
      </c>
      <c r="B79" s="211" t="s">
        <v>3632</v>
      </c>
      <c r="C79" s="212" t="s">
        <v>3633</v>
      </c>
      <c r="D79" s="214" t="s">
        <v>3634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3588</v>
      </c>
      <c r="B80" s="211" t="s">
        <v>3635</v>
      </c>
      <c r="C80" s="212" t="s">
        <v>3636</v>
      </c>
      <c r="D80" s="214" t="s">
        <v>3637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3588</v>
      </c>
      <c r="B81" s="211" t="s">
        <v>3638</v>
      </c>
      <c r="C81" s="212" t="s">
        <v>3639</v>
      </c>
      <c r="D81" s="214" t="s">
        <v>3640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3588</v>
      </c>
      <c r="B82" s="211" t="s">
        <v>3641</v>
      </c>
      <c r="C82" s="212" t="s">
        <v>3642</v>
      </c>
      <c r="D82" s="214" t="s">
        <v>3643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3588</v>
      </c>
      <c r="B83" s="211" t="s">
        <v>3644</v>
      </c>
      <c r="C83" s="212" t="s">
        <v>3645</v>
      </c>
      <c r="D83" s="214" t="s">
        <v>3646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3588</v>
      </c>
      <c r="B84" s="211" t="s">
        <v>3647</v>
      </c>
      <c r="C84" s="212" t="s">
        <v>3648</v>
      </c>
      <c r="D84" s="214" t="s">
        <v>3649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3588</v>
      </c>
      <c r="B85" s="211" t="s">
        <v>3650</v>
      </c>
      <c r="C85" s="212" t="s">
        <v>3651</v>
      </c>
      <c r="D85" s="214" t="s">
        <v>3652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3588</v>
      </c>
      <c r="B86" s="211" t="s">
        <v>3653</v>
      </c>
      <c r="C86" s="212" t="s">
        <v>3654</v>
      </c>
      <c r="D86" s="214" t="s">
        <v>3655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3588</v>
      </c>
      <c r="B87" s="211" t="s">
        <v>3656</v>
      </c>
      <c r="C87" s="212" t="s">
        <v>3657</v>
      </c>
      <c r="D87" s="214" t="s">
        <v>3658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3588</v>
      </c>
      <c r="B88" s="211" t="s">
        <v>3659</v>
      </c>
      <c r="C88" s="212" t="s">
        <v>3660</v>
      </c>
      <c r="D88" s="214" t="s">
        <v>3661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3588</v>
      </c>
      <c r="B89" s="211" t="s">
        <v>3662</v>
      </c>
      <c r="C89" s="212" t="s">
        <v>3663</v>
      </c>
      <c r="D89" s="214" t="s">
        <v>3664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3588</v>
      </c>
      <c r="B90" s="211" t="s">
        <v>3665</v>
      </c>
      <c r="C90" s="212" t="s">
        <v>3666</v>
      </c>
      <c r="D90" s="214" t="s">
        <v>3667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3588</v>
      </c>
      <c r="B91" s="211" t="s">
        <v>3668</v>
      </c>
      <c r="C91" s="212" t="s">
        <v>3669</v>
      </c>
      <c r="D91" s="214" t="s">
        <v>3670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3588</v>
      </c>
      <c r="B92" s="211" t="s">
        <v>3671</v>
      </c>
      <c r="C92" s="212" t="s">
        <v>3672</v>
      </c>
      <c r="D92" s="214" t="s">
        <v>3673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3588</v>
      </c>
      <c r="B93" s="211" t="s">
        <v>3674</v>
      </c>
      <c r="C93" s="212" t="s">
        <v>3675</v>
      </c>
      <c r="D93" s="214" t="s">
        <v>3676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3588</v>
      </c>
      <c r="B94" s="211" t="s">
        <v>3677</v>
      </c>
      <c r="C94" s="212" t="s">
        <v>3678</v>
      </c>
      <c r="D94" s="214" t="s">
        <v>3679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3588</v>
      </c>
      <c r="B95" s="211" t="s">
        <v>3680</v>
      </c>
      <c r="C95" s="212" t="s">
        <v>3681</v>
      </c>
      <c r="D95" s="214" t="s">
        <v>3682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3588</v>
      </c>
      <c r="B96" s="211" t="s">
        <v>3683</v>
      </c>
      <c r="C96" s="212" t="s">
        <v>3684</v>
      </c>
      <c r="D96" s="214" t="s">
        <v>3685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3588</v>
      </c>
      <c r="B97" s="211" t="s">
        <v>3686</v>
      </c>
      <c r="C97" s="212" t="s">
        <v>3687</v>
      </c>
      <c r="D97" s="214" t="s">
        <v>3688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3588</v>
      </c>
      <c r="B98" s="218" t="s">
        <v>3689</v>
      </c>
      <c r="C98" s="219" t="s">
        <v>3690</v>
      </c>
      <c r="D98" s="220" t="s">
        <v>3691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640</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IFERROR(INDEX('Recommendations'!$I$2:$I$96, MATCH(F2,'Recommendations'!$B$2:$B$96,0))="Implemented", FALSE))</xm:f>
            <x14:dxf>
              <font>
                <color rgb="FF000000"/>
              </font>
              <fill>
                <patternFill>
                  <bgColor rgb="FF3C7D22"/>
                </patternFill>
              </fill>
            </x14:dxf>
          </x14:cfRule>
          <x14:cfRule type="expression" priority="2" id="{00000000-000E-0000-0900-000002000000}">
            <xm:f>AND(F2&lt;&gt;"", IFERROR(INDEX('Recommendations'!$I$2:$I$96, MATCH(F2,'Recommendations'!$B$2:$B$96,0))="Compensated", FALSE))</xm:f>
            <x14:dxf>
              <font>
                <color rgb="FF000000"/>
              </font>
              <fill>
                <patternFill>
                  <bgColor rgb="FFC6E0B4"/>
                </patternFill>
              </fill>
            </x14:dxf>
          </x14:cfRule>
          <x14:cfRule type="expression" priority="3" id="{00000000-000E-0000-0900-000003000000}">
            <xm:f>AND(F2&lt;&gt;"", IFERROR(INDEX('Recommendations'!$I$2:$I$96, MATCH(F2,'Recommendations'!$B$2:$B$96,0))="Testing", FALSE))</xm:f>
            <x14:dxf>
              <font>
                <color rgb="FF000000"/>
              </font>
              <fill>
                <patternFill>
                  <bgColor rgb="FFFFC000"/>
                </patternFill>
              </fill>
            </x14:dxf>
          </x14:cfRule>
          <x14:cfRule type="expression" priority="4" id="{00000000-000E-0000-0900-000004000000}">
            <xm:f>AND(F2&lt;&gt;"", IFERROR(INDEX('Recommendations'!$I$2:$I$96, MATCH(F2,'Recommendations'!$B$2:$B$96,0))="Failed", FALSE))</xm:f>
            <x14:dxf>
              <font>
                <color rgb="FF000000"/>
              </font>
              <fill>
                <patternFill>
                  <bgColor rgb="FFD82891"/>
                </patternFill>
              </fill>
            </x14:dxf>
          </x14:cfRule>
          <x14:cfRule type="expression" priority="5" id="{00000000-000E-0000-0900-000005000000}">
            <xm:f>AND(F2&lt;&gt;"", IFERROR(INDEX('Recommendations'!$I$2:$I$96, MATCH(F2,'Recommendations'!$B$2:$B$96,0))="Risk Accepted", FALSE))</xm:f>
            <x14:dxf>
              <font>
                <color rgb="FF000000"/>
              </font>
              <fill>
                <patternFill>
                  <bgColor rgb="FFD9D9D9"/>
                </patternFill>
              </fill>
            </x14:dxf>
          </x14:cfRule>
          <x14:cfRule type="expression" priority="6" id="{00000000-000E-0000-0900-000006000000}">
            <xm:f>AND(F2&lt;&gt;"", IFERROR(INDEX('Recommendations'!$I$2:$I$96, MATCH(F2,'Recommendations'!$B$2:$B$96,0))="N/A",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3692</v>
      </c>
      <c r="C1" s="253" t="s">
        <v>3693</v>
      </c>
      <c r="D1" s="253" t="s">
        <v>3694</v>
      </c>
      <c r="E1" s="253" t="s">
        <v>3695</v>
      </c>
      <c r="F1" s="253" t="s">
        <v>2521</v>
      </c>
      <c r="G1" s="253" t="s">
        <v>3696</v>
      </c>
      <c r="H1" s="253" t="s">
        <v>3697</v>
      </c>
      <c r="I1" s="253" t="s">
        <v>3698</v>
      </c>
      <c r="J1" s="253" t="s">
        <v>13</v>
      </c>
      <c r="K1" s="253" t="s">
        <v>887</v>
      </c>
      <c r="L1" s="253" t="s">
        <v>888</v>
      </c>
      <c r="M1" s="253" t="s">
        <v>889</v>
      </c>
      <c r="N1" s="253" t="s">
        <v>890</v>
      </c>
      <c r="O1" s="253" t="s">
        <v>891</v>
      </c>
      <c r="P1" s="253" t="s">
        <v>892</v>
      </c>
      <c r="Q1" s="253" t="s">
        <v>893</v>
      </c>
      <c r="R1" s="253" t="s">
        <v>894</v>
      </c>
      <c r="S1" s="253" t="s">
        <v>895</v>
      </c>
      <c r="T1" s="253" t="s">
        <v>896</v>
      </c>
      <c r="U1" s="253" t="s">
        <v>897</v>
      </c>
      <c r="V1" s="253" t="s">
        <v>898</v>
      </c>
      <c r="W1" s="253" t="s">
        <v>899</v>
      </c>
      <c r="X1" s="253" t="s">
        <v>900</v>
      </c>
      <c r="Y1" s="253" t="s">
        <v>901</v>
      </c>
      <c r="Z1" s="253" t="s">
        <v>902</v>
      </c>
      <c r="AA1" s="253" t="s">
        <v>903</v>
      </c>
      <c r="AB1" s="253" t="s">
        <v>904</v>
      </c>
      <c r="AC1" s="253" t="s">
        <v>905</v>
      </c>
      <c r="AD1" s="253" t="s">
        <v>906</v>
      </c>
      <c r="AE1" s="253" t="s">
        <v>907</v>
      </c>
      <c r="AF1" s="253" t="s">
        <v>908</v>
      </c>
      <c r="AG1" s="253" t="s">
        <v>909</v>
      </c>
      <c r="AH1" s="253" t="s">
        <v>910</v>
      </c>
      <c r="AI1" s="253" t="s">
        <v>911</v>
      </c>
      <c r="AJ1" s="253" t="s">
        <v>912</v>
      </c>
      <c r="AK1" s="253" t="s">
        <v>913</v>
      </c>
      <c r="AL1" s="253" t="s">
        <v>914</v>
      </c>
      <c r="AM1" s="253" t="s">
        <v>915</v>
      </c>
      <c r="AN1" s="253" t="s">
        <v>916</v>
      </c>
      <c r="AO1" s="253" t="s">
        <v>917</v>
      </c>
      <c r="AP1" s="253" t="s">
        <v>918</v>
      </c>
      <c r="AQ1" s="253" t="s">
        <v>919</v>
      </c>
      <c r="AR1" s="253" t="s">
        <v>920</v>
      </c>
      <c r="AS1" s="253" t="s">
        <v>921</v>
      </c>
      <c r="AT1" s="253" t="s">
        <v>922</v>
      </c>
      <c r="AU1" s="253" t="s">
        <v>923</v>
      </c>
      <c r="AV1" s="253" t="s">
        <v>924</v>
      </c>
      <c r="AW1" s="253" t="s">
        <v>925</v>
      </c>
      <c r="AX1" s="253" t="s">
        <v>926</v>
      </c>
      <c r="AY1" s="254" t="s">
        <v>927</v>
      </c>
    </row>
    <row r="2" spans="1:51" ht="60" customHeight="1" outlineLevel="1" x14ac:dyDescent="0.35">
      <c r="A2" s="244" t="s">
        <v>3699</v>
      </c>
      <c r="B2" s="232" t="s">
        <v>3700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930</v>
      </c>
      <c r="B3" s="233" t="s">
        <v>3701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18</v>
      </c>
      <c r="B4" s="234" t="s">
        <v>3702</v>
      </c>
      <c r="C4" s="234" t="s">
        <v>3703</v>
      </c>
      <c r="D4" s="234" t="s">
        <v>3704</v>
      </c>
      <c r="E4" s="234" t="s">
        <v>3705</v>
      </c>
      <c r="F4" s="234" t="s">
        <v>25</v>
      </c>
      <c r="G4" s="234" t="s">
        <v>25</v>
      </c>
      <c r="H4" s="234" t="s">
        <v>3706</v>
      </c>
      <c r="I4" s="234" t="s">
        <v>25</v>
      </c>
      <c r="J4" s="234" t="s">
        <v>3707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v>
      </c>
      <c r="B5" s="234" t="s">
        <v>3708</v>
      </c>
      <c r="C5" s="234" t="s">
        <v>3709</v>
      </c>
      <c r="D5" s="234" t="s">
        <v>3710</v>
      </c>
      <c r="E5" s="234" t="s">
        <v>3711</v>
      </c>
      <c r="F5" s="234" t="s">
        <v>3712</v>
      </c>
      <c r="G5" s="234" t="s">
        <v>25</v>
      </c>
      <c r="H5" s="234" t="s">
        <v>3713</v>
      </c>
      <c r="I5" s="234" t="s">
        <v>25</v>
      </c>
      <c r="J5" s="234" t="s">
        <v>3714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936</v>
      </c>
      <c r="B6" s="233" t="s">
        <v>3715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92</v>
      </c>
      <c r="B7" s="234" t="s">
        <v>3716</v>
      </c>
      <c r="C7" s="234" t="s">
        <v>3717</v>
      </c>
      <c r="D7" s="234" t="s">
        <v>3718</v>
      </c>
      <c r="E7" s="234" t="s">
        <v>3711</v>
      </c>
      <c r="F7" s="234" t="s">
        <v>3719</v>
      </c>
      <c r="G7" s="234" t="s">
        <v>25</v>
      </c>
      <c r="H7" s="234" t="s">
        <v>3720</v>
      </c>
      <c r="I7" s="234" t="s">
        <v>25</v>
      </c>
      <c r="J7" s="234" t="s">
        <v>3721</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98</v>
      </c>
      <c r="B8" s="234" t="s">
        <v>3722</v>
      </c>
      <c r="C8" s="234" t="s">
        <v>3723</v>
      </c>
      <c r="D8" s="234" t="s">
        <v>3724</v>
      </c>
      <c r="E8" s="234" t="s">
        <v>25</v>
      </c>
      <c r="F8" s="234" t="s">
        <v>25</v>
      </c>
      <c r="G8" s="234" t="s">
        <v>25</v>
      </c>
      <c r="H8" s="234" t="s">
        <v>3725</v>
      </c>
      <c r="I8" s="234" t="s">
        <v>3726</v>
      </c>
      <c r="J8" s="234" t="s">
        <v>3727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104</v>
      </c>
      <c r="B9" s="234" t="s">
        <v>3728</v>
      </c>
      <c r="C9" s="234" t="s">
        <v>3729</v>
      </c>
      <c r="D9" s="234" t="s">
        <v>3730</v>
      </c>
      <c r="E9" s="234" t="s">
        <v>25</v>
      </c>
      <c r="F9" s="234" t="s">
        <v>25</v>
      </c>
      <c r="G9" s="234" t="s">
        <v>25</v>
      </c>
      <c r="H9" s="234" t="s">
        <v>3731</v>
      </c>
      <c r="I9" s="234" t="s">
        <v>3732</v>
      </c>
      <c r="J9" s="234" t="s">
        <v>3733</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110</v>
      </c>
      <c r="B10" s="234" t="s">
        <v>3734</v>
      </c>
      <c r="C10" s="234" t="s">
        <v>3735</v>
      </c>
      <c r="D10" s="234" t="s">
        <v>3736</v>
      </c>
      <c r="E10" s="234" t="s">
        <v>25</v>
      </c>
      <c r="F10" s="234" t="s">
        <v>25</v>
      </c>
      <c r="G10" s="234" t="s">
        <v>25</v>
      </c>
      <c r="H10" s="234" t="s">
        <v>3737</v>
      </c>
      <c r="I10" s="234" t="s">
        <v>3738</v>
      </c>
      <c r="J10" s="234" t="s">
        <v>3739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116</v>
      </c>
      <c r="B11" s="234" t="s">
        <v>3740</v>
      </c>
      <c r="C11" s="234" t="s">
        <v>3741</v>
      </c>
      <c r="D11" s="234" t="s">
        <v>3742</v>
      </c>
      <c r="E11" s="234" t="s">
        <v>25</v>
      </c>
      <c r="F11" s="234" t="s">
        <v>25</v>
      </c>
      <c r="G11" s="234" t="s">
        <v>25</v>
      </c>
      <c r="H11" s="234" t="s">
        <v>3743</v>
      </c>
      <c r="I11" s="234" t="s">
        <v>25</v>
      </c>
      <c r="J11" s="234" t="s">
        <v>3744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122</v>
      </c>
      <c r="B12" s="234" t="s">
        <v>3745</v>
      </c>
      <c r="C12" s="234" t="s">
        <v>3746</v>
      </c>
      <c r="D12" s="234" t="s">
        <v>3747</v>
      </c>
      <c r="E12" s="234" t="s">
        <v>25</v>
      </c>
      <c r="F12" s="234" t="s">
        <v>25</v>
      </c>
      <c r="G12" s="234" t="s">
        <v>3748</v>
      </c>
      <c r="H12" s="234" t="s">
        <v>3749</v>
      </c>
      <c r="I12" s="234" t="s">
        <v>25</v>
      </c>
      <c r="J12" s="234" t="s">
        <v>3750</v>
      </c>
      <c r="K12" s="237">
        <f>IF(COUNTIF(L12:AY12,"&lt;&gt;")=0,"",SUMPRODUCT(((Recommendations[ImplStatus]="Implemented")+(Recommendations[ImplStatus]="Compensated"))*ISNUMBER(MATCH(Recommendations[Id],L12:AY12,0)))/COUNTIF(L12:AY12,"&lt;&gt;"))</f>
        <v>0</v>
      </c>
      <c r="L12" s="240" t="s">
        <v>515</v>
      </c>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128</v>
      </c>
      <c r="B13" s="234" t="s">
        <v>3751</v>
      </c>
      <c r="C13" s="234" t="s">
        <v>3752</v>
      </c>
      <c r="D13" s="234" t="s">
        <v>3753</v>
      </c>
      <c r="E13" s="234" t="s">
        <v>25</v>
      </c>
      <c r="F13" s="234" t="s">
        <v>25</v>
      </c>
      <c r="G13" s="234" t="s">
        <v>25</v>
      </c>
      <c r="H13" s="234" t="s">
        <v>3754</v>
      </c>
      <c r="I13" s="234" t="s">
        <v>25</v>
      </c>
      <c r="J13" s="234" t="s">
        <v>3755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133</v>
      </c>
      <c r="B14" s="234" t="s">
        <v>3756</v>
      </c>
      <c r="C14" s="234" t="s">
        <v>3757</v>
      </c>
      <c r="D14" s="234" t="s">
        <v>3758</v>
      </c>
      <c r="E14" s="234" t="s">
        <v>25</v>
      </c>
      <c r="F14" s="234" t="s">
        <v>3759</v>
      </c>
      <c r="G14" s="234" t="s">
        <v>25</v>
      </c>
      <c r="H14" s="234" t="s">
        <v>3760</v>
      </c>
      <c r="I14" s="234" t="s">
        <v>3761</v>
      </c>
      <c r="J14" s="234" t="s">
        <v>3762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941</v>
      </c>
      <c r="B15" s="233" t="s">
        <v>3763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154</v>
      </c>
      <c r="B16" s="234" t="s">
        <v>3764</v>
      </c>
      <c r="C16" s="234" t="s">
        <v>3765</v>
      </c>
      <c r="D16" s="234" t="s">
        <v>3758</v>
      </c>
      <c r="E16" s="234" t="s">
        <v>25</v>
      </c>
      <c r="F16" s="234" t="s">
        <v>3766</v>
      </c>
      <c r="G16" s="234" t="s">
        <v>25</v>
      </c>
      <c r="H16" s="234" t="s">
        <v>3767</v>
      </c>
      <c r="I16" s="234" t="s">
        <v>25</v>
      </c>
      <c r="J16" s="234" t="s">
        <v>3768</v>
      </c>
      <c r="K16" s="237">
        <f>IF(COUNTIF(L16:AY16,"&lt;&gt;")=0,"",SUMPRODUCT(((Recommendations[ImplStatus]="Implemented")+(Recommendations[ImplStatus]="Compensated"))*ISNUMBER(MATCH(Recommendations[Id],L16:AY16,0)))/COUNTIF(L16:AY16,"&lt;&gt;"))</f>
        <v>0</v>
      </c>
      <c r="L16" s="240" t="s">
        <v>509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161</v>
      </c>
      <c r="B17" s="234" t="s">
        <v>3769</v>
      </c>
      <c r="C17" s="234" t="s">
        <v>3770</v>
      </c>
      <c r="D17" s="234" t="s">
        <v>3771</v>
      </c>
      <c r="E17" s="234" t="s">
        <v>25</v>
      </c>
      <c r="F17" s="234" t="s">
        <v>3766</v>
      </c>
      <c r="G17" s="234" t="s">
        <v>25</v>
      </c>
      <c r="H17" s="234" t="s">
        <v>3772</v>
      </c>
      <c r="I17" s="234" t="s">
        <v>25</v>
      </c>
      <c r="J17" s="234" t="s">
        <v>3773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167</v>
      </c>
      <c r="B18" s="234" t="s">
        <v>3774</v>
      </c>
      <c r="C18" s="234" t="s">
        <v>3775</v>
      </c>
      <c r="D18" s="234" t="s">
        <v>25</v>
      </c>
      <c r="E18" s="234" t="s">
        <v>25</v>
      </c>
      <c r="F18" s="234" t="s">
        <v>25</v>
      </c>
      <c r="G18" s="234" t="s">
        <v>25</v>
      </c>
      <c r="H18" s="234" t="s">
        <v>3776</v>
      </c>
      <c r="I18" s="234" t="s">
        <v>25</v>
      </c>
      <c r="J18" s="234" t="s">
        <v>3777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946</v>
      </c>
      <c r="B19" s="233" t="s">
        <v>3778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179</v>
      </c>
      <c r="B20" s="234" t="s">
        <v>3779</v>
      </c>
      <c r="C20" s="234" t="s">
        <v>3780</v>
      </c>
      <c r="D20" s="234" t="s">
        <v>3781</v>
      </c>
      <c r="E20" s="234" t="s">
        <v>25</v>
      </c>
      <c r="F20" s="234" t="s">
        <v>3782</v>
      </c>
      <c r="G20" s="234" t="s">
        <v>25</v>
      </c>
      <c r="H20" s="234" t="s">
        <v>3783</v>
      </c>
      <c r="I20" s="234" t="s">
        <v>25</v>
      </c>
      <c r="J20" s="234" t="s">
        <v>3784</v>
      </c>
      <c r="K20" s="237">
        <f>IF(COUNTIF(L20:AY20,"&lt;&gt;")=0,"",SUMPRODUCT(((Recommendations[ImplStatus]="Implemented")+(Recommendations[ImplStatus]="Compensated"))*ISNUMBER(MATCH(Recommendations[Id],L20:AY20,0)))/COUNTIF(L20:AY20,"&lt;&gt;"))</f>
        <v>0</v>
      </c>
      <c r="L20" s="240" t="s">
        <v>66</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186</v>
      </c>
      <c r="B21" s="234" t="s">
        <v>3785</v>
      </c>
      <c r="C21" s="234" t="s">
        <v>3786</v>
      </c>
      <c r="D21" s="234" t="s">
        <v>3787</v>
      </c>
      <c r="E21" s="234" t="s">
        <v>3788</v>
      </c>
      <c r="F21" s="234" t="s">
        <v>25</v>
      </c>
      <c r="G21" s="234" t="s">
        <v>25</v>
      </c>
      <c r="H21" s="234" t="s">
        <v>3789</v>
      </c>
      <c r="I21" s="234" t="s">
        <v>3790</v>
      </c>
      <c r="J21" s="234" t="s">
        <v>3791</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193</v>
      </c>
      <c r="B22" s="234" t="s">
        <v>3792</v>
      </c>
      <c r="C22" s="234" t="s">
        <v>3793</v>
      </c>
      <c r="D22" s="234" t="s">
        <v>3794</v>
      </c>
      <c r="E22" s="234" t="s">
        <v>25</v>
      </c>
      <c r="F22" s="234" t="s">
        <v>3795</v>
      </c>
      <c r="G22" s="234" t="s">
        <v>25</v>
      </c>
      <c r="H22" s="234" t="s">
        <v>3796</v>
      </c>
      <c r="I22" s="234" t="s">
        <v>25</v>
      </c>
      <c r="J22" s="234" t="s">
        <v>3797</v>
      </c>
      <c r="K22" s="237">
        <f>IF(COUNTIF(L22:AY22,"&lt;&gt;")=0,"",SUMPRODUCT(((Recommendations[ImplStatus]="Implemented")+(Recommendations[ImplStatus]="Compensated"))*ISNUMBER(MATCH(Recommendations[Id],L22:AY22,0)))/COUNTIF(L22:AY22,"&lt;&gt;"))</f>
        <v>0</v>
      </c>
      <c r="L22" s="240" t="s">
        <v>509</v>
      </c>
      <c r="M22" s="240" t="s">
        <v>522</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3798</v>
      </c>
      <c r="B23" s="234" t="s">
        <v>3799</v>
      </c>
      <c r="C23" s="234" t="s">
        <v>3800</v>
      </c>
      <c r="D23" s="234" t="s">
        <v>3801</v>
      </c>
      <c r="E23" s="234" t="s">
        <v>25</v>
      </c>
      <c r="F23" s="234" t="s">
        <v>25</v>
      </c>
      <c r="G23" s="234" t="s">
        <v>25</v>
      </c>
      <c r="H23" s="234" t="s">
        <v>3802</v>
      </c>
      <c r="I23" s="234" t="s">
        <v>3803</v>
      </c>
      <c r="J23" s="234" t="s">
        <v>3804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3805</v>
      </c>
      <c r="B24" s="234" t="s">
        <v>3806</v>
      </c>
      <c r="C24" s="234" t="s">
        <v>3807</v>
      </c>
      <c r="D24" s="234" t="s">
        <v>3801</v>
      </c>
      <c r="E24" s="234" t="s">
        <v>25</v>
      </c>
      <c r="F24" s="234" t="s">
        <v>3808</v>
      </c>
      <c r="G24" s="234" t="s">
        <v>25</v>
      </c>
      <c r="H24" s="234" t="s">
        <v>3809</v>
      </c>
      <c r="I24" s="234" t="s">
        <v>25</v>
      </c>
      <c r="J24" s="234" t="s">
        <v>3810</v>
      </c>
      <c r="K24" s="237">
        <f>IF(COUNTIF(L24:AY24,"&lt;&gt;")=0,"",SUMPRODUCT(((Recommendations[ImplStatus]="Implemented")+(Recommendations[ImplStatus]="Compensated"))*ISNUMBER(MATCH(Recommendations[Id],L24:AY24,0)))/COUNTIF(L24:AY24,"&lt;&gt;"))</f>
        <v>0</v>
      </c>
      <c r="L24" s="240" t="s">
        <v>311</v>
      </c>
      <c r="M24" s="240" t="s">
        <v>341</v>
      </c>
      <c r="N24" s="240" t="s">
        <v>355</v>
      </c>
      <c r="O24" s="240" t="s">
        <v>502</v>
      </c>
      <c r="P24" s="240" t="s">
        <v>509</v>
      </c>
      <c r="Q24" s="240" t="s">
        <v>522</v>
      </c>
      <c r="R24" s="240" t="s">
        <v>530</v>
      </c>
      <c r="S24" s="240" t="s">
        <v>537</v>
      </c>
      <c r="T24" s="240" t="s">
        <v>587</v>
      </c>
      <c r="U24" s="240" t="s">
        <v>593</v>
      </c>
      <c r="V24" s="240" t="s">
        <v>621</v>
      </c>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950</v>
      </c>
      <c r="B25" s="233" t="s">
        <v>3811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201</v>
      </c>
      <c r="B26" s="234" t="s">
        <v>3812</v>
      </c>
      <c r="C26" s="234" t="s">
        <v>3813</v>
      </c>
      <c r="D26" s="234" t="s">
        <v>3814</v>
      </c>
      <c r="E26" s="234" t="s">
        <v>25</v>
      </c>
      <c r="F26" s="234" t="s">
        <v>3815</v>
      </c>
      <c r="G26" s="234" t="s">
        <v>25</v>
      </c>
      <c r="H26" s="234" t="s">
        <v>3816</v>
      </c>
      <c r="I26" s="234" t="s">
        <v>25</v>
      </c>
      <c r="J26" s="234" t="s">
        <v>3817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3818</v>
      </c>
      <c r="B27" s="232" t="s">
        <v>3819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956</v>
      </c>
      <c r="B28" s="233" t="s">
        <v>3820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3821</v>
      </c>
      <c r="B29" s="234" t="s">
        <v>3822</v>
      </c>
      <c r="C29" s="234" t="s">
        <v>3823</v>
      </c>
      <c r="D29" s="234" t="s">
        <v>3824</v>
      </c>
      <c r="E29" s="234" t="s">
        <v>3825</v>
      </c>
      <c r="F29" s="234" t="s">
        <v>25</v>
      </c>
      <c r="G29" s="234" t="s">
        <v>25</v>
      </c>
      <c r="H29" s="234" t="s">
        <v>3826</v>
      </c>
      <c r="I29" s="234" t="s">
        <v>25</v>
      </c>
      <c r="J29" s="234" t="s">
        <v>3827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334</v>
      </c>
      <c r="B30" s="234" t="s">
        <v>3828</v>
      </c>
      <c r="C30" s="234" t="s">
        <v>3709</v>
      </c>
      <c r="D30" s="234" t="s">
        <v>3710</v>
      </c>
      <c r="E30" s="234" t="s">
        <v>25</v>
      </c>
      <c r="F30" s="234" t="s">
        <v>3712</v>
      </c>
      <c r="G30" s="234" t="s">
        <v>25</v>
      </c>
      <c r="H30" s="234" t="s">
        <v>3829</v>
      </c>
      <c r="I30" s="234" t="s">
        <v>25</v>
      </c>
      <c r="J30" s="234" t="s">
        <v>3830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961</v>
      </c>
      <c r="B31" s="233" t="s">
        <v>3831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382</v>
      </c>
      <c r="B32" s="234" t="s">
        <v>3832</v>
      </c>
      <c r="C32" s="234" t="s">
        <v>3833</v>
      </c>
      <c r="D32" s="234" t="s">
        <v>3834</v>
      </c>
      <c r="E32" s="234" t="s">
        <v>25</v>
      </c>
      <c r="F32" s="234" t="s">
        <v>25</v>
      </c>
      <c r="G32" s="234" t="s">
        <v>3835</v>
      </c>
      <c r="H32" s="234" t="s">
        <v>3836</v>
      </c>
      <c r="I32" s="234" t="s">
        <v>25</v>
      </c>
      <c r="J32" s="234" t="s">
        <v>3837</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389</v>
      </c>
      <c r="B33" s="234" t="s">
        <v>3838</v>
      </c>
      <c r="C33" s="234" t="s">
        <v>3839</v>
      </c>
      <c r="D33" s="234" t="s">
        <v>3840</v>
      </c>
      <c r="E33" s="234" t="s">
        <v>25</v>
      </c>
      <c r="F33" s="234" t="s">
        <v>3841</v>
      </c>
      <c r="G33" s="234" t="s">
        <v>25</v>
      </c>
      <c r="H33" s="234" t="s">
        <v>3842</v>
      </c>
      <c r="I33" s="234" t="s">
        <v>3843</v>
      </c>
      <c r="J33" s="234" t="s">
        <v>3844</v>
      </c>
      <c r="K33" s="237">
        <f>IF(COUNTIF(L33:AY33,"&lt;&gt;")=0,"",SUMPRODUCT(((Recommendations[ImplStatus]="Implemented")+(Recommendations[ImplStatus]="Compensated"))*ISNUMBER(MATCH(Recommendations[Id],L33:AY33,0)))/COUNTIF(L33:AY33,"&lt;&gt;"))</f>
        <v>0</v>
      </c>
      <c r="L33" s="240" t="s">
        <v>38</v>
      </c>
      <c r="M33" s="240" t="s">
        <v>290</v>
      </c>
      <c r="N33" s="240" t="s">
        <v>567</v>
      </c>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396</v>
      </c>
      <c r="B34" s="234" t="s">
        <v>3845</v>
      </c>
      <c r="C34" s="234" t="s">
        <v>3846</v>
      </c>
      <c r="D34" s="234" t="s">
        <v>3847</v>
      </c>
      <c r="E34" s="234" t="s">
        <v>25</v>
      </c>
      <c r="F34" s="234" t="s">
        <v>25</v>
      </c>
      <c r="G34" s="234" t="s">
        <v>25</v>
      </c>
      <c r="H34" s="234" t="s">
        <v>3848</v>
      </c>
      <c r="I34" s="234" t="s">
        <v>25</v>
      </c>
      <c r="J34" s="234" t="s">
        <v>3849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403</v>
      </c>
      <c r="B35" s="234" t="s">
        <v>3850</v>
      </c>
      <c r="C35" s="234" t="s">
        <v>3851</v>
      </c>
      <c r="D35" s="234" t="s">
        <v>3852</v>
      </c>
      <c r="E35" s="234" t="s">
        <v>25</v>
      </c>
      <c r="F35" s="234" t="s">
        <v>3853</v>
      </c>
      <c r="G35" s="234" t="s">
        <v>25</v>
      </c>
      <c r="H35" s="234" t="s">
        <v>3854</v>
      </c>
      <c r="I35" s="234" t="s">
        <v>25</v>
      </c>
      <c r="J35" s="234" t="s">
        <v>3855</v>
      </c>
      <c r="K35" s="237">
        <f>IF(COUNTIF(L35:AY35,"&lt;&gt;")=0,"",SUMPRODUCT(((Recommendations[ImplStatus]="Implemented")+(Recommendations[ImplStatus]="Compensated"))*ISNUMBER(MATCH(Recommendations[Id],L35:AY35,0)))/COUNTIF(L35:AY35,"&lt;&gt;"))</f>
        <v>0</v>
      </c>
      <c r="L35" s="240" t="s">
        <v>334</v>
      </c>
      <c r="M35" s="240" t="s">
        <v>355</v>
      </c>
      <c r="N35" s="240" t="s">
        <v>374</v>
      </c>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410</v>
      </c>
      <c r="B36" s="234" t="s">
        <v>3856</v>
      </c>
      <c r="C36" s="234" t="s">
        <v>3857</v>
      </c>
      <c r="D36" s="234" t="s">
        <v>3858</v>
      </c>
      <c r="E36" s="234" t="s">
        <v>25</v>
      </c>
      <c r="F36" s="234" t="s">
        <v>25</v>
      </c>
      <c r="G36" s="234" t="s">
        <v>3859</v>
      </c>
      <c r="H36" s="234" t="s">
        <v>3860</v>
      </c>
      <c r="I36" s="234" t="s">
        <v>25</v>
      </c>
      <c r="J36" s="234" t="s">
        <v>3861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417</v>
      </c>
      <c r="B37" s="234" t="s">
        <v>3862</v>
      </c>
      <c r="C37" s="234" t="s">
        <v>3863</v>
      </c>
      <c r="D37" s="234" t="s">
        <v>3864</v>
      </c>
      <c r="E37" s="234" t="s">
        <v>25</v>
      </c>
      <c r="F37" s="234" t="s">
        <v>3865</v>
      </c>
      <c r="G37" s="234" t="s">
        <v>3866</v>
      </c>
      <c r="H37" s="234" t="s">
        <v>3867</v>
      </c>
      <c r="I37" s="234" t="s">
        <v>25</v>
      </c>
      <c r="J37" s="234" t="s">
        <v>3868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424</v>
      </c>
      <c r="B38" s="234" t="s">
        <v>3869</v>
      </c>
      <c r="C38" s="234" t="s">
        <v>3870</v>
      </c>
      <c r="D38" s="234" t="s">
        <v>3871</v>
      </c>
      <c r="E38" s="234" t="s">
        <v>25</v>
      </c>
      <c r="F38" s="234" t="s">
        <v>3865</v>
      </c>
      <c r="G38" s="234" t="s">
        <v>3872</v>
      </c>
      <c r="H38" s="234" t="s">
        <v>3873</v>
      </c>
      <c r="I38" s="234" t="s">
        <v>3874</v>
      </c>
      <c r="J38" s="234" t="s">
        <v>3875</v>
      </c>
      <c r="K38" s="237">
        <f>IF(COUNTIF(L38:AY38,"&lt;&gt;")=0,"",SUMPRODUCT(((Recommendations[ImplStatus]="Implemented")+(Recommendations[ImplStatus]="Compensated"))*ISNUMBER(MATCH(Recommendations[Id],L38:AY38,0)))/COUNTIF(L38:AY38,"&lt;&gt;"))</f>
        <v>0</v>
      </c>
      <c r="L38" s="240" t="s">
        <v>396</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965</v>
      </c>
      <c r="B39" s="233" t="s">
        <v>3876</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3877</v>
      </c>
      <c r="B40" s="234" t="s">
        <v>3878</v>
      </c>
      <c r="C40" s="234" t="s">
        <v>3879</v>
      </c>
      <c r="D40" s="234" t="s">
        <v>3880</v>
      </c>
      <c r="E40" s="234" t="s">
        <v>25</v>
      </c>
      <c r="F40" s="234" t="s">
        <v>25</v>
      </c>
      <c r="G40" s="234" t="s">
        <v>25</v>
      </c>
      <c r="H40" s="234" t="s">
        <v>3881</v>
      </c>
      <c r="I40" s="234" t="s">
        <v>3882</v>
      </c>
      <c r="J40" s="234" t="s">
        <v>3883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466</v>
      </c>
      <c r="B41" s="234" t="s">
        <v>3884</v>
      </c>
      <c r="C41" s="234" t="s">
        <v>3885</v>
      </c>
      <c r="D41" s="234" t="s">
        <v>25</v>
      </c>
      <c r="E41" s="234" t="s">
        <v>25</v>
      </c>
      <c r="F41" s="234" t="s">
        <v>25</v>
      </c>
      <c r="G41" s="234" t="s">
        <v>25</v>
      </c>
      <c r="H41" s="234" t="s">
        <v>3886</v>
      </c>
      <c r="I41" s="234" t="s">
        <v>25</v>
      </c>
      <c r="J41" s="234" t="s">
        <v>3887</v>
      </c>
      <c r="K41" s="237">
        <f>IF(COUNTIF(L41:AY41,"&lt;&gt;")=0,"",SUMPRODUCT(((Recommendations[ImplStatus]="Implemented")+(Recommendations[ImplStatus]="Compensated"))*ISNUMBER(MATCH(Recommendations[Id],L41:AY41,0)))/COUNTIF(L41:AY41,"&lt;&gt;"))</f>
        <v>0</v>
      </c>
      <c r="L41" s="240" t="s">
        <v>451</v>
      </c>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3888</v>
      </c>
      <c r="B42" s="232" t="s">
        <v>3889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988</v>
      </c>
      <c r="B43" s="233" t="s">
        <v>3890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502</v>
      </c>
      <c r="B44" s="234" t="s">
        <v>3891</v>
      </c>
      <c r="C44" s="234" t="s">
        <v>3892</v>
      </c>
      <c r="D44" s="234" t="s">
        <v>3893</v>
      </c>
      <c r="E44" s="234" t="s">
        <v>3705</v>
      </c>
      <c r="F44" s="234" t="s">
        <v>25</v>
      </c>
      <c r="G44" s="234" t="s">
        <v>25</v>
      </c>
      <c r="H44" s="234" t="s">
        <v>3894</v>
      </c>
      <c r="I44" s="234" t="s">
        <v>25</v>
      </c>
      <c r="J44" s="234" t="s">
        <v>3895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509</v>
      </c>
      <c r="B45" s="234" t="s">
        <v>3896</v>
      </c>
      <c r="C45" s="234" t="s">
        <v>3897</v>
      </c>
      <c r="D45" s="234" t="s">
        <v>3710</v>
      </c>
      <c r="E45" s="234" t="s">
        <v>25</v>
      </c>
      <c r="F45" s="234" t="s">
        <v>3712</v>
      </c>
      <c r="G45" s="234" t="s">
        <v>25</v>
      </c>
      <c r="H45" s="234" t="s">
        <v>3898</v>
      </c>
      <c r="I45" s="234" t="s">
        <v>25</v>
      </c>
      <c r="J45" s="234" t="s">
        <v>3899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994</v>
      </c>
      <c r="B46" s="233" t="s">
        <v>3900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530</v>
      </c>
      <c r="B47" s="234" t="s">
        <v>3901</v>
      </c>
      <c r="C47" s="234" t="s">
        <v>3902</v>
      </c>
      <c r="D47" s="234" t="s">
        <v>3903</v>
      </c>
      <c r="E47" s="234" t="s">
        <v>25</v>
      </c>
      <c r="F47" s="234" t="s">
        <v>3904</v>
      </c>
      <c r="G47" s="234" t="s">
        <v>3905</v>
      </c>
      <c r="H47" s="234" t="s">
        <v>3906</v>
      </c>
      <c r="I47" s="234" t="s">
        <v>3907</v>
      </c>
      <c r="J47" s="234" t="s">
        <v>3908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998</v>
      </c>
      <c r="B48" s="233" t="s">
        <v>3909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3910</v>
      </c>
      <c r="B49" s="234" t="s">
        <v>3911</v>
      </c>
      <c r="C49" s="234" t="s">
        <v>3912</v>
      </c>
      <c r="D49" s="234" t="s">
        <v>3913</v>
      </c>
      <c r="E49" s="234" t="s">
        <v>3914</v>
      </c>
      <c r="F49" s="234" t="s">
        <v>25</v>
      </c>
      <c r="G49" s="234" t="s">
        <v>25</v>
      </c>
      <c r="H49" s="234" t="s">
        <v>3915</v>
      </c>
      <c r="I49" s="234" t="s">
        <v>3916</v>
      </c>
      <c r="J49" s="234" t="s">
        <v>3917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544</v>
      </c>
      <c r="B50" s="234" t="s">
        <v>3918</v>
      </c>
      <c r="C50" s="234" t="s">
        <v>3919</v>
      </c>
      <c r="D50" s="234" t="s">
        <v>25</v>
      </c>
      <c r="E50" s="234" t="s">
        <v>3920</v>
      </c>
      <c r="F50" s="234" t="s">
        <v>3921</v>
      </c>
      <c r="G50" s="234" t="s">
        <v>25</v>
      </c>
      <c r="H50" s="234" t="s">
        <v>3915</v>
      </c>
      <c r="I50" s="234" t="s">
        <v>3922</v>
      </c>
      <c r="J50" s="234" t="s">
        <v>3923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551</v>
      </c>
      <c r="B51" s="234" t="s">
        <v>3924</v>
      </c>
      <c r="C51" s="234" t="s">
        <v>3925</v>
      </c>
      <c r="D51" s="234" t="s">
        <v>25</v>
      </c>
      <c r="E51" s="234" t="s">
        <v>25</v>
      </c>
      <c r="F51" s="234" t="s">
        <v>3926</v>
      </c>
      <c r="G51" s="234" t="s">
        <v>25</v>
      </c>
      <c r="H51" s="234" t="s">
        <v>3915</v>
      </c>
      <c r="I51" s="234" t="s">
        <v>3927</v>
      </c>
      <c r="J51" s="234" t="s">
        <v>3928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556</v>
      </c>
      <c r="B52" s="234" t="s">
        <v>3929</v>
      </c>
      <c r="C52" s="234" t="s">
        <v>3930</v>
      </c>
      <c r="D52" s="234" t="s">
        <v>25</v>
      </c>
      <c r="E52" s="234" t="s">
        <v>25</v>
      </c>
      <c r="F52" s="234" t="s">
        <v>3931</v>
      </c>
      <c r="G52" s="234" t="s">
        <v>25</v>
      </c>
      <c r="H52" s="234" t="s">
        <v>3915</v>
      </c>
      <c r="I52" s="234" t="s">
        <v>3932</v>
      </c>
      <c r="J52" s="234" t="s">
        <v>3933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3934</v>
      </c>
      <c r="B53" s="234" t="s">
        <v>3935</v>
      </c>
      <c r="C53" s="234" t="s">
        <v>3936</v>
      </c>
      <c r="D53" s="234" t="s">
        <v>3937</v>
      </c>
      <c r="E53" s="234" t="s">
        <v>3938</v>
      </c>
      <c r="F53" s="234" t="s">
        <v>25</v>
      </c>
      <c r="G53" s="234" t="s">
        <v>25</v>
      </c>
      <c r="H53" s="234" t="s">
        <v>3939</v>
      </c>
      <c r="I53" s="234" t="s">
        <v>25</v>
      </c>
      <c r="J53" s="234" t="s">
        <v>3940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3941</v>
      </c>
      <c r="B54" s="234" t="s">
        <v>3942</v>
      </c>
      <c r="C54" s="234" t="s">
        <v>3936</v>
      </c>
      <c r="D54" s="234" t="s">
        <v>3937</v>
      </c>
      <c r="E54" s="234" t="s">
        <v>25</v>
      </c>
      <c r="F54" s="234" t="s">
        <v>25</v>
      </c>
      <c r="G54" s="234" t="s">
        <v>25</v>
      </c>
      <c r="H54" s="234" t="s">
        <v>3943</v>
      </c>
      <c r="I54" s="234" t="s">
        <v>3944</v>
      </c>
      <c r="J54" s="234" t="s">
        <v>3945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1002</v>
      </c>
      <c r="B55" s="233" t="s">
        <v>3946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3947</v>
      </c>
      <c r="B56" s="234" t="s">
        <v>3948</v>
      </c>
      <c r="C56" s="234" t="s">
        <v>3949</v>
      </c>
      <c r="D56" s="234" t="s">
        <v>3950</v>
      </c>
      <c r="E56" s="234" t="s">
        <v>3951</v>
      </c>
      <c r="F56" s="234" t="s">
        <v>25</v>
      </c>
      <c r="G56" s="234" t="s">
        <v>3952</v>
      </c>
      <c r="H56" s="234" t="s">
        <v>25</v>
      </c>
      <c r="I56" s="234" t="s">
        <v>25</v>
      </c>
      <c r="J56" s="234" t="s">
        <v>3953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3954</v>
      </c>
      <c r="B57" s="234" t="s">
        <v>3955</v>
      </c>
      <c r="C57" s="234" t="s">
        <v>3956</v>
      </c>
      <c r="D57" s="234" t="s">
        <v>3957</v>
      </c>
      <c r="E57" s="234" t="s">
        <v>3958</v>
      </c>
      <c r="F57" s="234" t="s">
        <v>25</v>
      </c>
      <c r="G57" s="234" t="s">
        <v>3959</v>
      </c>
      <c r="H57" s="234" t="s">
        <v>3960</v>
      </c>
      <c r="I57" s="234" t="s">
        <v>25</v>
      </c>
      <c r="J57" s="234" t="s">
        <v>3961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1006</v>
      </c>
      <c r="B58" s="233" t="s">
        <v>3962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3963</v>
      </c>
      <c r="B59" s="234" t="s">
        <v>3964</v>
      </c>
      <c r="C59" s="234" t="s">
        <v>3965</v>
      </c>
      <c r="D59" s="234" t="s">
        <v>3966</v>
      </c>
      <c r="E59" s="234" t="s">
        <v>25</v>
      </c>
      <c r="F59" s="234" t="s">
        <v>25</v>
      </c>
      <c r="G59" s="234" t="s">
        <v>3967</v>
      </c>
      <c r="H59" s="234" t="s">
        <v>3968</v>
      </c>
      <c r="I59" s="234" t="s">
        <v>3969</v>
      </c>
      <c r="J59" s="234" t="s">
        <v>3970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3971</v>
      </c>
      <c r="B60" s="234" t="s">
        <v>3972</v>
      </c>
      <c r="C60" s="234" t="s">
        <v>3973</v>
      </c>
      <c r="D60" s="234" t="s">
        <v>25</v>
      </c>
      <c r="E60" s="234" t="s">
        <v>3974</v>
      </c>
      <c r="F60" s="234" t="s">
        <v>3975</v>
      </c>
      <c r="G60" s="234" t="s">
        <v>25</v>
      </c>
      <c r="H60" s="234" t="s">
        <v>3976</v>
      </c>
      <c r="I60" s="234" t="s">
        <v>3977</v>
      </c>
      <c r="J60" s="234" t="s">
        <v>3978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3979</v>
      </c>
      <c r="B61" s="234" t="s">
        <v>3980</v>
      </c>
      <c r="C61" s="234" t="s">
        <v>3981</v>
      </c>
      <c r="D61" s="234" t="s">
        <v>25</v>
      </c>
      <c r="E61" s="234" t="s">
        <v>25</v>
      </c>
      <c r="F61" s="234" t="s">
        <v>25</v>
      </c>
      <c r="G61" s="234" t="s">
        <v>3982</v>
      </c>
      <c r="H61" s="234" t="s">
        <v>3983</v>
      </c>
      <c r="I61" s="234" t="s">
        <v>3984</v>
      </c>
      <c r="J61" s="234" t="s">
        <v>3985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3986</v>
      </c>
      <c r="B62" s="234" t="s">
        <v>3987</v>
      </c>
      <c r="C62" s="234" t="s">
        <v>3988</v>
      </c>
      <c r="D62" s="234" t="s">
        <v>3989</v>
      </c>
      <c r="E62" s="234" t="s">
        <v>25</v>
      </c>
      <c r="F62" s="234" t="s">
        <v>25</v>
      </c>
      <c r="G62" s="234" t="s">
        <v>25</v>
      </c>
      <c r="H62" s="234" t="s">
        <v>3990</v>
      </c>
      <c r="I62" s="234" t="s">
        <v>3991</v>
      </c>
      <c r="J62" s="234" t="s">
        <v>3992</v>
      </c>
      <c r="K62" s="237">
        <f>IF(COUNTIF(L62:AY62,"&lt;&gt;")=0,"",SUMPRODUCT(((Recommendations[ImplStatus]="Implemented")+(Recommendations[ImplStatus]="Compensated"))*ISNUMBER(MATCH(Recommendations[Id],L62:AY62,0)))/COUNTIF(L62:AY62,"&lt;&gt;"))</f>
        <v>0</v>
      </c>
      <c r="L62" s="240" t="s">
        <v>256</v>
      </c>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1010</v>
      </c>
      <c r="B63" s="233" t="s">
        <v>3993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3994</v>
      </c>
      <c r="B64" s="234" t="s">
        <v>3995</v>
      </c>
      <c r="C64" s="234" t="s">
        <v>3996</v>
      </c>
      <c r="D64" s="234" t="s">
        <v>3997</v>
      </c>
      <c r="E64" s="234" t="s">
        <v>25</v>
      </c>
      <c r="F64" s="234" t="s">
        <v>25</v>
      </c>
      <c r="G64" s="234" t="s">
        <v>3998</v>
      </c>
      <c r="H64" s="234" t="s">
        <v>3999</v>
      </c>
      <c r="I64" s="234" t="s">
        <v>4000</v>
      </c>
      <c r="J64" s="234" t="s">
        <v>4001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4002</v>
      </c>
      <c r="B65" s="234" t="s">
        <v>4003</v>
      </c>
      <c r="C65" s="234" t="s">
        <v>4004</v>
      </c>
      <c r="D65" s="234" t="s">
        <v>4005</v>
      </c>
      <c r="E65" s="234" t="s">
        <v>25</v>
      </c>
      <c r="F65" s="234" t="s">
        <v>25</v>
      </c>
      <c r="G65" s="234" t="s">
        <v>25</v>
      </c>
      <c r="H65" s="234" t="s">
        <v>4006</v>
      </c>
      <c r="I65" s="234" t="s">
        <v>4007</v>
      </c>
      <c r="J65" s="234" t="s">
        <v>4008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4009</v>
      </c>
      <c r="B66" s="234" t="s">
        <v>4010</v>
      </c>
      <c r="C66" s="234" t="s">
        <v>4011</v>
      </c>
      <c r="D66" s="234" t="s">
        <v>4012</v>
      </c>
      <c r="E66" s="234" t="s">
        <v>25</v>
      </c>
      <c r="F66" s="234" t="s">
        <v>25</v>
      </c>
      <c r="G66" s="234" t="s">
        <v>25</v>
      </c>
      <c r="H66" s="234" t="s">
        <v>4013</v>
      </c>
      <c r="I66" s="234" t="s">
        <v>4014</v>
      </c>
      <c r="J66" s="234" t="s">
        <v>4015</v>
      </c>
      <c r="K66" s="237">
        <f>IF(COUNTIF(L66:AY66,"&lt;&gt;")=0,"",SUMPRODUCT(((Recommendations[ImplStatus]="Implemented")+(Recommendations[ImplStatus]="Compensated"))*ISNUMBER(MATCH(Recommendations[Id],L66:AY66,0)))/COUNTIF(L66:AY66,"&lt;&gt;"))</f>
        <v>0</v>
      </c>
      <c r="L66" s="240" t="s">
        <v>304</v>
      </c>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4016</v>
      </c>
      <c r="B67" s="234" t="s">
        <v>4017</v>
      </c>
      <c r="C67" s="234" t="s">
        <v>4018</v>
      </c>
      <c r="D67" s="234" t="s">
        <v>4019</v>
      </c>
      <c r="E67" s="234" t="s">
        <v>25</v>
      </c>
      <c r="F67" s="234" t="s">
        <v>25</v>
      </c>
      <c r="G67" s="234" t="s">
        <v>25</v>
      </c>
      <c r="H67" s="234" t="s">
        <v>4020</v>
      </c>
      <c r="I67" s="234" t="s">
        <v>25</v>
      </c>
      <c r="J67" s="234" t="s">
        <v>4021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4022</v>
      </c>
      <c r="B68" s="234" t="s">
        <v>4023</v>
      </c>
      <c r="C68" s="234" t="s">
        <v>4024</v>
      </c>
      <c r="D68" s="234" t="s">
        <v>25</v>
      </c>
      <c r="E68" s="234" t="s">
        <v>25</v>
      </c>
      <c r="F68" s="234" t="s">
        <v>25</v>
      </c>
      <c r="G68" s="234" t="s">
        <v>25</v>
      </c>
      <c r="H68" s="234" t="s">
        <v>4025</v>
      </c>
      <c r="I68" s="234" t="s">
        <v>25</v>
      </c>
      <c r="J68" s="234" t="s">
        <v>4026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1014</v>
      </c>
      <c r="B69" s="233" t="s">
        <v>4027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4028</v>
      </c>
      <c r="B70" s="234" t="s">
        <v>4029</v>
      </c>
      <c r="C70" s="234" t="s">
        <v>4030</v>
      </c>
      <c r="D70" s="234" t="s">
        <v>25</v>
      </c>
      <c r="E70" s="234" t="s">
        <v>25</v>
      </c>
      <c r="F70" s="234" t="s">
        <v>25</v>
      </c>
      <c r="G70" s="234" t="s">
        <v>4031</v>
      </c>
      <c r="H70" s="234" t="s">
        <v>4032</v>
      </c>
      <c r="I70" s="234" t="s">
        <v>25</v>
      </c>
      <c r="J70" s="234" t="s">
        <v>4033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4034</v>
      </c>
      <c r="B71" s="234" t="s">
        <v>4035</v>
      </c>
      <c r="C71" s="234" t="s">
        <v>4036</v>
      </c>
      <c r="D71" s="234" t="s">
        <v>25</v>
      </c>
      <c r="E71" s="234" t="s">
        <v>25</v>
      </c>
      <c r="F71" s="234" t="s">
        <v>25</v>
      </c>
      <c r="G71" s="234" t="s">
        <v>25</v>
      </c>
      <c r="H71" s="234" t="s">
        <v>4037</v>
      </c>
      <c r="I71" s="234" t="s">
        <v>25</v>
      </c>
      <c r="J71" s="234" t="s">
        <v>4038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4039</v>
      </c>
      <c r="B72" s="234" t="s">
        <v>4040</v>
      </c>
      <c r="C72" s="234" t="s">
        <v>4041</v>
      </c>
      <c r="D72" s="234" t="s">
        <v>4042</v>
      </c>
      <c r="E72" s="234" t="s">
        <v>4043</v>
      </c>
      <c r="F72" s="234" t="s">
        <v>25</v>
      </c>
      <c r="G72" s="234" t="s">
        <v>25</v>
      </c>
      <c r="H72" s="234" t="s">
        <v>4044</v>
      </c>
      <c r="I72" s="234" t="s">
        <v>25</v>
      </c>
      <c r="J72" s="234" t="s">
        <v>4045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4046</v>
      </c>
      <c r="B73" s="234" t="s">
        <v>4047</v>
      </c>
      <c r="C73" s="234" t="s">
        <v>4048</v>
      </c>
      <c r="D73" s="234" t="s">
        <v>4049</v>
      </c>
      <c r="E73" s="234" t="s">
        <v>4043</v>
      </c>
      <c r="F73" s="234" t="s">
        <v>25</v>
      </c>
      <c r="G73" s="234" t="s">
        <v>4050</v>
      </c>
      <c r="H73" s="234" t="s">
        <v>4051</v>
      </c>
      <c r="I73" s="234" t="s">
        <v>25</v>
      </c>
      <c r="J73" s="234" t="s">
        <v>4052</v>
      </c>
      <c r="K73" s="237">
        <f>IF(COUNTIF(L73:AY73,"&lt;&gt;")=0,"",SUMPRODUCT(((Recommendations[ImplStatus]="Implemented")+(Recommendations[ImplStatus]="Compensated"))*ISNUMBER(MATCH(Recommendations[Id],L73:AY73,0)))/COUNTIF(L73:AY73,"&lt;&gt;"))</f>
        <v>0</v>
      </c>
      <c r="L73" s="240" t="s">
        <v>444</v>
      </c>
      <c r="M73" s="240" t="s">
        <v>451</v>
      </c>
      <c r="N73" s="240" t="s">
        <v>458</v>
      </c>
      <c r="O73" s="240" t="s">
        <v>544</v>
      </c>
      <c r="P73" s="240" t="s">
        <v>551</v>
      </c>
      <c r="Q73" s="240" t="s">
        <v>556</v>
      </c>
      <c r="R73" s="240" t="s">
        <v>573</v>
      </c>
      <c r="S73" s="240" t="s">
        <v>587</v>
      </c>
      <c r="T73" s="240" t="s">
        <v>613</v>
      </c>
      <c r="U73" s="240" t="s">
        <v>617</v>
      </c>
      <c r="V73" s="240" t="s">
        <v>619</v>
      </c>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4053</v>
      </c>
      <c r="B74" s="234" t="s">
        <v>4054</v>
      </c>
      <c r="C74" s="234" t="s">
        <v>4055</v>
      </c>
      <c r="D74" s="234" t="s">
        <v>4049</v>
      </c>
      <c r="E74" s="234" t="s">
        <v>4056</v>
      </c>
      <c r="F74" s="234" t="s">
        <v>25</v>
      </c>
      <c r="G74" s="234" t="s">
        <v>4057</v>
      </c>
      <c r="H74" s="234" t="s">
        <v>4058</v>
      </c>
      <c r="I74" s="234" t="s">
        <v>4059</v>
      </c>
      <c r="J74" s="234" t="s">
        <v>4060</v>
      </c>
      <c r="K74" s="237">
        <f>IF(COUNTIF(L74:AY74,"&lt;&gt;")=0,"",SUMPRODUCT(((Recommendations[ImplStatus]="Implemented")+(Recommendations[ImplStatus]="Compensated"))*ISNUMBER(MATCH(Recommendations[Id],L74:AY74,0)))/COUNTIF(L74:AY74,"&lt;&gt;"))</f>
        <v>0</v>
      </c>
      <c r="L74" s="240" t="s">
        <v>304</v>
      </c>
      <c r="M74" s="240" t="s">
        <v>444</v>
      </c>
      <c r="N74" s="240" t="s">
        <v>451</v>
      </c>
      <c r="O74" s="240" t="s">
        <v>458</v>
      </c>
      <c r="P74" s="240" t="s">
        <v>544</v>
      </c>
      <c r="Q74" s="240" t="s">
        <v>551</v>
      </c>
      <c r="R74" s="240" t="s">
        <v>556</v>
      </c>
      <c r="S74" s="240" t="s">
        <v>573</v>
      </c>
      <c r="T74" s="240" t="s">
        <v>613</v>
      </c>
      <c r="U74" s="240" t="s">
        <v>617</v>
      </c>
      <c r="V74" s="240" t="s">
        <v>619</v>
      </c>
      <c r="W74" s="240" t="s">
        <v>621</v>
      </c>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4061</v>
      </c>
      <c r="B75" s="234" t="s">
        <v>4062</v>
      </c>
      <c r="C75" s="234" t="s">
        <v>4063</v>
      </c>
      <c r="D75" s="234" t="s">
        <v>4064</v>
      </c>
      <c r="E75" s="234" t="s">
        <v>4056</v>
      </c>
      <c r="F75" s="234" t="s">
        <v>4065</v>
      </c>
      <c r="G75" s="234" t="s">
        <v>4066</v>
      </c>
      <c r="H75" s="234" t="s">
        <v>4067</v>
      </c>
      <c r="I75" s="234" t="s">
        <v>4068</v>
      </c>
      <c r="J75" s="234" t="s">
        <v>4069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4070</v>
      </c>
      <c r="B76" s="234" t="s">
        <v>4071</v>
      </c>
      <c r="C76" s="234" t="s">
        <v>4072</v>
      </c>
      <c r="D76" s="234" t="s">
        <v>4073</v>
      </c>
      <c r="E76" s="234" t="s">
        <v>25</v>
      </c>
      <c r="F76" s="234" t="s">
        <v>25</v>
      </c>
      <c r="G76" s="234" t="s">
        <v>25</v>
      </c>
      <c r="H76" s="234" t="s">
        <v>4074</v>
      </c>
      <c r="I76" s="234" t="s">
        <v>25</v>
      </c>
      <c r="J76" s="234" t="s">
        <v>25</v>
      </c>
      <c r="K76" s="237">
        <f>IF(COUNTIF(L76:AY76,"&lt;&gt;")=0,"",SUMPRODUCT(((Recommendations[ImplStatus]="Implemented")+(Recommendations[ImplStatus]="Compensated"))*ISNUMBER(MATCH(Recommendations[Id],L76:AY76,0)))/COUNTIF(L76:AY76,"&lt;&gt;"))</f>
        <v>0</v>
      </c>
      <c r="L76" s="240" t="s">
        <v>304</v>
      </c>
      <c r="M76" s="240" t="s">
        <v>444</v>
      </c>
      <c r="N76" s="240" t="s">
        <v>458</v>
      </c>
      <c r="O76" s="240" t="s">
        <v>544</v>
      </c>
      <c r="P76" s="240" t="s">
        <v>551</v>
      </c>
      <c r="Q76" s="240" t="s">
        <v>556</v>
      </c>
      <c r="R76" s="240" t="s">
        <v>573</v>
      </c>
      <c r="S76" s="240" t="s">
        <v>587</v>
      </c>
      <c r="T76" s="240" t="s">
        <v>613</v>
      </c>
      <c r="U76" s="240" t="s">
        <v>617</v>
      </c>
      <c r="V76" s="240" t="s">
        <v>619</v>
      </c>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4075</v>
      </c>
      <c r="B77" s="234" t="s">
        <v>4076</v>
      </c>
      <c r="C77" s="234" t="s">
        <v>4077</v>
      </c>
      <c r="D77" s="234" t="s">
        <v>25</v>
      </c>
      <c r="E77" s="234" t="s">
        <v>25</v>
      </c>
      <c r="F77" s="234" t="s">
        <v>25</v>
      </c>
      <c r="G77" s="234" t="s">
        <v>4078</v>
      </c>
      <c r="H77" s="234" t="s">
        <v>4079</v>
      </c>
      <c r="I77" s="234" t="s">
        <v>25</v>
      </c>
      <c r="J77" s="234" t="s">
        <v>4080</v>
      </c>
      <c r="K77" s="237">
        <f>IF(COUNTIF(L77:AY77,"&lt;&gt;")=0,"",SUMPRODUCT(((Recommendations[ImplStatus]="Implemented")+(Recommendations[ImplStatus]="Compensated"))*ISNUMBER(MATCH(Recommendations[Id],L77:AY77,0)))/COUNTIF(L77:AY77,"&lt;&gt;"))</f>
        <v>0</v>
      </c>
      <c r="L77" s="240" t="s">
        <v>304</v>
      </c>
      <c r="M77" s="240" t="s">
        <v>444</v>
      </c>
      <c r="N77" s="240" t="s">
        <v>458</v>
      </c>
      <c r="O77" s="240" t="s">
        <v>544</v>
      </c>
      <c r="P77" s="240" t="s">
        <v>551</v>
      </c>
      <c r="Q77" s="240" t="s">
        <v>556</v>
      </c>
      <c r="R77" s="240" t="s">
        <v>573</v>
      </c>
      <c r="S77" s="240" t="s">
        <v>587</v>
      </c>
      <c r="T77" s="240" t="s">
        <v>613</v>
      </c>
      <c r="U77" s="240" t="s">
        <v>617</v>
      </c>
      <c r="V77" s="240" t="s">
        <v>619</v>
      </c>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4081</v>
      </c>
      <c r="B78" s="234" t="s">
        <v>4082</v>
      </c>
      <c r="C78" s="234" t="s">
        <v>4083</v>
      </c>
      <c r="D78" s="234" t="s">
        <v>25</v>
      </c>
      <c r="E78" s="234" t="s">
        <v>25</v>
      </c>
      <c r="F78" s="234" t="s">
        <v>25</v>
      </c>
      <c r="G78" s="234" t="s">
        <v>4084</v>
      </c>
      <c r="H78" s="234" t="s">
        <v>4085</v>
      </c>
      <c r="I78" s="234" t="s">
        <v>4086</v>
      </c>
      <c r="J78" s="234" t="s">
        <v>4087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4088</v>
      </c>
      <c r="B79" s="232" t="s">
        <v>4089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1048</v>
      </c>
      <c r="B80" s="233" t="s">
        <v>4090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4091</v>
      </c>
      <c r="B81" s="234" t="s">
        <v>4092</v>
      </c>
      <c r="C81" s="234" t="s">
        <v>4093</v>
      </c>
      <c r="D81" s="234" t="s">
        <v>3893</v>
      </c>
      <c r="E81" s="234" t="s">
        <v>4094</v>
      </c>
      <c r="F81" s="234" t="s">
        <v>25</v>
      </c>
      <c r="G81" s="234" t="s">
        <v>25</v>
      </c>
      <c r="H81" s="234" t="s">
        <v>4095</v>
      </c>
      <c r="I81" s="234" t="s">
        <v>25</v>
      </c>
      <c r="J81" s="234" t="s">
        <v>4096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4097</v>
      </c>
      <c r="B82" s="234" t="s">
        <v>4098</v>
      </c>
      <c r="C82" s="234" t="s">
        <v>3709</v>
      </c>
      <c r="D82" s="234" t="s">
        <v>3710</v>
      </c>
      <c r="E82" s="234" t="s">
        <v>25</v>
      </c>
      <c r="F82" s="234" t="s">
        <v>3712</v>
      </c>
      <c r="G82" s="234" t="s">
        <v>25</v>
      </c>
      <c r="H82" s="234" t="s">
        <v>4099</v>
      </c>
      <c r="I82" s="234" t="s">
        <v>25</v>
      </c>
      <c r="J82" s="234" t="s">
        <v>4100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1053</v>
      </c>
      <c r="B83" s="233" t="s">
        <v>4101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4102</v>
      </c>
      <c r="B84" s="234" t="s">
        <v>4103</v>
      </c>
      <c r="C84" s="234" t="s">
        <v>4104</v>
      </c>
      <c r="D84" s="234" t="s">
        <v>4105</v>
      </c>
      <c r="E84" s="234" t="s">
        <v>25</v>
      </c>
      <c r="F84" s="234" t="s">
        <v>4106</v>
      </c>
      <c r="G84" s="234" t="s">
        <v>4107</v>
      </c>
      <c r="H84" s="234" t="s">
        <v>4108</v>
      </c>
      <c r="I84" s="234" t="s">
        <v>4109</v>
      </c>
      <c r="J84" s="234" t="s">
        <v>4110</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4111</v>
      </c>
      <c r="B85" s="234" t="s">
        <v>4112</v>
      </c>
      <c r="C85" s="234" t="s">
        <v>4113</v>
      </c>
      <c r="D85" s="234" t="s">
        <v>4114</v>
      </c>
      <c r="E85" s="234" t="s">
        <v>25</v>
      </c>
      <c r="F85" s="234" t="s">
        <v>25</v>
      </c>
      <c r="G85" s="234" t="s">
        <v>25</v>
      </c>
      <c r="H85" s="234" t="s">
        <v>4115</v>
      </c>
      <c r="I85" s="234" t="s">
        <v>4116</v>
      </c>
      <c r="J85" s="234" t="s">
        <v>4117</v>
      </c>
      <c r="K85" s="237">
        <f>IF(COUNTIF(L85:AY85,"&lt;&gt;")=0,"",SUMPRODUCT(((Recommendations[ImplStatus]="Implemented")+(Recommendations[ImplStatus]="Compensated"))*ISNUMBER(MATCH(Recommendations[Id],L85:AY85,0)))/COUNTIF(L85:AY85,"&lt;&gt;"))</f>
        <v>0</v>
      </c>
      <c r="L85" s="240" t="s">
        <v>451</v>
      </c>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4118</v>
      </c>
      <c r="B86" s="234" t="s">
        <v>4119</v>
      </c>
      <c r="C86" s="234" t="s">
        <v>4120</v>
      </c>
      <c r="D86" s="234" t="s">
        <v>4121</v>
      </c>
      <c r="E86" s="234" t="s">
        <v>25</v>
      </c>
      <c r="F86" s="234" t="s">
        <v>25</v>
      </c>
      <c r="G86" s="234" t="s">
        <v>4122</v>
      </c>
      <c r="H86" s="234" t="s">
        <v>4123</v>
      </c>
      <c r="I86" s="234" t="s">
        <v>25</v>
      </c>
      <c r="J86" s="234" t="s">
        <v>4124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4125</v>
      </c>
      <c r="B87" s="234" t="s">
        <v>4126</v>
      </c>
      <c r="C87" s="234" t="s">
        <v>4127</v>
      </c>
      <c r="D87" s="234" t="s">
        <v>4128</v>
      </c>
      <c r="E87" s="234" t="s">
        <v>25</v>
      </c>
      <c r="F87" s="234" t="s">
        <v>4129</v>
      </c>
      <c r="G87" s="234" t="s">
        <v>25</v>
      </c>
      <c r="H87" s="234" t="s">
        <v>4130</v>
      </c>
      <c r="I87" s="234" t="s">
        <v>4131</v>
      </c>
      <c r="J87" s="234" t="s">
        <v>4132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4133</v>
      </c>
      <c r="B88" s="232" t="s">
        <v>4134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1100</v>
      </c>
      <c r="B89" s="233" t="s">
        <v>4135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4136</v>
      </c>
      <c r="B90" s="234" t="s">
        <v>4137</v>
      </c>
      <c r="C90" s="234" t="s">
        <v>4138</v>
      </c>
      <c r="D90" s="234" t="s">
        <v>3893</v>
      </c>
      <c r="E90" s="234" t="s">
        <v>3705</v>
      </c>
      <c r="F90" s="234" t="s">
        <v>25</v>
      </c>
      <c r="G90" s="234" t="s">
        <v>25</v>
      </c>
      <c r="H90" s="234" t="s">
        <v>4139</v>
      </c>
      <c r="I90" s="234" t="s">
        <v>25</v>
      </c>
      <c r="J90" s="234" t="s">
        <v>4140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4141</v>
      </c>
      <c r="B91" s="234" t="s">
        <v>4142</v>
      </c>
      <c r="C91" s="234" t="s">
        <v>4143</v>
      </c>
      <c r="D91" s="234" t="s">
        <v>3710</v>
      </c>
      <c r="E91" s="234" t="s">
        <v>25</v>
      </c>
      <c r="F91" s="234" t="s">
        <v>3712</v>
      </c>
      <c r="G91" s="234" t="s">
        <v>25</v>
      </c>
      <c r="H91" s="234" t="s">
        <v>4144</v>
      </c>
      <c r="I91" s="234" t="s">
        <v>25</v>
      </c>
      <c r="J91" s="234" t="s">
        <v>4145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1104</v>
      </c>
      <c r="B92" s="233" t="s">
        <v>4146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4147</v>
      </c>
      <c r="B93" s="234" t="s">
        <v>4148</v>
      </c>
      <c r="C93" s="234" t="s">
        <v>4149</v>
      </c>
      <c r="D93" s="234" t="s">
        <v>4150</v>
      </c>
      <c r="E93" s="234" t="s">
        <v>4151</v>
      </c>
      <c r="F93" s="234" t="s">
        <v>25</v>
      </c>
      <c r="G93" s="234" t="s">
        <v>25</v>
      </c>
      <c r="H93" s="234" t="s">
        <v>4152</v>
      </c>
      <c r="I93" s="234" t="s">
        <v>25</v>
      </c>
      <c r="J93" s="234" t="s">
        <v>4153</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4154</v>
      </c>
      <c r="B94" s="234" t="s">
        <v>4155</v>
      </c>
      <c r="C94" s="234" t="s">
        <v>4156</v>
      </c>
      <c r="D94" s="234" t="s">
        <v>4157</v>
      </c>
      <c r="E94" s="234" t="s">
        <v>25</v>
      </c>
      <c r="F94" s="234" t="s">
        <v>4158</v>
      </c>
      <c r="G94" s="234" t="s">
        <v>25</v>
      </c>
      <c r="H94" s="234" t="s">
        <v>4159</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4160</v>
      </c>
      <c r="B95" s="234" t="s">
        <v>4161</v>
      </c>
      <c r="C95" s="234" t="s">
        <v>4162</v>
      </c>
      <c r="D95" s="234" t="s">
        <v>4163</v>
      </c>
      <c r="E95" s="234" t="s">
        <v>25</v>
      </c>
      <c r="F95" s="234" t="s">
        <v>25</v>
      </c>
      <c r="G95" s="234" t="s">
        <v>25</v>
      </c>
      <c r="H95" s="234" t="s">
        <v>4164</v>
      </c>
      <c r="I95" s="234" t="s">
        <v>4165</v>
      </c>
      <c r="J95" s="234" t="s">
        <v>4166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4167</v>
      </c>
      <c r="B96" s="234" t="s">
        <v>4168</v>
      </c>
      <c r="C96" s="234" t="s">
        <v>4169</v>
      </c>
      <c r="D96" s="234" t="s">
        <v>25</v>
      </c>
      <c r="E96" s="234" t="s">
        <v>25</v>
      </c>
      <c r="F96" s="234" t="s">
        <v>25</v>
      </c>
      <c r="G96" s="234" t="s">
        <v>25</v>
      </c>
      <c r="H96" s="234" t="s">
        <v>4170</v>
      </c>
      <c r="I96" s="234" t="s">
        <v>4116</v>
      </c>
      <c r="J96" s="234" t="s">
        <v>4171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1108</v>
      </c>
      <c r="B97" s="233" t="s">
        <v>4172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4173</v>
      </c>
      <c r="B98" s="234" t="s">
        <v>4174</v>
      </c>
      <c r="C98" s="234" t="s">
        <v>4175</v>
      </c>
      <c r="D98" s="234" t="s">
        <v>4176</v>
      </c>
      <c r="E98" s="234" t="s">
        <v>25</v>
      </c>
      <c r="F98" s="234" t="s">
        <v>25</v>
      </c>
      <c r="G98" s="234" t="s">
        <v>25</v>
      </c>
      <c r="H98" s="234" t="s">
        <v>4177</v>
      </c>
      <c r="I98" s="234" t="s">
        <v>25</v>
      </c>
      <c r="J98" s="234" t="s">
        <v>4178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4179</v>
      </c>
      <c r="B99" s="234" t="s">
        <v>4180</v>
      </c>
      <c r="C99" s="234" t="s">
        <v>4181</v>
      </c>
      <c r="D99" s="234" t="s">
        <v>4182</v>
      </c>
      <c r="E99" s="234" t="s">
        <v>4183</v>
      </c>
      <c r="F99" s="234" t="s">
        <v>25</v>
      </c>
      <c r="G99" s="234" t="s">
        <v>25</v>
      </c>
      <c r="H99" s="234" t="s">
        <v>4184</v>
      </c>
      <c r="I99" s="234" t="s">
        <v>25</v>
      </c>
      <c r="J99" s="234" t="s">
        <v>4185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4186</v>
      </c>
      <c r="B100" s="234" t="s">
        <v>4187</v>
      </c>
      <c r="C100" s="234" t="s">
        <v>4188</v>
      </c>
      <c r="D100" s="234" t="s">
        <v>25</v>
      </c>
      <c r="E100" s="234" t="s">
        <v>25</v>
      </c>
      <c r="F100" s="234" t="s">
        <v>25</v>
      </c>
      <c r="G100" s="234" t="s">
        <v>25</v>
      </c>
      <c r="H100" s="234" t="s">
        <v>4189</v>
      </c>
      <c r="I100" s="234" t="s">
        <v>4190</v>
      </c>
      <c r="J100" s="234" t="s">
        <v>4191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4192</v>
      </c>
      <c r="B101" s="234" t="s">
        <v>4193</v>
      </c>
      <c r="C101" s="234" t="s">
        <v>4194</v>
      </c>
      <c r="D101" s="234" t="s">
        <v>25</v>
      </c>
      <c r="E101" s="234" t="s">
        <v>25</v>
      </c>
      <c r="F101" s="234" t="s">
        <v>25</v>
      </c>
      <c r="G101" s="234" t="s">
        <v>25</v>
      </c>
      <c r="H101" s="234" t="s">
        <v>4195</v>
      </c>
      <c r="I101" s="234" t="s">
        <v>4116</v>
      </c>
      <c r="J101" s="234" t="s">
        <v>4196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4197</v>
      </c>
      <c r="B102" s="234" t="s">
        <v>4198</v>
      </c>
      <c r="C102" s="234" t="s">
        <v>4199</v>
      </c>
      <c r="D102" s="234" t="s">
        <v>4200</v>
      </c>
      <c r="E102" s="234" t="s">
        <v>25</v>
      </c>
      <c r="F102" s="234" t="s">
        <v>25</v>
      </c>
      <c r="G102" s="234" t="s">
        <v>25</v>
      </c>
      <c r="H102" s="234" t="s">
        <v>4201</v>
      </c>
      <c r="I102" s="234" t="s">
        <v>25</v>
      </c>
      <c r="J102" s="234" t="s">
        <v>4202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4203</v>
      </c>
      <c r="B103" s="234" t="s">
        <v>4204</v>
      </c>
      <c r="C103" s="234" t="s">
        <v>4205</v>
      </c>
      <c r="D103" s="234" t="s">
        <v>4200</v>
      </c>
      <c r="E103" s="234" t="s">
        <v>25</v>
      </c>
      <c r="F103" s="234" t="s">
        <v>4206</v>
      </c>
      <c r="G103" s="234" t="s">
        <v>25</v>
      </c>
      <c r="H103" s="234" t="s">
        <v>4207</v>
      </c>
      <c r="I103" s="234" t="s">
        <v>4208</v>
      </c>
      <c r="J103" s="234" t="s">
        <v>4209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1112</v>
      </c>
      <c r="B104" s="233" t="s">
        <v>4210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4211</v>
      </c>
      <c r="B105" s="234" t="s">
        <v>4212</v>
      </c>
      <c r="C105" s="234" t="s">
        <v>4213</v>
      </c>
      <c r="D105" s="234" t="s">
        <v>4214</v>
      </c>
      <c r="E105" s="234" t="s">
        <v>4215</v>
      </c>
      <c r="F105" s="234" t="s">
        <v>25</v>
      </c>
      <c r="G105" s="234" t="s">
        <v>25</v>
      </c>
      <c r="H105" s="234" t="s">
        <v>4216</v>
      </c>
      <c r="I105" s="234" t="s">
        <v>4217</v>
      </c>
      <c r="J105" s="234" t="s">
        <v>4218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4219</v>
      </c>
      <c r="B106" s="232" t="s">
        <v>4220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1126</v>
      </c>
      <c r="B107" s="233" t="s">
        <v>4221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4222</v>
      </c>
      <c r="B108" s="234" t="s">
        <v>4223</v>
      </c>
      <c r="C108" s="234" t="s">
        <v>4224</v>
      </c>
      <c r="D108" s="234" t="s">
        <v>3893</v>
      </c>
      <c r="E108" s="234" t="s">
        <v>3705</v>
      </c>
      <c r="F108" s="234" t="s">
        <v>25</v>
      </c>
      <c r="G108" s="234" t="s">
        <v>25</v>
      </c>
      <c r="H108" s="234" t="s">
        <v>4225</v>
      </c>
      <c r="I108" s="234" t="s">
        <v>25</v>
      </c>
      <c r="J108" s="234" t="s">
        <v>4226</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4227</v>
      </c>
      <c r="B109" s="234" t="s">
        <v>4228</v>
      </c>
      <c r="C109" s="234" t="s">
        <v>4229</v>
      </c>
      <c r="D109" s="234" t="s">
        <v>3710</v>
      </c>
      <c r="E109" s="234" t="s">
        <v>25</v>
      </c>
      <c r="F109" s="234" t="s">
        <v>3712</v>
      </c>
      <c r="G109" s="234" t="s">
        <v>25</v>
      </c>
      <c r="H109" s="234" t="s">
        <v>4230</v>
      </c>
      <c r="I109" s="234" t="s">
        <v>25</v>
      </c>
      <c r="J109" s="234" t="s">
        <v>4231</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1130</v>
      </c>
      <c r="B110" s="233" t="s">
        <v>4232</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4233</v>
      </c>
      <c r="B111" s="234" t="s">
        <v>4234</v>
      </c>
      <c r="C111" s="234" t="s">
        <v>4235</v>
      </c>
      <c r="D111" s="234" t="s">
        <v>4236</v>
      </c>
      <c r="E111" s="234" t="s">
        <v>25</v>
      </c>
      <c r="F111" s="234" t="s">
        <v>4237</v>
      </c>
      <c r="G111" s="234" t="s">
        <v>25</v>
      </c>
      <c r="H111" s="234" t="s">
        <v>4238</v>
      </c>
      <c r="I111" s="234" t="s">
        <v>4239</v>
      </c>
      <c r="J111" s="234" t="s">
        <v>4240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4241</v>
      </c>
      <c r="B112" s="234" t="s">
        <v>4242</v>
      </c>
      <c r="C112" s="234" t="s">
        <v>4243</v>
      </c>
      <c r="D112" s="234" t="s">
        <v>4244</v>
      </c>
      <c r="E112" s="234" t="s">
        <v>25</v>
      </c>
      <c r="F112" s="234" t="s">
        <v>25</v>
      </c>
      <c r="G112" s="234" t="s">
        <v>25</v>
      </c>
      <c r="H112" s="234" t="s">
        <v>4245</v>
      </c>
      <c r="I112" s="234" t="s">
        <v>25</v>
      </c>
      <c r="J112" s="234" t="s">
        <v>4246</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4247</v>
      </c>
      <c r="B113" s="234" t="s">
        <v>4248</v>
      </c>
      <c r="C113" s="234" t="s">
        <v>4249</v>
      </c>
      <c r="D113" s="234" t="s">
        <v>4250</v>
      </c>
      <c r="E113" s="234" t="s">
        <v>25</v>
      </c>
      <c r="F113" s="234" t="s">
        <v>25</v>
      </c>
      <c r="G113" s="234" t="s">
        <v>25</v>
      </c>
      <c r="H113" s="234" t="s">
        <v>4251</v>
      </c>
      <c r="I113" s="234" t="s">
        <v>4252</v>
      </c>
      <c r="J113" s="234" t="s">
        <v>4253</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4254</v>
      </c>
      <c r="B114" s="234" t="s">
        <v>4255</v>
      </c>
      <c r="C114" s="234" t="s">
        <v>4256</v>
      </c>
      <c r="D114" s="234" t="s">
        <v>4257</v>
      </c>
      <c r="E114" s="234" t="s">
        <v>25</v>
      </c>
      <c r="F114" s="234" t="s">
        <v>25</v>
      </c>
      <c r="G114" s="234" t="s">
        <v>4258</v>
      </c>
      <c r="H114" s="234" t="s">
        <v>4259</v>
      </c>
      <c r="I114" s="234" t="s">
        <v>4260</v>
      </c>
      <c r="J114" s="234" t="s">
        <v>4261</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4262</v>
      </c>
      <c r="B115" s="234" t="s">
        <v>4263</v>
      </c>
      <c r="C115" s="234" t="s">
        <v>4264</v>
      </c>
      <c r="D115" s="234" t="s">
        <v>4265</v>
      </c>
      <c r="E115" s="234" t="s">
        <v>25</v>
      </c>
      <c r="F115" s="234" t="s">
        <v>4266</v>
      </c>
      <c r="G115" s="234" t="s">
        <v>25</v>
      </c>
      <c r="H115" s="234" t="s">
        <v>4267</v>
      </c>
      <c r="I115" s="234" t="s">
        <v>4267</v>
      </c>
      <c r="J115" s="234" t="s">
        <v>4268</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1134</v>
      </c>
      <c r="B116" s="233" t="s">
        <v>4269</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4270</v>
      </c>
      <c r="B117" s="234" t="s">
        <v>4271</v>
      </c>
      <c r="C117" s="234" t="s">
        <v>4272</v>
      </c>
      <c r="D117" s="234" t="s">
        <v>4273</v>
      </c>
      <c r="E117" s="234" t="s">
        <v>25</v>
      </c>
      <c r="F117" s="234" t="s">
        <v>4274</v>
      </c>
      <c r="G117" s="234" t="s">
        <v>4275</v>
      </c>
      <c r="H117" s="234" t="s">
        <v>4276</v>
      </c>
      <c r="I117" s="234" t="s">
        <v>4277</v>
      </c>
      <c r="J117" s="234" t="s">
        <v>4278</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4279</v>
      </c>
      <c r="B118" s="234" t="s">
        <v>4280</v>
      </c>
      <c r="C118" s="234" t="s">
        <v>4281</v>
      </c>
      <c r="D118" s="234" t="s">
        <v>4282</v>
      </c>
      <c r="E118" s="234" t="s">
        <v>25</v>
      </c>
      <c r="F118" s="234" t="s">
        <v>25</v>
      </c>
      <c r="G118" s="234" t="s">
        <v>25</v>
      </c>
      <c r="H118" s="234" t="s">
        <v>4283</v>
      </c>
      <c r="I118" s="234" t="s">
        <v>4116</v>
      </c>
      <c r="J118" s="234" t="s">
        <v>4284</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4285</v>
      </c>
      <c r="B119" s="234" t="s">
        <v>4286</v>
      </c>
      <c r="C119" s="234" t="s">
        <v>4287</v>
      </c>
      <c r="D119" s="234" t="s">
        <v>4288</v>
      </c>
      <c r="E119" s="234" t="s">
        <v>25</v>
      </c>
      <c r="F119" s="234" t="s">
        <v>4289</v>
      </c>
      <c r="G119" s="234" t="s">
        <v>25</v>
      </c>
      <c r="H119" s="234" t="s">
        <v>4290</v>
      </c>
      <c r="I119" s="234" t="s">
        <v>4291</v>
      </c>
      <c r="J119" s="234" t="s">
        <v>4292</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1138</v>
      </c>
      <c r="B120" s="233" t="s">
        <v>4293</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4294</v>
      </c>
      <c r="B121" s="234" t="s">
        <v>4295</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4296</v>
      </c>
      <c r="B122" s="234" t="s">
        <v>4297</v>
      </c>
      <c r="C122" s="234" t="s">
        <v>4298</v>
      </c>
      <c r="D122" s="234" t="s">
        <v>4299</v>
      </c>
      <c r="E122" s="234" t="s">
        <v>25</v>
      </c>
      <c r="F122" s="234" t="s">
        <v>4300</v>
      </c>
      <c r="G122" s="234" t="s">
        <v>25</v>
      </c>
      <c r="H122" s="234" t="s">
        <v>4301</v>
      </c>
      <c r="I122" s="234" t="s">
        <v>4302</v>
      </c>
      <c r="J122" s="234" t="s">
        <v>4303</v>
      </c>
      <c r="K122" s="237">
        <f>IF(COUNTIF(L122:AY122,"&lt;&gt;")=0,"",SUMPRODUCT(((Recommendations[ImplStatus]="Implemented")+(Recommendations[ImplStatus]="Compensated"))*ISNUMBER(MATCH(Recommendations[Id],L122:AY122,0)))/COUNTIF(L122:AY122,"&lt;&gt;"))</f>
        <v>0</v>
      </c>
      <c r="L122" s="240" t="s">
        <v>284</v>
      </c>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4304</v>
      </c>
      <c r="B123" s="234" t="s">
        <v>4305</v>
      </c>
      <c r="C123" s="234" t="s">
        <v>4306</v>
      </c>
      <c r="D123" s="234" t="s">
        <v>4307</v>
      </c>
      <c r="E123" s="234" t="s">
        <v>25</v>
      </c>
      <c r="F123" s="234" t="s">
        <v>4308</v>
      </c>
      <c r="G123" s="234" t="s">
        <v>25</v>
      </c>
      <c r="H123" s="234" t="s">
        <v>4309</v>
      </c>
      <c r="I123" s="234" t="s">
        <v>25</v>
      </c>
      <c r="J123" s="234" t="s">
        <v>4310</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1142</v>
      </c>
      <c r="B124" s="233" t="s">
        <v>4311</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4312</v>
      </c>
      <c r="B125" s="234" t="s">
        <v>4313</v>
      </c>
      <c r="C125" s="234" t="s">
        <v>4314</v>
      </c>
      <c r="D125" s="234" t="s">
        <v>4315</v>
      </c>
      <c r="E125" s="234" t="s">
        <v>25</v>
      </c>
      <c r="F125" s="234" t="s">
        <v>25</v>
      </c>
      <c r="G125" s="234" t="s">
        <v>25</v>
      </c>
      <c r="H125" s="234" t="s">
        <v>4316</v>
      </c>
      <c r="I125" s="234" t="s">
        <v>25</v>
      </c>
      <c r="J125" s="234" t="s">
        <v>4317</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4318</v>
      </c>
      <c r="B126" s="234" t="s">
        <v>4319</v>
      </c>
      <c r="C126" s="234" t="s">
        <v>4320</v>
      </c>
      <c r="D126" s="234" t="s">
        <v>4321</v>
      </c>
      <c r="E126" s="234" t="s">
        <v>25</v>
      </c>
      <c r="F126" s="234" t="s">
        <v>4322</v>
      </c>
      <c r="G126" s="234" t="s">
        <v>25</v>
      </c>
      <c r="H126" s="234" t="s">
        <v>4323</v>
      </c>
      <c r="I126" s="234" t="s">
        <v>4324</v>
      </c>
      <c r="J126" s="234" t="s">
        <v>4325</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4326</v>
      </c>
      <c r="B127" s="234" t="s">
        <v>4327</v>
      </c>
      <c r="C127" s="234" t="s">
        <v>4328</v>
      </c>
      <c r="D127" s="234" t="s">
        <v>4329</v>
      </c>
      <c r="E127" s="234" t="s">
        <v>4330</v>
      </c>
      <c r="F127" s="234" t="s">
        <v>25</v>
      </c>
      <c r="G127" s="234" t="s">
        <v>25</v>
      </c>
      <c r="H127" s="234" t="s">
        <v>4331</v>
      </c>
      <c r="I127" s="234" t="s">
        <v>25</v>
      </c>
      <c r="J127" s="234" t="s">
        <v>4332</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4333</v>
      </c>
      <c r="B128" s="234" t="s">
        <v>4334</v>
      </c>
      <c r="C128" s="234" t="s">
        <v>4335</v>
      </c>
      <c r="D128" s="234" t="s">
        <v>25</v>
      </c>
      <c r="E128" s="234" t="s">
        <v>25</v>
      </c>
      <c r="F128" s="234" t="s">
        <v>25</v>
      </c>
      <c r="G128" s="234" t="s">
        <v>25</v>
      </c>
      <c r="H128" s="234" t="s">
        <v>4336</v>
      </c>
      <c r="I128" s="234" t="s">
        <v>4337</v>
      </c>
      <c r="J128" s="234" t="s">
        <v>4338</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4339</v>
      </c>
      <c r="B129" s="234" t="s">
        <v>4340</v>
      </c>
      <c r="C129" s="234" t="s">
        <v>4341</v>
      </c>
      <c r="D129" s="234" t="s">
        <v>25</v>
      </c>
      <c r="E129" s="234" t="s">
        <v>4342</v>
      </c>
      <c r="F129" s="234" t="s">
        <v>25</v>
      </c>
      <c r="G129" s="234" t="s">
        <v>25</v>
      </c>
      <c r="H129" s="234" t="s">
        <v>4343</v>
      </c>
      <c r="I129" s="234" t="s">
        <v>25</v>
      </c>
      <c r="J129" s="234" t="s">
        <v>4344</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4345</v>
      </c>
      <c r="B130" s="234" t="s">
        <v>4346</v>
      </c>
      <c r="C130" s="234" t="s">
        <v>4347</v>
      </c>
      <c r="D130" s="234" t="s">
        <v>25</v>
      </c>
      <c r="E130" s="234" t="s">
        <v>25</v>
      </c>
      <c r="F130" s="234" t="s">
        <v>25</v>
      </c>
      <c r="G130" s="234" t="s">
        <v>25</v>
      </c>
      <c r="H130" s="234" t="s">
        <v>4348</v>
      </c>
      <c r="I130" s="234" t="s">
        <v>25</v>
      </c>
      <c r="J130" s="234" t="s">
        <v>4349</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4350</v>
      </c>
      <c r="B131" s="232" t="s">
        <v>4351</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1160</v>
      </c>
      <c r="B132" s="233" t="s">
        <v>4352</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4353</v>
      </c>
      <c r="B133" s="234" t="s">
        <v>4354</v>
      </c>
      <c r="C133" s="234" t="s">
        <v>4355</v>
      </c>
      <c r="D133" s="234" t="s">
        <v>3893</v>
      </c>
      <c r="E133" s="234" t="s">
        <v>3705</v>
      </c>
      <c r="F133" s="234" t="s">
        <v>25</v>
      </c>
      <c r="G133" s="234" t="s">
        <v>25</v>
      </c>
      <c r="H133" s="234" t="s">
        <v>4356</v>
      </c>
      <c r="I133" s="234" t="s">
        <v>25</v>
      </c>
      <c r="J133" s="234" t="s">
        <v>4357</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4358</v>
      </c>
      <c r="B134" s="234" t="s">
        <v>4359</v>
      </c>
      <c r="C134" s="234" t="s">
        <v>3897</v>
      </c>
      <c r="D134" s="234" t="s">
        <v>3710</v>
      </c>
      <c r="E134" s="234" t="s">
        <v>25</v>
      </c>
      <c r="F134" s="234" t="s">
        <v>3712</v>
      </c>
      <c r="G134" s="234" t="s">
        <v>25</v>
      </c>
      <c r="H134" s="234" t="s">
        <v>4360</v>
      </c>
      <c r="I134" s="234" t="s">
        <v>25</v>
      </c>
      <c r="J134" s="234" t="s">
        <v>4361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1164</v>
      </c>
      <c r="B135" s="233" t="s">
        <v>4362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4363</v>
      </c>
      <c r="B136" s="234" t="s">
        <v>4364</v>
      </c>
      <c r="C136" s="234" t="s">
        <v>4365</v>
      </c>
      <c r="D136" s="234" t="s">
        <v>4366</v>
      </c>
      <c r="E136" s="234" t="s">
        <v>4367</v>
      </c>
      <c r="F136" s="234" t="s">
        <v>4368</v>
      </c>
      <c r="G136" s="234" t="s">
        <v>25</v>
      </c>
      <c r="H136" s="234" t="s">
        <v>4369</v>
      </c>
      <c r="I136" s="234" t="s">
        <v>25</v>
      </c>
      <c r="J136" s="234" t="s">
        <v>4370</v>
      </c>
      <c r="K136" s="237">
        <f>IF(COUNTIF(L136:AY136,"&lt;&gt;")=0,"",SUMPRODUCT(((Recommendations[ImplStatus]="Implemented")+(Recommendations[ImplStatus]="Compensated"))*ISNUMBER(MATCH(Recommendations[Id],L136:AY136,0)))/COUNTIF(L136:AY136,"&lt;&gt;"))</f>
        <v>0</v>
      </c>
      <c r="L136" s="240" t="s">
        <v>18</v>
      </c>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4371</v>
      </c>
      <c r="B137" s="234" t="s">
        <v>4372</v>
      </c>
      <c r="C137" s="234" t="s">
        <v>4373</v>
      </c>
      <c r="D137" s="234" t="s">
        <v>4374</v>
      </c>
      <c r="E137" s="234" t="s">
        <v>25</v>
      </c>
      <c r="F137" s="234" t="s">
        <v>25</v>
      </c>
      <c r="G137" s="234" t="s">
        <v>25</v>
      </c>
      <c r="H137" s="234" t="s">
        <v>4375</v>
      </c>
      <c r="I137" s="234" t="s">
        <v>25</v>
      </c>
      <c r="J137" s="234" t="s">
        <v>4376</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4377</v>
      </c>
      <c r="B138" s="234" t="s">
        <v>4378</v>
      </c>
      <c r="C138" s="234" t="s">
        <v>4379</v>
      </c>
      <c r="D138" s="234" t="s">
        <v>25</v>
      </c>
      <c r="E138" s="234" t="s">
        <v>25</v>
      </c>
      <c r="F138" s="234" t="s">
        <v>25</v>
      </c>
      <c r="G138" s="234" t="s">
        <v>25</v>
      </c>
      <c r="H138" s="234" t="s">
        <v>4380</v>
      </c>
      <c r="I138" s="234" t="s">
        <v>25</v>
      </c>
      <c r="J138" s="234" t="s">
        <v>4381</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4382</v>
      </c>
      <c r="B139" s="234" t="s">
        <v>4383</v>
      </c>
      <c r="C139" s="234" t="s">
        <v>4384</v>
      </c>
      <c r="D139" s="234" t="s">
        <v>4385</v>
      </c>
      <c r="E139" s="234" t="s">
        <v>25</v>
      </c>
      <c r="F139" s="234" t="s">
        <v>25</v>
      </c>
      <c r="G139" s="234" t="s">
        <v>25</v>
      </c>
      <c r="H139" s="234" t="s">
        <v>4386</v>
      </c>
      <c r="I139" s="234" t="s">
        <v>4387</v>
      </c>
      <c r="J139" s="234" t="s">
        <v>4388</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4389</v>
      </c>
      <c r="B140" s="234" t="s">
        <v>4390</v>
      </c>
      <c r="C140" s="234" t="s">
        <v>4391</v>
      </c>
      <c r="D140" s="234" t="s">
        <v>4392</v>
      </c>
      <c r="E140" s="234" t="s">
        <v>25</v>
      </c>
      <c r="F140" s="234" t="s">
        <v>25</v>
      </c>
      <c r="G140" s="234" t="s">
        <v>25</v>
      </c>
      <c r="H140" s="234" t="s">
        <v>4393</v>
      </c>
      <c r="I140" s="234" t="s">
        <v>4116</v>
      </c>
      <c r="J140" s="234" t="s">
        <v>4394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4395</v>
      </c>
      <c r="B141" s="234" t="s">
        <v>4396</v>
      </c>
      <c r="C141" s="234" t="s">
        <v>4397</v>
      </c>
      <c r="D141" s="234" t="s">
        <v>25</v>
      </c>
      <c r="E141" s="234" t="s">
        <v>4398</v>
      </c>
      <c r="F141" s="234" t="s">
        <v>25</v>
      </c>
      <c r="G141" s="234" t="s">
        <v>25</v>
      </c>
      <c r="H141" s="234" t="s">
        <v>4399</v>
      </c>
      <c r="I141" s="234" t="s">
        <v>4116</v>
      </c>
      <c r="J141" s="234" t="s">
        <v>4400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4401</v>
      </c>
      <c r="B142" s="234" t="s">
        <v>4402</v>
      </c>
      <c r="C142" s="234" t="s">
        <v>4403</v>
      </c>
      <c r="D142" s="234" t="s">
        <v>4404</v>
      </c>
      <c r="E142" s="234" t="s">
        <v>4398</v>
      </c>
      <c r="F142" s="234" t="s">
        <v>25</v>
      </c>
      <c r="G142" s="234" t="s">
        <v>25</v>
      </c>
      <c r="H142" s="234" t="s">
        <v>4405</v>
      </c>
      <c r="I142" s="234" t="s">
        <v>4406</v>
      </c>
      <c r="J142" s="234" t="s">
        <v>4407</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1168</v>
      </c>
      <c r="B143" s="233" t="s">
        <v>4408</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4409</v>
      </c>
      <c r="B144" s="234" t="s">
        <v>4410</v>
      </c>
      <c r="C144" s="234" t="s">
        <v>4411</v>
      </c>
      <c r="D144" s="234" t="s">
        <v>25</v>
      </c>
      <c r="E144" s="234" t="s">
        <v>25</v>
      </c>
      <c r="F144" s="234" t="s">
        <v>25</v>
      </c>
      <c r="G144" s="234" t="s">
        <v>25</v>
      </c>
      <c r="H144" s="234" t="s">
        <v>4412</v>
      </c>
      <c r="I144" s="234" t="s">
        <v>25</v>
      </c>
      <c r="J144" s="234" t="s">
        <v>4413</v>
      </c>
      <c r="K144" s="237">
        <f>IF(COUNTIF(L144:AY144,"&lt;&gt;")=0,"",SUMPRODUCT(((Recommendations[ImplStatus]="Implemented")+(Recommendations[ImplStatus]="Compensated"))*ISNUMBER(MATCH(Recommendations[Id],L144:AY144,0)))/COUNTIF(L144:AY144,"&lt;&gt;"))</f>
        <v>0</v>
      </c>
      <c r="L144" s="240" t="s">
        <v>110</v>
      </c>
      <c r="M144" s="240" t="s">
        <v>116</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4414</v>
      </c>
      <c r="B145" s="234" t="s">
        <v>4415</v>
      </c>
      <c r="C145" s="234" t="s">
        <v>4416</v>
      </c>
      <c r="D145" s="234" t="s">
        <v>25</v>
      </c>
      <c r="E145" s="234" t="s">
        <v>25</v>
      </c>
      <c r="F145" s="234" t="s">
        <v>25</v>
      </c>
      <c r="G145" s="234" t="s">
        <v>25</v>
      </c>
      <c r="H145" s="234" t="s">
        <v>4417</v>
      </c>
      <c r="I145" s="234" t="s">
        <v>25</v>
      </c>
      <c r="J145" s="234" t="s">
        <v>4418</v>
      </c>
      <c r="K145" s="237">
        <f>IF(COUNTIF(L145:AY145,"&lt;&gt;")=0,"",SUMPRODUCT(((Recommendations[ImplStatus]="Implemented")+(Recommendations[ImplStatus]="Compensated"))*ISNUMBER(MATCH(Recommendations[Id],L145:AY145,0)))/COUNTIF(L145:AY145,"&lt;&gt;"))</f>
        <v>0</v>
      </c>
      <c r="L145" s="240" t="s">
        <v>18</v>
      </c>
      <c r="M145" s="240" t="s">
        <v>58</v>
      </c>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4419</v>
      </c>
      <c r="B146" s="234" t="s">
        <v>4420</v>
      </c>
      <c r="C146" s="234" t="s">
        <v>4421</v>
      </c>
      <c r="D146" s="234" t="s">
        <v>4422</v>
      </c>
      <c r="E146" s="234" t="s">
        <v>25</v>
      </c>
      <c r="F146" s="234" t="s">
        <v>25</v>
      </c>
      <c r="G146" s="234" t="s">
        <v>25</v>
      </c>
      <c r="H146" s="234" t="s">
        <v>4423</v>
      </c>
      <c r="I146" s="234" t="s">
        <v>25</v>
      </c>
      <c r="J146" s="234" t="s">
        <v>4424</v>
      </c>
      <c r="K146" s="237">
        <f>IF(COUNTIF(L146:AY146,"&lt;&gt;")=0,"",SUMPRODUCT(((Recommendations[ImplStatus]="Implemented")+(Recommendations[ImplStatus]="Compensated"))*ISNUMBER(MATCH(Recommendations[Id],L146:AY146,0)))/COUNTIF(L146:AY146,"&lt;&gt;"))</f>
        <v>0</v>
      </c>
      <c r="L146" s="240" t="s">
        <v>85</v>
      </c>
      <c r="M146" s="240" t="s">
        <v>110</v>
      </c>
      <c r="N146" s="240" t="s">
        <v>530</v>
      </c>
      <c r="O146" s="240" t="s">
        <v>537</v>
      </c>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4425</v>
      </c>
      <c r="B147" s="232" t="s">
        <v>4426</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1190</v>
      </c>
      <c r="B148" s="233" t="s">
        <v>4427</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4428</v>
      </c>
      <c r="B149" s="234" t="s">
        <v>4429</v>
      </c>
      <c r="C149" s="234" t="s">
        <v>4430</v>
      </c>
      <c r="D149" s="234" t="s">
        <v>3893</v>
      </c>
      <c r="E149" s="234" t="s">
        <v>3705</v>
      </c>
      <c r="F149" s="234" t="s">
        <v>25</v>
      </c>
      <c r="G149" s="234" t="s">
        <v>25</v>
      </c>
      <c r="H149" s="234" t="s">
        <v>4431</v>
      </c>
      <c r="I149" s="234" t="s">
        <v>25</v>
      </c>
      <c r="J149" s="234" t="s">
        <v>4432</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4433</v>
      </c>
      <c r="B150" s="234" t="s">
        <v>4434</v>
      </c>
      <c r="C150" s="234" t="s">
        <v>3709</v>
      </c>
      <c r="D150" s="234" t="s">
        <v>3710</v>
      </c>
      <c r="E150" s="234" t="s">
        <v>25</v>
      </c>
      <c r="F150" s="234" t="s">
        <v>3712</v>
      </c>
      <c r="G150" s="234" t="s">
        <v>25</v>
      </c>
      <c r="H150" s="234" t="s">
        <v>4435</v>
      </c>
      <c r="I150" s="234" t="s">
        <v>25</v>
      </c>
      <c r="J150" s="234" t="s">
        <v>4436</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1194</v>
      </c>
      <c r="B151" s="233" t="s">
        <v>4437</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4438</v>
      </c>
      <c r="B152" s="234" t="s">
        <v>4439</v>
      </c>
      <c r="C152" s="234" t="s">
        <v>4440</v>
      </c>
      <c r="D152" s="234" t="s">
        <v>25</v>
      </c>
      <c r="E152" s="234" t="s">
        <v>25</v>
      </c>
      <c r="F152" s="234" t="s">
        <v>25</v>
      </c>
      <c r="G152" s="234" t="s">
        <v>25</v>
      </c>
      <c r="H152" s="234" t="s">
        <v>4441</v>
      </c>
      <c r="I152" s="234" t="s">
        <v>4442</v>
      </c>
      <c r="J152" s="234" t="s">
        <v>4443</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4444</v>
      </c>
      <c r="B153" s="234" t="s">
        <v>4445</v>
      </c>
      <c r="C153" s="234" t="s">
        <v>4446</v>
      </c>
      <c r="D153" s="234" t="s">
        <v>4447</v>
      </c>
      <c r="E153" s="234" t="s">
        <v>25</v>
      </c>
      <c r="F153" s="234" t="s">
        <v>4448</v>
      </c>
      <c r="G153" s="234" t="s">
        <v>25</v>
      </c>
      <c r="H153" s="234" t="s">
        <v>4449</v>
      </c>
      <c r="I153" s="234" t="s">
        <v>4450</v>
      </c>
      <c r="J153" s="234" t="s">
        <v>4451</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4452</v>
      </c>
      <c r="B154" s="234" t="s">
        <v>4453</v>
      </c>
      <c r="C154" s="234" t="s">
        <v>4454</v>
      </c>
      <c r="D154" s="234" t="s">
        <v>25</v>
      </c>
      <c r="E154" s="234" t="s">
        <v>25</v>
      </c>
      <c r="F154" s="234" t="s">
        <v>4455</v>
      </c>
      <c r="G154" s="234" t="s">
        <v>25</v>
      </c>
      <c r="H154" s="234" t="s">
        <v>4456</v>
      </c>
      <c r="I154" s="234" t="s">
        <v>25</v>
      </c>
      <c r="J154" s="234" t="s">
        <v>4457</v>
      </c>
      <c r="K154" s="237">
        <f>IF(COUNTIF(L154:AY154,"&lt;&gt;")=0,"",SUMPRODUCT(((Recommendations[ImplStatus]="Implemented")+(Recommendations[ImplStatus]="Compensated"))*ISNUMBER(MATCH(Recommendations[Id],L154:AY154,0)))/COUNTIF(L154:AY154,"&lt;&gt;"))</f>
        <v>0</v>
      </c>
      <c r="L154" s="240" t="s">
        <v>362</v>
      </c>
      <c r="M154" s="240" t="s">
        <v>369</v>
      </c>
      <c r="N154" s="240" t="s">
        <v>374</v>
      </c>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4458</v>
      </c>
      <c r="B155" s="234" t="s">
        <v>4459</v>
      </c>
      <c r="C155" s="234" t="s">
        <v>4460</v>
      </c>
      <c r="D155" s="234" t="s">
        <v>25</v>
      </c>
      <c r="E155" s="234" t="s">
        <v>25</v>
      </c>
      <c r="F155" s="234" t="s">
        <v>25</v>
      </c>
      <c r="G155" s="234" t="s">
        <v>25</v>
      </c>
      <c r="H155" s="234" t="s">
        <v>4461</v>
      </c>
      <c r="I155" s="234" t="s">
        <v>4462</v>
      </c>
      <c r="J155" s="234" t="s">
        <v>4463</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4464</v>
      </c>
      <c r="B156" s="234" t="s">
        <v>4465</v>
      </c>
      <c r="C156" s="234" t="s">
        <v>4466</v>
      </c>
      <c r="D156" s="234" t="s">
        <v>25</v>
      </c>
      <c r="E156" s="234" t="s">
        <v>25</v>
      </c>
      <c r="F156" s="234" t="s">
        <v>25</v>
      </c>
      <c r="G156" s="234" t="s">
        <v>25</v>
      </c>
      <c r="H156" s="234" t="s">
        <v>4467</v>
      </c>
      <c r="I156" s="234" t="s">
        <v>25</v>
      </c>
      <c r="J156" s="234" t="s">
        <v>4468</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4469</v>
      </c>
      <c r="B157" s="234" t="s">
        <v>4470</v>
      </c>
      <c r="C157" s="234" t="s">
        <v>4471</v>
      </c>
      <c r="D157" s="234" t="s">
        <v>4472</v>
      </c>
      <c r="E157" s="234" t="s">
        <v>25</v>
      </c>
      <c r="F157" s="234" t="s">
        <v>25</v>
      </c>
      <c r="G157" s="234" t="s">
        <v>25</v>
      </c>
      <c r="H157" s="234" t="s">
        <v>4473</v>
      </c>
      <c r="I157" s="234" t="s">
        <v>25</v>
      </c>
      <c r="J157" s="234" t="s">
        <v>4474</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4475</v>
      </c>
      <c r="B158" s="234" t="s">
        <v>4476</v>
      </c>
      <c r="C158" s="234" t="s">
        <v>4477</v>
      </c>
      <c r="D158" s="234" t="s">
        <v>4478</v>
      </c>
      <c r="E158" s="234" t="s">
        <v>25</v>
      </c>
      <c r="F158" s="234" t="s">
        <v>25</v>
      </c>
      <c r="G158" s="234" t="s">
        <v>25</v>
      </c>
      <c r="H158" s="234" t="s">
        <v>25</v>
      </c>
      <c r="I158" s="234" t="s">
        <v>25</v>
      </c>
      <c r="J158" s="234" t="s">
        <v>4479</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4480</v>
      </c>
      <c r="B159" s="234" t="s">
        <v>4481</v>
      </c>
      <c r="C159" s="234" t="s">
        <v>4482</v>
      </c>
      <c r="D159" s="234" t="s">
        <v>4483</v>
      </c>
      <c r="E159" s="234" t="s">
        <v>25</v>
      </c>
      <c r="F159" s="234" t="s">
        <v>4484</v>
      </c>
      <c r="G159" s="234" t="s">
        <v>25</v>
      </c>
      <c r="H159" s="234" t="s">
        <v>4485</v>
      </c>
      <c r="I159" s="234" t="s">
        <v>4486</v>
      </c>
      <c r="J159" s="234" t="s">
        <v>4487</v>
      </c>
      <c r="K159" s="237">
        <f>IF(COUNTIF(L159:AY159,"&lt;&gt;")=0,"",SUMPRODUCT(((Recommendations[ImplStatus]="Implemented")+(Recommendations[ImplStatus]="Compensated"))*ISNUMBER(MATCH(Recommendations[Id],L159:AY159,0)))/COUNTIF(L159:AY159,"&lt;&gt;"))</f>
        <v>0</v>
      </c>
      <c r="L159" s="240" t="s">
        <v>122</v>
      </c>
      <c r="M159" s="240" t="s">
        <v>128</v>
      </c>
      <c r="N159" s="240" t="s">
        <v>133</v>
      </c>
      <c r="O159" s="240" t="s">
        <v>148</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1198</v>
      </c>
      <c r="B160" s="233" t="s">
        <v>4488</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4489</v>
      </c>
      <c r="B161" s="234" t="s">
        <v>4490</v>
      </c>
      <c r="C161" s="234" t="s">
        <v>4491</v>
      </c>
      <c r="D161" s="234" t="s">
        <v>4492</v>
      </c>
      <c r="E161" s="234" t="s">
        <v>25</v>
      </c>
      <c r="F161" s="234" t="s">
        <v>25</v>
      </c>
      <c r="G161" s="234" t="s">
        <v>4493</v>
      </c>
      <c r="H161" s="234" t="s">
        <v>4494</v>
      </c>
      <c r="I161" s="234" t="s">
        <v>4495</v>
      </c>
      <c r="J161" s="234" t="s">
        <v>4496</v>
      </c>
      <c r="K161" s="237">
        <f>IF(COUNTIF(L161:AY161,"&lt;&gt;")=0,"",SUMPRODUCT(((Recommendations[ImplStatus]="Implemented")+(Recommendations[ImplStatus]="Compensated"))*ISNUMBER(MATCH(Recommendations[Id],L161:AY161,0)))/COUNTIF(L161:AY161,"&lt;&gt;"))</f>
        <v>0</v>
      </c>
      <c r="L161" s="240" t="s">
        <v>31</v>
      </c>
      <c r="M161" s="240" t="s">
        <v>277</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4497</v>
      </c>
      <c r="B162" s="234" t="s">
        <v>4498</v>
      </c>
      <c r="C162" s="234" t="s">
        <v>4499</v>
      </c>
      <c r="D162" s="234" t="s">
        <v>4500</v>
      </c>
      <c r="E162" s="234" t="s">
        <v>25</v>
      </c>
      <c r="F162" s="234" t="s">
        <v>25</v>
      </c>
      <c r="G162" s="234" t="s">
        <v>25</v>
      </c>
      <c r="H162" s="234" t="s">
        <v>4501</v>
      </c>
      <c r="I162" s="234" t="s">
        <v>25</v>
      </c>
      <c r="J162" s="234" t="s">
        <v>4502</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4503</v>
      </c>
      <c r="B163" s="234" t="s">
        <v>4504</v>
      </c>
      <c r="C163" s="234" t="s">
        <v>4505</v>
      </c>
      <c r="D163" s="234" t="s">
        <v>4500</v>
      </c>
      <c r="E163" s="234" t="s">
        <v>25</v>
      </c>
      <c r="F163" s="234" t="s">
        <v>4506</v>
      </c>
      <c r="G163" s="234" t="s">
        <v>25</v>
      </c>
      <c r="H163" s="234" t="s">
        <v>4507</v>
      </c>
      <c r="I163" s="234" t="s">
        <v>25</v>
      </c>
      <c r="J163" s="234" t="s">
        <v>4508</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4509</v>
      </c>
      <c r="B164" s="234" t="s">
        <v>4510</v>
      </c>
      <c r="C164" s="234" t="s">
        <v>4511</v>
      </c>
      <c r="D164" s="234" t="s">
        <v>4512</v>
      </c>
      <c r="E164" s="234" t="s">
        <v>25</v>
      </c>
      <c r="F164" s="234" t="s">
        <v>25</v>
      </c>
      <c r="G164" s="234" t="s">
        <v>25</v>
      </c>
      <c r="H164" s="234" t="s">
        <v>4513</v>
      </c>
      <c r="I164" s="234" t="s">
        <v>4514</v>
      </c>
      <c r="J164" s="234" t="s">
        <v>4515</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4516</v>
      </c>
      <c r="B165" s="234" t="s">
        <v>4517</v>
      </c>
      <c r="C165" s="234" t="s">
        <v>4518</v>
      </c>
      <c r="D165" s="234" t="s">
        <v>25</v>
      </c>
      <c r="E165" s="234" t="s">
        <v>25</v>
      </c>
      <c r="F165" s="234" t="s">
        <v>25</v>
      </c>
      <c r="G165" s="234" t="s">
        <v>25</v>
      </c>
      <c r="H165" s="234" t="s">
        <v>4519</v>
      </c>
      <c r="I165" s="234" t="s">
        <v>25</v>
      </c>
      <c r="J165" s="234" t="s">
        <v>4520</v>
      </c>
      <c r="K165" s="237">
        <f>IF(COUNTIF(L165:AY165,"&lt;&gt;")=0,"",SUMPRODUCT(((Recommendations[ImplStatus]="Implemented")+(Recommendations[ImplStatus]="Compensated"))*ISNUMBER(MATCH(Recommendations[Id],L165:AY165,0)))/COUNTIF(L165:AY165,"&lt;&gt;"))</f>
        <v>0</v>
      </c>
      <c r="L165" s="240" t="s">
        <v>92</v>
      </c>
      <c r="M165" s="240" t="s">
        <v>186</v>
      </c>
      <c r="N165" s="240" t="s">
        <v>277</v>
      </c>
      <c r="O165" s="240" t="s">
        <v>318</v>
      </c>
      <c r="P165" s="240" t="s">
        <v>634</v>
      </c>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4521</v>
      </c>
      <c r="B166" s="234" t="s">
        <v>4522</v>
      </c>
      <c r="C166" s="234" t="s">
        <v>4523</v>
      </c>
      <c r="D166" s="234" t="s">
        <v>4524</v>
      </c>
      <c r="E166" s="234" t="s">
        <v>25</v>
      </c>
      <c r="F166" s="234" t="s">
        <v>25</v>
      </c>
      <c r="G166" s="234" t="s">
        <v>25</v>
      </c>
      <c r="H166" s="234" t="s">
        <v>4525</v>
      </c>
      <c r="I166" s="234" t="s">
        <v>4526</v>
      </c>
      <c r="J166" s="234" t="s">
        <v>4527</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4528</v>
      </c>
      <c r="B167" s="234" t="s">
        <v>4529</v>
      </c>
      <c r="C167" s="234" t="s">
        <v>4530</v>
      </c>
      <c r="D167" s="234" t="s">
        <v>25</v>
      </c>
      <c r="E167" s="234" t="s">
        <v>25</v>
      </c>
      <c r="F167" s="234" t="s">
        <v>25</v>
      </c>
      <c r="G167" s="234" t="s">
        <v>25</v>
      </c>
      <c r="H167" s="234" t="s">
        <v>4531</v>
      </c>
      <c r="I167" s="234" t="s">
        <v>4532</v>
      </c>
      <c r="J167" s="234" t="s">
        <v>4533</v>
      </c>
      <c r="K167" s="237">
        <f>IF(COUNTIF(L167:AY167,"&lt;&gt;")=0,"",SUMPRODUCT(((Recommendations[ImplStatus]="Implemented")+(Recommendations[ImplStatus]="Compensated"))*ISNUMBER(MATCH(Recommendations[Id],L167:AY167,0)))/COUNTIF(L167:AY167,"&lt;&gt;"))</f>
        <v>0</v>
      </c>
      <c r="L167" s="240" t="s">
        <v>186</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4534</v>
      </c>
      <c r="B168" s="234" t="s">
        <v>4535</v>
      </c>
      <c r="C168" s="234" t="s">
        <v>4536</v>
      </c>
      <c r="D168" s="234" t="s">
        <v>4537</v>
      </c>
      <c r="E168" s="234" t="s">
        <v>25</v>
      </c>
      <c r="F168" s="234" t="s">
        <v>25</v>
      </c>
      <c r="G168" s="234" t="s">
        <v>25</v>
      </c>
      <c r="H168" s="234" t="s">
        <v>4538</v>
      </c>
      <c r="I168" s="234" t="s">
        <v>25</v>
      </c>
      <c r="J168" s="234" t="s">
        <v>4539</v>
      </c>
      <c r="K168" s="237">
        <f>IF(COUNTIF(L168:AY168,"&lt;&gt;")=0,"",SUMPRODUCT(((Recommendations[ImplStatus]="Implemented")+(Recommendations[ImplStatus]="Compensated"))*ISNUMBER(MATCH(Recommendations[Id],L168:AY168,0)))/COUNTIF(L168:AY168,"&lt;&gt;"))</f>
        <v>0</v>
      </c>
      <c r="L168" s="240" t="s">
        <v>31</v>
      </c>
      <c r="M168" s="240" t="s">
        <v>593</v>
      </c>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4540</v>
      </c>
      <c r="B169" s="234" t="s">
        <v>4541</v>
      </c>
      <c r="C169" s="234" t="s">
        <v>4542</v>
      </c>
      <c r="D169" s="234" t="s">
        <v>4543</v>
      </c>
      <c r="E169" s="234" t="s">
        <v>25</v>
      </c>
      <c r="F169" s="234" t="s">
        <v>25</v>
      </c>
      <c r="G169" s="234" t="s">
        <v>4544</v>
      </c>
      <c r="H169" s="234" t="s">
        <v>4545</v>
      </c>
      <c r="I169" s="234" t="s">
        <v>4546</v>
      </c>
      <c r="J169" s="234" t="s">
        <v>4547</v>
      </c>
      <c r="K169" s="237">
        <f>IF(COUNTIF(L169:AY169,"&lt;&gt;")=0,"",SUMPRODUCT(((Recommendations[ImplStatus]="Implemented")+(Recommendations[ImplStatus]="Compensated"))*ISNUMBER(MATCH(Recommendations[Id],L169:AY169,0)))/COUNTIF(L169:AY169,"&lt;&gt;"))</f>
        <v>0</v>
      </c>
      <c r="L169" s="240" t="s">
        <v>31</v>
      </c>
      <c r="M169" s="240" t="s">
        <v>186</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4548</v>
      </c>
      <c r="B170" s="234" t="s">
        <v>4549</v>
      </c>
      <c r="C170" s="234" t="s">
        <v>4550</v>
      </c>
      <c r="D170" s="234" t="s">
        <v>4551</v>
      </c>
      <c r="E170" s="234" t="s">
        <v>25</v>
      </c>
      <c r="F170" s="234" t="s">
        <v>25</v>
      </c>
      <c r="G170" s="234" t="s">
        <v>25</v>
      </c>
      <c r="H170" s="234" t="s">
        <v>4552</v>
      </c>
      <c r="I170" s="234" t="s">
        <v>4553</v>
      </c>
      <c r="J170" s="234" t="s">
        <v>4554</v>
      </c>
      <c r="K170" s="237">
        <f>IF(COUNTIF(L170:AY170,"&lt;&gt;")=0,"",SUMPRODUCT(((Recommendations[ImplStatus]="Implemented")+(Recommendations[ImplStatus]="Compensated"))*ISNUMBER(MATCH(Recommendations[Id],L170:AY170,0)))/COUNTIF(L170:AY170,"&lt;&gt;"))</f>
        <v>0</v>
      </c>
      <c r="L170" s="240" t="s">
        <v>186</v>
      </c>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4555</v>
      </c>
      <c r="B171" s="234" t="s">
        <v>4556</v>
      </c>
      <c r="C171" s="234" t="s">
        <v>4550</v>
      </c>
      <c r="D171" s="234" t="s">
        <v>4557</v>
      </c>
      <c r="E171" s="234" t="s">
        <v>25</v>
      </c>
      <c r="F171" s="234" t="s">
        <v>25</v>
      </c>
      <c r="G171" s="234" t="s">
        <v>4558</v>
      </c>
      <c r="H171" s="234" t="s">
        <v>4552</v>
      </c>
      <c r="I171" s="234" t="s">
        <v>4559</v>
      </c>
      <c r="J171" s="234" t="s">
        <v>4560</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4561</v>
      </c>
      <c r="B172" s="234" t="s">
        <v>4562</v>
      </c>
      <c r="C172" s="234" t="s">
        <v>4563</v>
      </c>
      <c r="D172" s="234" t="s">
        <v>4564</v>
      </c>
      <c r="E172" s="234" t="s">
        <v>25</v>
      </c>
      <c r="F172" s="234" t="s">
        <v>25</v>
      </c>
      <c r="G172" s="234" t="s">
        <v>25</v>
      </c>
      <c r="H172" s="234" t="s">
        <v>4565</v>
      </c>
      <c r="I172" s="234" t="s">
        <v>25</v>
      </c>
      <c r="J172" s="234" t="s">
        <v>4566</v>
      </c>
      <c r="K172" s="237">
        <f>IF(COUNTIF(L172:AY172,"&lt;&gt;")=0,"",SUMPRODUCT(((Recommendations[ImplStatus]="Implemented")+(Recommendations[ImplStatus]="Compensated"))*ISNUMBER(MATCH(Recommendations[Id],L172:AY172,0)))/COUNTIF(L172:AY172,"&lt;&gt;"))</f>
        <v>0</v>
      </c>
      <c r="L172" s="240" t="s">
        <v>277</v>
      </c>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1202</v>
      </c>
      <c r="B173" s="233" t="s">
        <v>4567</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4568</v>
      </c>
      <c r="B174" s="234" t="s">
        <v>4569</v>
      </c>
      <c r="C174" s="234" t="s">
        <v>4570</v>
      </c>
      <c r="D174" s="234" t="s">
        <v>4571</v>
      </c>
      <c r="E174" s="234" t="s">
        <v>4572</v>
      </c>
      <c r="F174" s="234" t="s">
        <v>25</v>
      </c>
      <c r="G174" s="234" t="s">
        <v>25</v>
      </c>
      <c r="H174" s="234" t="s">
        <v>4573</v>
      </c>
      <c r="I174" s="234" t="s">
        <v>4574</v>
      </c>
      <c r="J174" s="234" t="s">
        <v>4575</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4576</v>
      </c>
      <c r="B175" s="234" t="s">
        <v>4577</v>
      </c>
      <c r="C175" s="234" t="s">
        <v>4578</v>
      </c>
      <c r="D175" s="234" t="s">
        <v>25</v>
      </c>
      <c r="E175" s="234" t="s">
        <v>4579</v>
      </c>
      <c r="F175" s="234" t="s">
        <v>25</v>
      </c>
      <c r="G175" s="234" t="s">
        <v>25</v>
      </c>
      <c r="H175" s="234" t="s">
        <v>4580</v>
      </c>
      <c r="I175" s="234" t="s">
        <v>25</v>
      </c>
      <c r="J175" s="234" t="s">
        <v>4581</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4582</v>
      </c>
      <c r="B176" s="234" t="s">
        <v>4583</v>
      </c>
      <c r="C176" s="234" t="s">
        <v>4584</v>
      </c>
      <c r="D176" s="234" t="s">
        <v>25</v>
      </c>
      <c r="E176" s="234" t="s">
        <v>4585</v>
      </c>
      <c r="F176" s="234" t="s">
        <v>25</v>
      </c>
      <c r="G176" s="234" t="s">
        <v>25</v>
      </c>
      <c r="H176" s="234" t="s">
        <v>4586</v>
      </c>
      <c r="I176" s="234" t="s">
        <v>4587</v>
      </c>
      <c r="J176" s="234" t="s">
        <v>4588</v>
      </c>
      <c r="K176" s="237">
        <f>IF(COUNTIF(L176:AY176,"&lt;&gt;")=0,"",SUMPRODUCT(((Recommendations[ImplStatus]="Implemented")+(Recommendations[ImplStatus]="Compensated"))*ISNUMBER(MATCH(Recommendations[Id],L176:AY176,0)))/COUNTIF(L176:AY176,"&lt;&gt;"))</f>
        <v>0</v>
      </c>
      <c r="L176" s="240" t="s">
        <v>277</v>
      </c>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1207</v>
      </c>
      <c r="B177" s="233" t="s">
        <v>4589</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4590</v>
      </c>
      <c r="B178" s="234" t="s">
        <v>4591</v>
      </c>
      <c r="C178" s="234" t="s">
        <v>4592</v>
      </c>
      <c r="D178" s="234" t="s">
        <v>4593</v>
      </c>
      <c r="E178" s="234" t="s">
        <v>4594</v>
      </c>
      <c r="F178" s="234" t="s">
        <v>4595</v>
      </c>
      <c r="G178" s="234" t="s">
        <v>25</v>
      </c>
      <c r="H178" s="234" t="s">
        <v>4596</v>
      </c>
      <c r="I178" s="234" t="s">
        <v>4597</v>
      </c>
      <c r="J178" s="234" t="s">
        <v>4598</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1211</v>
      </c>
      <c r="B179" s="233" t="s">
        <v>4599</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4600</v>
      </c>
      <c r="B180" s="234" t="s">
        <v>4601</v>
      </c>
      <c r="C180" s="234" t="s">
        <v>4602</v>
      </c>
      <c r="D180" s="234" t="s">
        <v>4593</v>
      </c>
      <c r="E180" s="234" t="s">
        <v>4603</v>
      </c>
      <c r="F180" s="234" t="s">
        <v>25</v>
      </c>
      <c r="G180" s="234" t="s">
        <v>25</v>
      </c>
      <c r="H180" s="234" t="s">
        <v>4604</v>
      </c>
      <c r="I180" s="234" t="s">
        <v>4116</v>
      </c>
      <c r="J180" s="234" t="s">
        <v>4605</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4606</v>
      </c>
      <c r="B181" s="234" t="s">
        <v>4607</v>
      </c>
      <c r="C181" s="234" t="s">
        <v>4608</v>
      </c>
      <c r="D181" s="234" t="s">
        <v>4609</v>
      </c>
      <c r="E181" s="234" t="s">
        <v>25</v>
      </c>
      <c r="F181" s="234" t="s">
        <v>25</v>
      </c>
      <c r="G181" s="234" t="s">
        <v>25</v>
      </c>
      <c r="H181" s="234" t="s">
        <v>4610</v>
      </c>
      <c r="I181" s="234" t="s">
        <v>4611</v>
      </c>
      <c r="J181" s="234" t="s">
        <v>4612</v>
      </c>
      <c r="K181" s="237">
        <f>IF(COUNTIF(L181:AY181,"&lt;&gt;")=0,"",SUMPRODUCT(((Recommendations[ImplStatus]="Implemented")+(Recommendations[ImplStatus]="Compensated"))*ISNUMBER(MATCH(Recommendations[Id],L181:AY181,0)))/COUNTIF(L181:AY181,"&lt;&gt;"))</f>
        <v>0</v>
      </c>
      <c r="L181" s="240" t="s">
        <v>31</v>
      </c>
      <c r="M181" s="240" t="s">
        <v>264</v>
      </c>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4613</v>
      </c>
      <c r="B182" s="234" t="s">
        <v>4614</v>
      </c>
      <c r="C182" s="234" t="s">
        <v>4615</v>
      </c>
      <c r="D182" s="234" t="s">
        <v>4616</v>
      </c>
      <c r="E182" s="234" t="s">
        <v>25</v>
      </c>
      <c r="F182" s="234" t="s">
        <v>25</v>
      </c>
      <c r="G182" s="234" t="s">
        <v>25</v>
      </c>
      <c r="H182" s="234" t="s">
        <v>4617</v>
      </c>
      <c r="I182" s="234" t="s">
        <v>4116</v>
      </c>
      <c r="J182" s="234" t="s">
        <v>4618</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4619</v>
      </c>
      <c r="B183" s="232" t="s">
        <v>4620</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1241</v>
      </c>
      <c r="B184" s="233" t="s">
        <v>4621</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4622</v>
      </c>
      <c r="B185" s="234" t="s">
        <v>4623</v>
      </c>
      <c r="C185" s="234" t="s">
        <v>4624</v>
      </c>
      <c r="D185" s="234" t="s">
        <v>3893</v>
      </c>
      <c r="E185" s="234" t="s">
        <v>4625</v>
      </c>
      <c r="F185" s="234" t="s">
        <v>25</v>
      </c>
      <c r="G185" s="234" t="s">
        <v>25</v>
      </c>
      <c r="H185" s="234" t="s">
        <v>4626</v>
      </c>
      <c r="I185" s="234" t="s">
        <v>25</v>
      </c>
      <c r="J185" s="234" t="s">
        <v>4627</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4628</v>
      </c>
      <c r="B186" s="234" t="s">
        <v>4629</v>
      </c>
      <c r="C186" s="234" t="s">
        <v>3897</v>
      </c>
      <c r="D186" s="234" t="s">
        <v>4630</v>
      </c>
      <c r="E186" s="234" t="s">
        <v>25</v>
      </c>
      <c r="F186" s="234" t="s">
        <v>25</v>
      </c>
      <c r="G186" s="234" t="s">
        <v>25</v>
      </c>
      <c r="H186" s="234" t="s">
        <v>4631</v>
      </c>
      <c r="I186" s="234" t="s">
        <v>25</v>
      </c>
      <c r="J186" s="234" t="s">
        <v>4632</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1245</v>
      </c>
      <c r="B187" s="233" t="s">
        <v>4633</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4634</v>
      </c>
      <c r="B188" s="234" t="s">
        <v>4635</v>
      </c>
      <c r="C188" s="234" t="s">
        <v>4636</v>
      </c>
      <c r="D188" s="234" t="s">
        <v>4637</v>
      </c>
      <c r="E188" s="234" t="s">
        <v>25</v>
      </c>
      <c r="F188" s="234" t="s">
        <v>4638</v>
      </c>
      <c r="G188" s="234" t="s">
        <v>25</v>
      </c>
      <c r="H188" s="234" t="s">
        <v>4639</v>
      </c>
      <c r="I188" s="234" t="s">
        <v>4640</v>
      </c>
      <c r="J188" s="234" t="s">
        <v>4641</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4642</v>
      </c>
      <c r="B189" s="234" t="s">
        <v>4643</v>
      </c>
      <c r="C189" s="234" t="s">
        <v>4644</v>
      </c>
      <c r="D189" s="234" t="s">
        <v>4645</v>
      </c>
      <c r="E189" s="234" t="s">
        <v>25</v>
      </c>
      <c r="F189" s="234" t="s">
        <v>25</v>
      </c>
      <c r="G189" s="234" t="s">
        <v>25</v>
      </c>
      <c r="H189" s="234" t="s">
        <v>4646</v>
      </c>
      <c r="I189" s="234" t="s">
        <v>25</v>
      </c>
      <c r="J189" s="234" t="s">
        <v>4647</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4648</v>
      </c>
      <c r="B190" s="234" t="s">
        <v>4649</v>
      </c>
      <c r="C190" s="234" t="s">
        <v>4650</v>
      </c>
      <c r="D190" s="234" t="s">
        <v>4651</v>
      </c>
      <c r="E190" s="234" t="s">
        <v>25</v>
      </c>
      <c r="F190" s="234" t="s">
        <v>4652</v>
      </c>
      <c r="G190" s="234" t="s">
        <v>25</v>
      </c>
      <c r="H190" s="234" t="s">
        <v>4653</v>
      </c>
      <c r="I190" s="234" t="s">
        <v>25</v>
      </c>
      <c r="J190" s="234" t="s">
        <v>4654</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4655</v>
      </c>
      <c r="B191" s="234" t="s">
        <v>4656</v>
      </c>
      <c r="C191" s="234" t="s">
        <v>4657</v>
      </c>
      <c r="D191" s="234" t="s">
        <v>25</v>
      </c>
      <c r="E191" s="234" t="s">
        <v>25</v>
      </c>
      <c r="F191" s="234" t="s">
        <v>25</v>
      </c>
      <c r="G191" s="234" t="s">
        <v>25</v>
      </c>
      <c r="H191" s="234" t="s">
        <v>4658</v>
      </c>
      <c r="I191" s="234" t="s">
        <v>25</v>
      </c>
      <c r="J191" s="234" t="s">
        <v>4659</v>
      </c>
      <c r="K191" s="237">
        <f>IF(COUNTIF(L191:AY191,"&lt;&gt;")=0,"",SUMPRODUCT(((Recommendations[ImplStatus]="Implemented")+(Recommendations[ImplStatus]="Compensated"))*ISNUMBER(MATCH(Recommendations[Id],L191:AY191,0)))/COUNTIF(L191:AY191,"&lt;&gt;"))</f>
        <v>0</v>
      </c>
      <c r="L191" s="240" t="s">
        <v>110</v>
      </c>
      <c r="M191" s="240" t="s">
        <v>116</v>
      </c>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4660</v>
      </c>
      <c r="B192" s="234" t="s">
        <v>4661</v>
      </c>
      <c r="C192" s="234" t="s">
        <v>4662</v>
      </c>
      <c r="D192" s="234" t="s">
        <v>4663</v>
      </c>
      <c r="E192" s="234" t="s">
        <v>4664</v>
      </c>
      <c r="F192" s="234" t="s">
        <v>25</v>
      </c>
      <c r="G192" s="234" t="s">
        <v>25</v>
      </c>
      <c r="H192" s="234" t="s">
        <v>4665</v>
      </c>
      <c r="I192" s="234" t="s">
        <v>25</v>
      </c>
      <c r="J192" s="234" t="s">
        <v>4666</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1249</v>
      </c>
      <c r="B193" s="233" t="s">
        <v>4667</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4668</v>
      </c>
      <c r="B194" s="234" t="s">
        <v>4669</v>
      </c>
      <c r="C194" s="234" t="s">
        <v>4670</v>
      </c>
      <c r="D194" s="234" t="s">
        <v>4663</v>
      </c>
      <c r="E194" s="234" t="s">
        <v>4664</v>
      </c>
      <c r="F194" s="234" t="s">
        <v>4671</v>
      </c>
      <c r="G194" s="234" t="s">
        <v>25</v>
      </c>
      <c r="H194" s="234" t="s">
        <v>4672</v>
      </c>
      <c r="I194" s="234" t="s">
        <v>25</v>
      </c>
      <c r="J194" s="234" t="s">
        <v>4673</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4674</v>
      </c>
      <c r="B195" s="234" t="s">
        <v>4675</v>
      </c>
      <c r="C195" s="234" t="s">
        <v>4676</v>
      </c>
      <c r="D195" s="234" t="s">
        <v>4677</v>
      </c>
      <c r="E195" s="234" t="s">
        <v>25</v>
      </c>
      <c r="F195" s="234" t="s">
        <v>25</v>
      </c>
      <c r="G195" s="234" t="s">
        <v>25</v>
      </c>
      <c r="H195" s="234" t="s">
        <v>4678</v>
      </c>
      <c r="I195" s="234" t="s">
        <v>25</v>
      </c>
      <c r="J195" s="234" t="s">
        <v>4679</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4680</v>
      </c>
      <c r="B196" s="234" t="s">
        <v>4681</v>
      </c>
      <c r="C196" s="234" t="s">
        <v>4682</v>
      </c>
      <c r="D196" s="234" t="s">
        <v>25</v>
      </c>
      <c r="E196" s="234" t="s">
        <v>4683</v>
      </c>
      <c r="F196" s="234" t="s">
        <v>25</v>
      </c>
      <c r="G196" s="234" t="s">
        <v>25</v>
      </c>
      <c r="H196" s="234" t="s">
        <v>4684</v>
      </c>
      <c r="I196" s="234" t="s">
        <v>25</v>
      </c>
      <c r="J196" s="234" t="s">
        <v>4685</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4686</v>
      </c>
      <c r="B197" s="234" t="s">
        <v>4687</v>
      </c>
      <c r="C197" s="234" t="s">
        <v>4688</v>
      </c>
      <c r="D197" s="234" t="s">
        <v>25</v>
      </c>
      <c r="E197" s="234" t="s">
        <v>25</v>
      </c>
      <c r="F197" s="234" t="s">
        <v>25</v>
      </c>
      <c r="G197" s="234" t="s">
        <v>25</v>
      </c>
      <c r="H197" s="234" t="s">
        <v>4689</v>
      </c>
      <c r="I197" s="234" t="s">
        <v>25</v>
      </c>
      <c r="J197" s="234" t="s">
        <v>4690</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4691</v>
      </c>
      <c r="B198" s="234" t="s">
        <v>4692</v>
      </c>
      <c r="C198" s="234" t="s">
        <v>4693</v>
      </c>
      <c r="D198" s="234" t="s">
        <v>4694</v>
      </c>
      <c r="E198" s="234" t="s">
        <v>25</v>
      </c>
      <c r="F198" s="234" t="s">
        <v>25</v>
      </c>
      <c r="G198" s="234" t="s">
        <v>25</v>
      </c>
      <c r="H198" s="234" t="s">
        <v>4695</v>
      </c>
      <c r="I198" s="234" t="s">
        <v>25</v>
      </c>
      <c r="J198" s="234" t="s">
        <v>4696</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1253</v>
      </c>
      <c r="B199" s="233" t="s">
        <v>4697</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4698</v>
      </c>
      <c r="B200" s="234" t="s">
        <v>4699</v>
      </c>
      <c r="C200" s="234" t="s">
        <v>4700</v>
      </c>
      <c r="D200" s="234" t="s">
        <v>25</v>
      </c>
      <c r="E200" s="234" t="s">
        <v>25</v>
      </c>
      <c r="F200" s="234" t="s">
        <v>25</v>
      </c>
      <c r="G200" s="234" t="s">
        <v>25</v>
      </c>
      <c r="H200" s="234" t="s">
        <v>4701</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4702</v>
      </c>
      <c r="B201" s="234" t="s">
        <v>4703</v>
      </c>
      <c r="C201" s="234" t="s">
        <v>4704</v>
      </c>
      <c r="D201" s="234" t="s">
        <v>4705</v>
      </c>
      <c r="E201" s="234" t="s">
        <v>25</v>
      </c>
      <c r="F201" s="234" t="s">
        <v>25</v>
      </c>
      <c r="G201" s="234" t="s">
        <v>25</v>
      </c>
      <c r="H201" s="234" t="s">
        <v>4706</v>
      </c>
      <c r="I201" s="234" t="s">
        <v>25</v>
      </c>
      <c r="J201" s="234" t="s">
        <v>4707</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4708</v>
      </c>
      <c r="B202" s="234" t="s">
        <v>4709</v>
      </c>
      <c r="C202" s="234" t="s">
        <v>4710</v>
      </c>
      <c r="D202" s="234" t="s">
        <v>25</v>
      </c>
      <c r="E202" s="234" t="s">
        <v>25</v>
      </c>
      <c r="F202" s="234" t="s">
        <v>25</v>
      </c>
      <c r="G202" s="234" t="s">
        <v>25</v>
      </c>
      <c r="H202" s="234" t="s">
        <v>4711</v>
      </c>
      <c r="I202" s="234" t="s">
        <v>25</v>
      </c>
      <c r="J202" s="234" t="s">
        <v>4712</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4713</v>
      </c>
      <c r="B203" s="234" t="s">
        <v>4714</v>
      </c>
      <c r="C203" s="234" t="s">
        <v>4715</v>
      </c>
      <c r="D203" s="234" t="s">
        <v>4716</v>
      </c>
      <c r="E203" s="234" t="s">
        <v>25</v>
      </c>
      <c r="F203" s="234" t="s">
        <v>25</v>
      </c>
      <c r="G203" s="234" t="s">
        <v>25</v>
      </c>
      <c r="H203" s="234" t="s">
        <v>4717</v>
      </c>
      <c r="I203" s="234" t="s">
        <v>25</v>
      </c>
      <c r="J203" s="234" t="s">
        <v>4718</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4719</v>
      </c>
      <c r="B204" s="234" t="s">
        <v>4720</v>
      </c>
      <c r="C204" s="234" t="s">
        <v>4721</v>
      </c>
      <c r="D204" s="234" t="s">
        <v>25</v>
      </c>
      <c r="E204" s="234" t="s">
        <v>25</v>
      </c>
      <c r="F204" s="234" t="s">
        <v>25</v>
      </c>
      <c r="G204" s="234" t="s">
        <v>25</v>
      </c>
      <c r="H204" s="234" t="s">
        <v>4722</v>
      </c>
      <c r="I204" s="234" t="s">
        <v>25</v>
      </c>
      <c r="J204" s="234" t="s">
        <v>4723</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4724</v>
      </c>
      <c r="B205" s="234" t="s">
        <v>4725</v>
      </c>
      <c r="C205" s="234" t="s">
        <v>4726</v>
      </c>
      <c r="D205" s="234" t="s">
        <v>25</v>
      </c>
      <c r="E205" s="234" t="s">
        <v>25</v>
      </c>
      <c r="F205" s="234" t="s">
        <v>25</v>
      </c>
      <c r="G205" s="234" t="s">
        <v>25</v>
      </c>
      <c r="H205" s="234" t="s">
        <v>4727</v>
      </c>
      <c r="I205" s="234" t="s">
        <v>4728</v>
      </c>
      <c r="J205" s="234" t="s">
        <v>4729</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4730</v>
      </c>
      <c r="B206" s="234" t="s">
        <v>4731</v>
      </c>
      <c r="C206" s="234" t="s">
        <v>4732</v>
      </c>
      <c r="D206" s="234" t="s">
        <v>25</v>
      </c>
      <c r="E206" s="234" t="s">
        <v>25</v>
      </c>
      <c r="F206" s="234" t="s">
        <v>25</v>
      </c>
      <c r="G206" s="234" t="s">
        <v>25</v>
      </c>
      <c r="H206" s="234" t="s">
        <v>4733</v>
      </c>
      <c r="I206" s="234" t="s">
        <v>25</v>
      </c>
      <c r="J206" s="234" t="s">
        <v>4734</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4735</v>
      </c>
      <c r="B207" s="234" t="s">
        <v>4736</v>
      </c>
      <c r="C207" s="234" t="s">
        <v>4732</v>
      </c>
      <c r="D207" s="234" t="s">
        <v>4737</v>
      </c>
      <c r="E207" s="234" t="s">
        <v>25</v>
      </c>
      <c r="F207" s="234" t="s">
        <v>25</v>
      </c>
      <c r="G207" s="234" t="s">
        <v>25</v>
      </c>
      <c r="H207" s="234" t="s">
        <v>4738</v>
      </c>
      <c r="I207" s="234" t="s">
        <v>25</v>
      </c>
      <c r="J207" s="234" t="s">
        <v>4739</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4740</v>
      </c>
      <c r="B208" s="234" t="s">
        <v>4741</v>
      </c>
      <c r="C208" s="234" t="s">
        <v>4742</v>
      </c>
      <c r="D208" s="234" t="s">
        <v>4737</v>
      </c>
      <c r="E208" s="234" t="s">
        <v>25</v>
      </c>
      <c r="F208" s="234" t="s">
        <v>4743</v>
      </c>
      <c r="G208" s="234" t="s">
        <v>4744</v>
      </c>
      <c r="H208" s="234" t="s">
        <v>4745</v>
      </c>
      <c r="I208" s="234" t="s">
        <v>4746</v>
      </c>
      <c r="J208" s="234" t="s">
        <v>4747</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4748</v>
      </c>
      <c r="B209" s="234" t="s">
        <v>4749</v>
      </c>
      <c r="C209" s="234" t="s">
        <v>4750</v>
      </c>
      <c r="D209" s="234" t="s">
        <v>4751</v>
      </c>
      <c r="E209" s="234" t="s">
        <v>25</v>
      </c>
      <c r="F209" s="234" t="s">
        <v>4743</v>
      </c>
      <c r="G209" s="234" t="s">
        <v>4752</v>
      </c>
      <c r="H209" s="234" t="s">
        <v>4753</v>
      </c>
      <c r="I209" s="234" t="s">
        <v>4746</v>
      </c>
      <c r="J209" s="234" t="s">
        <v>4754</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1257</v>
      </c>
      <c r="B210" s="233" t="s">
        <v>4755</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4756</v>
      </c>
      <c r="B211" s="234" t="s">
        <v>4757</v>
      </c>
      <c r="C211" s="234" t="s">
        <v>4758</v>
      </c>
      <c r="D211" s="234" t="s">
        <v>4759</v>
      </c>
      <c r="E211" s="234" t="s">
        <v>25</v>
      </c>
      <c r="F211" s="234" t="s">
        <v>25</v>
      </c>
      <c r="G211" s="234" t="s">
        <v>4760</v>
      </c>
      <c r="H211" s="234" t="s">
        <v>4761</v>
      </c>
      <c r="I211" s="234" t="s">
        <v>4762</v>
      </c>
      <c r="J211" s="234" t="s">
        <v>4763</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4764</v>
      </c>
      <c r="B212" s="234" t="s">
        <v>4765</v>
      </c>
      <c r="C212" s="234" t="s">
        <v>4766</v>
      </c>
      <c r="D212" s="234" t="s">
        <v>4767</v>
      </c>
      <c r="E212" s="234" t="s">
        <v>25</v>
      </c>
      <c r="F212" s="234" t="s">
        <v>4768</v>
      </c>
      <c r="G212" s="234" t="s">
        <v>25</v>
      </c>
      <c r="H212" s="234" t="s">
        <v>25</v>
      </c>
      <c r="I212" s="234" t="s">
        <v>25</v>
      </c>
      <c r="J212" s="234" t="s">
        <v>4769</v>
      </c>
      <c r="K212" s="237">
        <f>IF(COUNTIF(L212:AY212,"&lt;&gt;")=0,"",SUMPRODUCT(((Recommendations[ImplStatus]="Implemented")+(Recommendations[ImplStatus]="Compensated"))*ISNUMBER(MATCH(Recommendations[Id],L212:AY212,0)))/COUNTIF(L212:AY212,"&lt;&gt;"))</f>
        <v>0</v>
      </c>
      <c r="L212" s="240" t="s">
        <v>110</v>
      </c>
      <c r="M212" s="240" t="s">
        <v>116</v>
      </c>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4770</v>
      </c>
      <c r="B213" s="234" t="s">
        <v>4771</v>
      </c>
      <c r="C213" s="234" t="s">
        <v>4772</v>
      </c>
      <c r="D213" s="234" t="s">
        <v>4773</v>
      </c>
      <c r="E213" s="234" t="s">
        <v>25</v>
      </c>
      <c r="F213" s="234" t="s">
        <v>4774</v>
      </c>
      <c r="G213" s="234" t="s">
        <v>25</v>
      </c>
      <c r="H213" s="234" t="s">
        <v>4775</v>
      </c>
      <c r="I213" s="234" t="s">
        <v>25</v>
      </c>
      <c r="J213" s="234" t="s">
        <v>4776</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4777</v>
      </c>
      <c r="B214" s="234" t="s">
        <v>4778</v>
      </c>
      <c r="C214" s="234" t="s">
        <v>4779</v>
      </c>
      <c r="D214" s="234" t="s">
        <v>4780</v>
      </c>
      <c r="E214" s="234" t="s">
        <v>25</v>
      </c>
      <c r="F214" s="234" t="s">
        <v>25</v>
      </c>
      <c r="G214" s="234" t="s">
        <v>25</v>
      </c>
      <c r="H214" s="234" t="s">
        <v>4781</v>
      </c>
      <c r="I214" s="234" t="s">
        <v>4116</v>
      </c>
      <c r="J214" s="234" t="s">
        <v>4782</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4783</v>
      </c>
      <c r="B215" s="234" t="s">
        <v>4784</v>
      </c>
      <c r="C215" s="234" t="s">
        <v>4785</v>
      </c>
      <c r="D215" s="234" t="s">
        <v>4786</v>
      </c>
      <c r="E215" s="234" t="s">
        <v>25</v>
      </c>
      <c r="F215" s="234" t="s">
        <v>25</v>
      </c>
      <c r="G215" s="234" t="s">
        <v>25</v>
      </c>
      <c r="H215" s="234" t="s">
        <v>4787</v>
      </c>
      <c r="I215" s="234" t="s">
        <v>25</v>
      </c>
      <c r="J215" s="234" t="s">
        <v>4788</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4789</v>
      </c>
      <c r="B216" s="232" t="s">
        <v>4790</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1271</v>
      </c>
      <c r="B217" s="233" t="s">
        <v>4791</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4792</v>
      </c>
      <c r="B218" s="234" t="s">
        <v>4793</v>
      </c>
      <c r="C218" s="234" t="s">
        <v>4794</v>
      </c>
      <c r="D218" s="234" t="s">
        <v>3893</v>
      </c>
      <c r="E218" s="234" t="s">
        <v>3705</v>
      </c>
      <c r="F218" s="234" t="s">
        <v>25</v>
      </c>
      <c r="G218" s="234" t="s">
        <v>25</v>
      </c>
      <c r="H218" s="234" t="s">
        <v>4795</v>
      </c>
      <c r="I218" s="234" t="s">
        <v>25</v>
      </c>
      <c r="J218" s="234" t="s">
        <v>4796</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4797</v>
      </c>
      <c r="B219" s="234" t="s">
        <v>4798</v>
      </c>
      <c r="C219" s="234" t="s">
        <v>3709</v>
      </c>
      <c r="D219" s="234" t="s">
        <v>3710</v>
      </c>
      <c r="E219" s="234" t="s">
        <v>25</v>
      </c>
      <c r="F219" s="234" t="s">
        <v>3712</v>
      </c>
      <c r="G219" s="234" t="s">
        <v>25</v>
      </c>
      <c r="H219" s="234" t="s">
        <v>4799</v>
      </c>
      <c r="I219" s="234" t="s">
        <v>25</v>
      </c>
      <c r="J219" s="234" t="s">
        <v>4800</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1275</v>
      </c>
      <c r="B220" s="233" t="s">
        <v>4801</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4802</v>
      </c>
      <c r="B221" s="234" t="s">
        <v>4803</v>
      </c>
      <c r="C221" s="234" t="s">
        <v>4804</v>
      </c>
      <c r="D221" s="234" t="s">
        <v>4805</v>
      </c>
      <c r="E221" s="234" t="s">
        <v>25</v>
      </c>
      <c r="F221" s="234" t="s">
        <v>25</v>
      </c>
      <c r="G221" s="234" t="s">
        <v>25</v>
      </c>
      <c r="H221" s="234" t="s">
        <v>4806</v>
      </c>
      <c r="I221" s="234" t="s">
        <v>25</v>
      </c>
      <c r="J221" s="234" t="s">
        <v>4807</v>
      </c>
      <c r="K221" s="237">
        <f>IF(COUNTIF(L221:AY221,"&lt;&gt;")=0,"",SUMPRODUCT(((Recommendations[ImplStatus]="Implemented")+(Recommendations[ImplStatus]="Compensated"))*ISNUMBER(MATCH(Recommendations[Id],L221:AY221,0)))/COUNTIF(L221:AY221,"&lt;&gt;"))</f>
        <v>0</v>
      </c>
      <c r="L221" s="240" t="s">
        <v>382</v>
      </c>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4808</v>
      </c>
      <c r="B222" s="234" t="s">
        <v>4809</v>
      </c>
      <c r="C222" s="234" t="s">
        <v>4810</v>
      </c>
      <c r="D222" s="234" t="s">
        <v>4811</v>
      </c>
      <c r="E222" s="234" t="s">
        <v>25</v>
      </c>
      <c r="F222" s="234" t="s">
        <v>25</v>
      </c>
      <c r="G222" s="234" t="s">
        <v>25</v>
      </c>
      <c r="H222" s="234" t="s">
        <v>4812</v>
      </c>
      <c r="I222" s="234" t="s">
        <v>25</v>
      </c>
      <c r="J222" s="234" t="s">
        <v>4813</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4814</v>
      </c>
      <c r="B223" s="234" t="s">
        <v>4815</v>
      </c>
      <c r="C223" s="234" t="s">
        <v>4816</v>
      </c>
      <c r="D223" s="234" t="s">
        <v>25</v>
      </c>
      <c r="E223" s="234" t="s">
        <v>4817</v>
      </c>
      <c r="F223" s="234" t="s">
        <v>25</v>
      </c>
      <c r="G223" s="234" t="s">
        <v>25</v>
      </c>
      <c r="H223" s="234" t="s">
        <v>4818</v>
      </c>
      <c r="I223" s="234" t="s">
        <v>25</v>
      </c>
      <c r="J223" s="234" t="s">
        <v>4819</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4820</v>
      </c>
      <c r="B224" s="234" t="s">
        <v>4821</v>
      </c>
      <c r="C224" s="234" t="s">
        <v>4822</v>
      </c>
      <c r="D224" s="234" t="s">
        <v>25</v>
      </c>
      <c r="E224" s="234" t="s">
        <v>25</v>
      </c>
      <c r="F224" s="234" t="s">
        <v>25</v>
      </c>
      <c r="G224" s="234" t="s">
        <v>25</v>
      </c>
      <c r="H224" s="234" t="s">
        <v>4823</v>
      </c>
      <c r="I224" s="234" t="s">
        <v>25</v>
      </c>
      <c r="J224" s="234" t="s">
        <v>4824</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4825</v>
      </c>
      <c r="B225" s="234" t="s">
        <v>4826</v>
      </c>
      <c r="C225" s="234" t="s">
        <v>4827</v>
      </c>
      <c r="D225" s="234" t="s">
        <v>25</v>
      </c>
      <c r="E225" s="234" t="s">
        <v>25</v>
      </c>
      <c r="F225" s="234" t="s">
        <v>25</v>
      </c>
      <c r="G225" s="234" t="s">
        <v>25</v>
      </c>
      <c r="H225" s="234" t="s">
        <v>4828</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4829</v>
      </c>
      <c r="B226" s="234" t="s">
        <v>4830</v>
      </c>
      <c r="C226" s="234" t="s">
        <v>4831</v>
      </c>
      <c r="D226" s="234" t="s">
        <v>25</v>
      </c>
      <c r="E226" s="234" t="s">
        <v>25</v>
      </c>
      <c r="F226" s="234" t="s">
        <v>25</v>
      </c>
      <c r="G226" s="234" t="s">
        <v>25</v>
      </c>
      <c r="H226" s="234" t="s">
        <v>4832</v>
      </c>
      <c r="I226" s="234" t="s">
        <v>25</v>
      </c>
      <c r="J226" s="234" t="s">
        <v>4833</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4834</v>
      </c>
      <c r="B227" s="234" t="s">
        <v>4835</v>
      </c>
      <c r="C227" s="234" t="s">
        <v>4836</v>
      </c>
      <c r="D227" s="234" t="s">
        <v>25</v>
      </c>
      <c r="E227" s="234" t="s">
        <v>25</v>
      </c>
      <c r="F227" s="234" t="s">
        <v>25</v>
      </c>
      <c r="G227" s="234" t="s">
        <v>25</v>
      </c>
      <c r="H227" s="234" t="s">
        <v>4837</v>
      </c>
      <c r="I227" s="234" t="s">
        <v>25</v>
      </c>
      <c r="J227" s="234" t="s">
        <v>4838</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4839</v>
      </c>
      <c r="B228" s="234" t="s">
        <v>4840</v>
      </c>
      <c r="C228" s="234" t="s">
        <v>4841</v>
      </c>
      <c r="D228" s="234" t="s">
        <v>25</v>
      </c>
      <c r="E228" s="234" t="s">
        <v>25</v>
      </c>
      <c r="F228" s="234" t="s">
        <v>25</v>
      </c>
      <c r="G228" s="234" t="s">
        <v>25</v>
      </c>
      <c r="H228" s="234" t="s">
        <v>4842</v>
      </c>
      <c r="I228" s="234" t="s">
        <v>25</v>
      </c>
      <c r="J228" s="234" t="s">
        <v>4843</v>
      </c>
      <c r="K228" s="237">
        <f>IF(COUNTIF(L228:AY228,"&lt;&gt;")=0,"",SUMPRODUCT(((Recommendations[ImplStatus]="Implemented")+(Recommendations[ImplStatus]="Compensated"))*ISNUMBER(MATCH(Recommendations[Id],L228:AY228,0)))/COUNTIF(L228:AY228,"&lt;&gt;"))</f>
        <v>0</v>
      </c>
      <c r="L228" s="240" t="s">
        <v>410</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4844</v>
      </c>
      <c r="B229" s="234" t="s">
        <v>4845</v>
      </c>
      <c r="C229" s="234" t="s">
        <v>4846</v>
      </c>
      <c r="D229" s="234" t="s">
        <v>25</v>
      </c>
      <c r="E229" s="234" t="s">
        <v>25</v>
      </c>
      <c r="F229" s="234" t="s">
        <v>25</v>
      </c>
      <c r="G229" s="234" t="s">
        <v>25</v>
      </c>
      <c r="H229" s="234" t="s">
        <v>4847</v>
      </c>
      <c r="I229" s="234" t="s">
        <v>25</v>
      </c>
      <c r="J229" s="234" t="s">
        <v>4848</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1279</v>
      </c>
      <c r="B230" s="233" t="s">
        <v>4849</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4850</v>
      </c>
      <c r="B231" s="234" t="s">
        <v>4851</v>
      </c>
      <c r="C231" s="234" t="s">
        <v>4852</v>
      </c>
      <c r="D231" s="234" t="s">
        <v>4853</v>
      </c>
      <c r="E231" s="234" t="s">
        <v>25</v>
      </c>
      <c r="F231" s="234" t="s">
        <v>25</v>
      </c>
      <c r="G231" s="234" t="s">
        <v>25</v>
      </c>
      <c r="H231" s="234" t="s">
        <v>4854</v>
      </c>
      <c r="I231" s="234" t="s">
        <v>25</v>
      </c>
      <c r="J231" s="234" t="s">
        <v>4855</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4856</v>
      </c>
      <c r="B232" s="234" t="s">
        <v>4857</v>
      </c>
      <c r="C232" s="234" t="s">
        <v>4858</v>
      </c>
      <c r="D232" s="234" t="s">
        <v>4859</v>
      </c>
      <c r="E232" s="234" t="s">
        <v>25</v>
      </c>
      <c r="F232" s="234" t="s">
        <v>25</v>
      </c>
      <c r="G232" s="234" t="s">
        <v>25</v>
      </c>
      <c r="H232" s="234" t="s">
        <v>4860</v>
      </c>
      <c r="I232" s="234" t="s">
        <v>25</v>
      </c>
      <c r="J232" s="234" t="s">
        <v>4861</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4862</v>
      </c>
      <c r="B233" s="234" t="s">
        <v>4863</v>
      </c>
      <c r="C233" s="234" t="s">
        <v>4864</v>
      </c>
      <c r="D233" s="234" t="s">
        <v>4865</v>
      </c>
      <c r="E233" s="234" t="s">
        <v>25</v>
      </c>
      <c r="F233" s="234" t="s">
        <v>25</v>
      </c>
      <c r="G233" s="234" t="s">
        <v>25</v>
      </c>
      <c r="H233" s="234" t="s">
        <v>4866</v>
      </c>
      <c r="I233" s="234" t="s">
        <v>25</v>
      </c>
      <c r="J233" s="234" t="s">
        <v>4867</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4868</v>
      </c>
      <c r="B234" s="234" t="s">
        <v>4869</v>
      </c>
      <c r="C234" s="234" t="s">
        <v>4870</v>
      </c>
      <c r="D234" s="234" t="s">
        <v>4871</v>
      </c>
      <c r="E234" s="234" t="s">
        <v>25</v>
      </c>
      <c r="F234" s="234" t="s">
        <v>25</v>
      </c>
      <c r="G234" s="234" t="s">
        <v>25</v>
      </c>
      <c r="H234" s="234" t="s">
        <v>4872</v>
      </c>
      <c r="I234" s="234" t="s">
        <v>25</v>
      </c>
      <c r="J234" s="234" t="s">
        <v>4873</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1283</v>
      </c>
      <c r="B235" s="233" t="s">
        <v>4874</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4875</v>
      </c>
      <c r="B236" s="234" t="s">
        <v>4876</v>
      </c>
      <c r="C236" s="234" t="s">
        <v>4877</v>
      </c>
      <c r="D236" s="234" t="s">
        <v>4878</v>
      </c>
      <c r="E236" s="234" t="s">
        <v>25</v>
      </c>
      <c r="F236" s="234" t="s">
        <v>25</v>
      </c>
      <c r="G236" s="234" t="s">
        <v>25</v>
      </c>
      <c r="H236" s="234" t="s">
        <v>4879</v>
      </c>
      <c r="I236" s="234" t="s">
        <v>25</v>
      </c>
      <c r="J236" s="234" t="s">
        <v>4880</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4881</v>
      </c>
      <c r="B237" s="234" t="s">
        <v>4882</v>
      </c>
      <c r="C237" s="234" t="s">
        <v>4883</v>
      </c>
      <c r="D237" s="234" t="s">
        <v>4884</v>
      </c>
      <c r="E237" s="234" t="s">
        <v>25</v>
      </c>
      <c r="F237" s="234" t="s">
        <v>25</v>
      </c>
      <c r="G237" s="234" t="s">
        <v>4885</v>
      </c>
      <c r="H237" s="234" t="s">
        <v>4886</v>
      </c>
      <c r="I237" s="234" t="s">
        <v>4116</v>
      </c>
      <c r="J237" s="234" t="s">
        <v>4887</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4888</v>
      </c>
      <c r="B238" s="234" t="s">
        <v>4889</v>
      </c>
      <c r="C238" s="234" t="s">
        <v>4890</v>
      </c>
      <c r="D238" s="234" t="s">
        <v>25</v>
      </c>
      <c r="E238" s="234" t="s">
        <v>25</v>
      </c>
      <c r="F238" s="234" t="s">
        <v>25</v>
      </c>
      <c r="G238" s="234" t="s">
        <v>25</v>
      </c>
      <c r="H238" s="234" t="s">
        <v>4891</v>
      </c>
      <c r="I238" s="234" t="s">
        <v>4892</v>
      </c>
      <c r="J238" s="234" t="s">
        <v>4893</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4894</v>
      </c>
      <c r="B239" s="234" t="s">
        <v>4895</v>
      </c>
      <c r="C239" s="234" t="s">
        <v>4896</v>
      </c>
      <c r="D239" s="234" t="s">
        <v>25</v>
      </c>
      <c r="E239" s="234" t="s">
        <v>25</v>
      </c>
      <c r="F239" s="234" t="s">
        <v>25</v>
      </c>
      <c r="G239" s="234" t="s">
        <v>25</v>
      </c>
      <c r="H239" s="234" t="s">
        <v>4897</v>
      </c>
      <c r="I239" s="234" t="s">
        <v>4116</v>
      </c>
      <c r="J239" s="234" t="s">
        <v>4898</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4899</v>
      </c>
      <c r="B240" s="234" t="s">
        <v>4900</v>
      </c>
      <c r="C240" s="234" t="s">
        <v>4901</v>
      </c>
      <c r="D240" s="234" t="s">
        <v>4902</v>
      </c>
      <c r="E240" s="234" t="s">
        <v>25</v>
      </c>
      <c r="F240" s="234" t="s">
        <v>25</v>
      </c>
      <c r="G240" s="234" t="s">
        <v>25</v>
      </c>
      <c r="H240" s="234" t="s">
        <v>4903</v>
      </c>
      <c r="I240" s="234" t="s">
        <v>25</v>
      </c>
      <c r="J240" s="234" t="s">
        <v>4904</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1287</v>
      </c>
      <c r="B241" s="233" t="s">
        <v>4905</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4906</v>
      </c>
      <c r="B242" s="234" t="s">
        <v>4907</v>
      </c>
      <c r="C242" s="234" t="s">
        <v>4908</v>
      </c>
      <c r="D242" s="234" t="s">
        <v>25</v>
      </c>
      <c r="E242" s="234" t="s">
        <v>25</v>
      </c>
      <c r="F242" s="234" t="s">
        <v>4909</v>
      </c>
      <c r="G242" s="234" t="s">
        <v>25</v>
      </c>
      <c r="H242" s="234" t="s">
        <v>4910</v>
      </c>
      <c r="I242" s="234" t="s">
        <v>25</v>
      </c>
      <c r="J242" s="234" t="s">
        <v>4911</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1291</v>
      </c>
      <c r="B243" s="233" t="s">
        <v>4912</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4913</v>
      </c>
      <c r="B244" s="234" t="s">
        <v>4914</v>
      </c>
      <c r="C244" s="234" t="s">
        <v>4915</v>
      </c>
      <c r="D244" s="234" t="s">
        <v>25</v>
      </c>
      <c r="E244" s="234" t="s">
        <v>25</v>
      </c>
      <c r="F244" s="234" t="s">
        <v>4916</v>
      </c>
      <c r="G244" s="234" t="s">
        <v>25</v>
      </c>
      <c r="H244" s="234" t="s">
        <v>4917</v>
      </c>
      <c r="I244" s="234" t="s">
        <v>4918</v>
      </c>
      <c r="J244" s="234" t="s">
        <v>4919</v>
      </c>
      <c r="K244" s="237">
        <f>IF(COUNTIF(L244:AY244,"&lt;&gt;")=0,"",SUMPRODUCT(((Recommendations[ImplStatus]="Implemented")+(Recommendations[ImplStatus]="Compensated"))*ISNUMBER(MATCH(Recommendations[Id],L244:AY244,0)))/COUNTIF(L244:AY244,"&lt;&gt;"))</f>
        <v>0</v>
      </c>
      <c r="L244" s="240" t="s">
        <v>417</v>
      </c>
      <c r="M244" s="240" t="s">
        <v>437</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4920</v>
      </c>
      <c r="B245" s="234" t="s">
        <v>4921</v>
      </c>
      <c r="C245" s="234" t="s">
        <v>4922</v>
      </c>
      <c r="D245" s="234" t="s">
        <v>4923</v>
      </c>
      <c r="E245" s="234" t="s">
        <v>25</v>
      </c>
      <c r="F245" s="234" t="s">
        <v>25</v>
      </c>
      <c r="G245" s="234" t="s">
        <v>25</v>
      </c>
      <c r="H245" s="234" t="s">
        <v>4924</v>
      </c>
      <c r="I245" s="234" t="s">
        <v>25</v>
      </c>
      <c r="J245" s="234" t="s">
        <v>4925</v>
      </c>
      <c r="K245" s="237">
        <f>IF(COUNTIF(L245:AY245,"&lt;&gt;")=0,"",SUMPRODUCT(((Recommendations[ImplStatus]="Implemented")+(Recommendations[ImplStatus]="Compensated"))*ISNUMBER(MATCH(Recommendations[Id],L245:AY245,0)))/COUNTIF(L245:AY245,"&lt;&gt;"))</f>
        <v>0</v>
      </c>
      <c r="L245" s="240" t="s">
        <v>311</v>
      </c>
      <c r="M245" s="240" t="s">
        <v>417</v>
      </c>
      <c r="N245" s="240" t="s">
        <v>437</v>
      </c>
      <c r="O245" s="240" t="s">
        <v>466</v>
      </c>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4926</v>
      </c>
      <c r="B246" s="234" t="s">
        <v>4927</v>
      </c>
      <c r="C246" s="234" t="s">
        <v>4928</v>
      </c>
      <c r="D246" s="234" t="s">
        <v>25</v>
      </c>
      <c r="E246" s="234" t="s">
        <v>25</v>
      </c>
      <c r="F246" s="234" t="s">
        <v>25</v>
      </c>
      <c r="G246" s="234" t="s">
        <v>25</v>
      </c>
      <c r="H246" s="234" t="s">
        <v>4929</v>
      </c>
      <c r="I246" s="234" t="s">
        <v>25</v>
      </c>
      <c r="J246" s="234" t="s">
        <v>4930</v>
      </c>
      <c r="K246" s="237">
        <f>IF(COUNTIF(L246:AY246,"&lt;&gt;")=0,"",SUMPRODUCT(((Recommendations[ImplStatus]="Implemented")+(Recommendations[ImplStatus]="Compensated"))*ISNUMBER(MATCH(Recommendations[Id],L246:AY246,0)))/COUNTIF(L246:AY246,"&lt;&gt;"))</f>
        <v>0</v>
      </c>
      <c r="L246" s="240" t="s">
        <v>311</v>
      </c>
      <c r="M246" s="240" t="s">
        <v>437</v>
      </c>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1295</v>
      </c>
      <c r="B247" s="233" t="s">
        <v>4931</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4932</v>
      </c>
      <c r="B248" s="234" t="s">
        <v>4933</v>
      </c>
      <c r="C248" s="234" t="s">
        <v>4934</v>
      </c>
      <c r="D248" s="234" t="s">
        <v>4935</v>
      </c>
      <c r="E248" s="234" t="s">
        <v>25</v>
      </c>
      <c r="F248" s="234" t="s">
        <v>25</v>
      </c>
      <c r="G248" s="234" t="s">
        <v>25</v>
      </c>
      <c r="H248" s="234" t="s">
        <v>4936</v>
      </c>
      <c r="I248" s="234" t="s">
        <v>4937</v>
      </c>
      <c r="J248" s="234" t="s">
        <v>4938</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4939</v>
      </c>
      <c r="B249" s="234" t="s">
        <v>4940</v>
      </c>
      <c r="C249" s="234" t="s">
        <v>4934</v>
      </c>
      <c r="D249" s="234" t="s">
        <v>4941</v>
      </c>
      <c r="E249" s="234" t="s">
        <v>25</v>
      </c>
      <c r="F249" s="234" t="s">
        <v>25</v>
      </c>
      <c r="G249" s="234" t="s">
        <v>25</v>
      </c>
      <c r="H249" s="234" t="s">
        <v>4936</v>
      </c>
      <c r="I249" s="234" t="s">
        <v>4942</v>
      </c>
      <c r="J249" s="234" t="s">
        <v>4943</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4944</v>
      </c>
      <c r="B250" s="234" t="s">
        <v>4945</v>
      </c>
      <c r="C250" s="234" t="s">
        <v>4946</v>
      </c>
      <c r="D250" s="234" t="s">
        <v>4947</v>
      </c>
      <c r="E250" s="234" t="s">
        <v>25</v>
      </c>
      <c r="F250" s="234" t="s">
        <v>25</v>
      </c>
      <c r="G250" s="234" t="s">
        <v>25</v>
      </c>
      <c r="H250" s="234" t="s">
        <v>4948</v>
      </c>
      <c r="I250" s="234" t="s">
        <v>25</v>
      </c>
      <c r="J250" s="234" t="s">
        <v>4949</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4950</v>
      </c>
      <c r="B251" s="232" t="s">
        <v>4951</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1301</v>
      </c>
      <c r="B252" s="233" t="s">
        <v>4952</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4953</v>
      </c>
      <c r="B253" s="234" t="s">
        <v>4954</v>
      </c>
      <c r="C253" s="234" t="s">
        <v>4955</v>
      </c>
      <c r="D253" s="234" t="s">
        <v>3893</v>
      </c>
      <c r="E253" s="234" t="s">
        <v>3705</v>
      </c>
      <c r="F253" s="234" t="s">
        <v>25</v>
      </c>
      <c r="G253" s="234" t="s">
        <v>25</v>
      </c>
      <c r="H253" s="234" t="s">
        <v>4956</v>
      </c>
      <c r="I253" s="234" t="s">
        <v>25</v>
      </c>
      <c r="J253" s="234" t="s">
        <v>4957</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4958</v>
      </c>
      <c r="B254" s="234" t="s">
        <v>4959</v>
      </c>
      <c r="C254" s="234" t="s">
        <v>3709</v>
      </c>
      <c r="D254" s="234" t="s">
        <v>3710</v>
      </c>
      <c r="E254" s="234" t="s">
        <v>25</v>
      </c>
      <c r="F254" s="234" t="s">
        <v>3712</v>
      </c>
      <c r="G254" s="234" t="s">
        <v>25</v>
      </c>
      <c r="H254" s="234" t="s">
        <v>4960</v>
      </c>
      <c r="I254" s="234" t="s">
        <v>25</v>
      </c>
      <c r="J254" s="234" t="s">
        <v>4961</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1305</v>
      </c>
      <c r="B255" s="233" t="s">
        <v>4962</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4963</v>
      </c>
      <c r="B256" s="234" t="s">
        <v>4964</v>
      </c>
      <c r="C256" s="234" t="s">
        <v>4965</v>
      </c>
      <c r="D256" s="234" t="s">
        <v>4966</v>
      </c>
      <c r="E256" s="234" t="s">
        <v>4967</v>
      </c>
      <c r="F256" s="234" t="s">
        <v>4968</v>
      </c>
      <c r="G256" s="234" t="s">
        <v>25</v>
      </c>
      <c r="H256" s="234" t="s">
        <v>4969</v>
      </c>
      <c r="I256" s="234" t="s">
        <v>25</v>
      </c>
      <c r="J256" s="234" t="s">
        <v>4970</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4971</v>
      </c>
      <c r="B257" s="234" t="s">
        <v>4972</v>
      </c>
      <c r="C257" s="234" t="s">
        <v>4973</v>
      </c>
      <c r="D257" s="234" t="s">
        <v>4974</v>
      </c>
      <c r="E257" s="234" t="s">
        <v>25</v>
      </c>
      <c r="F257" s="234" t="s">
        <v>25</v>
      </c>
      <c r="G257" s="234" t="s">
        <v>25</v>
      </c>
      <c r="H257" s="234" t="s">
        <v>4975</v>
      </c>
      <c r="I257" s="234" t="s">
        <v>25</v>
      </c>
      <c r="J257" s="234" t="s">
        <v>4976</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1310</v>
      </c>
      <c r="B258" s="233" t="s">
        <v>4977</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4978</v>
      </c>
      <c r="B259" s="234" t="s">
        <v>4979</v>
      </c>
      <c r="C259" s="234" t="s">
        <v>4980</v>
      </c>
      <c r="D259" s="234" t="s">
        <v>4981</v>
      </c>
      <c r="E259" s="234" t="s">
        <v>4982</v>
      </c>
      <c r="F259" s="234" t="s">
        <v>25</v>
      </c>
      <c r="G259" s="234" t="s">
        <v>25</v>
      </c>
      <c r="H259" s="234" t="s">
        <v>4983</v>
      </c>
      <c r="I259" s="234" t="s">
        <v>25</v>
      </c>
      <c r="J259" s="234" t="s">
        <v>4984</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4985</v>
      </c>
      <c r="B260" s="234" t="s">
        <v>4986</v>
      </c>
      <c r="C260" s="234" t="s">
        <v>4987</v>
      </c>
      <c r="D260" s="234" t="s">
        <v>25</v>
      </c>
      <c r="E260" s="234" t="s">
        <v>25</v>
      </c>
      <c r="F260" s="234" t="s">
        <v>25</v>
      </c>
      <c r="G260" s="234" t="s">
        <v>25</v>
      </c>
      <c r="H260" s="234" t="s">
        <v>4988</v>
      </c>
      <c r="I260" s="234" t="s">
        <v>4989</v>
      </c>
      <c r="J260" s="234" t="s">
        <v>4990</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4991</v>
      </c>
      <c r="B261" s="234" t="s">
        <v>4992</v>
      </c>
      <c r="C261" s="234" t="s">
        <v>4993</v>
      </c>
      <c r="D261" s="234" t="s">
        <v>4994</v>
      </c>
      <c r="E261" s="234" t="s">
        <v>25</v>
      </c>
      <c r="F261" s="234" t="s">
        <v>25</v>
      </c>
      <c r="G261" s="234" t="s">
        <v>25</v>
      </c>
      <c r="H261" s="234" t="s">
        <v>4995</v>
      </c>
      <c r="I261" s="234" t="s">
        <v>4996</v>
      </c>
      <c r="J261" s="234" t="s">
        <v>4997</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4998</v>
      </c>
      <c r="B262" s="234" t="s">
        <v>4999</v>
      </c>
      <c r="C262" s="234" t="s">
        <v>5000</v>
      </c>
      <c r="D262" s="234" t="s">
        <v>5001</v>
      </c>
      <c r="E262" s="234" t="s">
        <v>25</v>
      </c>
      <c r="F262" s="234" t="s">
        <v>25</v>
      </c>
      <c r="G262" s="234" t="s">
        <v>25</v>
      </c>
      <c r="H262" s="234" t="s">
        <v>5002</v>
      </c>
      <c r="I262" s="234" t="s">
        <v>5003</v>
      </c>
      <c r="J262" s="234" t="s">
        <v>5004</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5005</v>
      </c>
      <c r="B263" s="234" t="s">
        <v>5006</v>
      </c>
      <c r="C263" s="234" t="s">
        <v>5007</v>
      </c>
      <c r="D263" s="234" t="s">
        <v>5008</v>
      </c>
      <c r="E263" s="234" t="s">
        <v>25</v>
      </c>
      <c r="F263" s="234" t="s">
        <v>25</v>
      </c>
      <c r="G263" s="234" t="s">
        <v>5009</v>
      </c>
      <c r="H263" s="234" t="s">
        <v>3915</v>
      </c>
      <c r="I263" s="234" t="s">
        <v>5010</v>
      </c>
      <c r="J263" s="234" t="s">
        <v>5011</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5012</v>
      </c>
      <c r="B264" s="234" t="s">
        <v>5013</v>
      </c>
      <c r="C264" s="234" t="s">
        <v>5000</v>
      </c>
      <c r="D264" s="234" t="s">
        <v>5014</v>
      </c>
      <c r="E264" s="234" t="s">
        <v>25</v>
      </c>
      <c r="F264" s="234" t="s">
        <v>25</v>
      </c>
      <c r="G264" s="234" t="s">
        <v>25</v>
      </c>
      <c r="H264" s="234" t="s">
        <v>5015</v>
      </c>
      <c r="I264" s="234" t="s">
        <v>25</v>
      </c>
      <c r="J264" s="234" t="s">
        <v>5016</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1314</v>
      </c>
      <c r="B265" s="233" t="s">
        <v>5017</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5018</v>
      </c>
      <c r="B266" s="234" t="s">
        <v>5019</v>
      </c>
      <c r="C266" s="234" t="s">
        <v>5020</v>
      </c>
      <c r="D266" s="234" t="s">
        <v>5021</v>
      </c>
      <c r="E266" s="234" t="s">
        <v>5022</v>
      </c>
      <c r="F266" s="234" t="s">
        <v>25</v>
      </c>
      <c r="G266" s="234" t="s">
        <v>5023</v>
      </c>
      <c r="H266" s="234" t="s">
        <v>5024</v>
      </c>
      <c r="I266" s="234" t="s">
        <v>5025</v>
      </c>
      <c r="J266" s="234" t="s">
        <v>5026</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5027</v>
      </c>
      <c r="B267" s="234" t="s">
        <v>5028</v>
      </c>
      <c r="C267" s="234" t="s">
        <v>5029</v>
      </c>
      <c r="D267" s="234" t="s">
        <v>5030</v>
      </c>
      <c r="E267" s="234" t="s">
        <v>25</v>
      </c>
      <c r="F267" s="234" t="s">
        <v>25</v>
      </c>
      <c r="G267" s="234" t="s">
        <v>25</v>
      </c>
      <c r="H267" s="234" t="s">
        <v>5031</v>
      </c>
      <c r="I267" s="234" t="s">
        <v>25</v>
      </c>
      <c r="J267" s="234" t="s">
        <v>5032</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5033</v>
      </c>
      <c r="B268" s="234" t="s">
        <v>5034</v>
      </c>
      <c r="C268" s="234" t="s">
        <v>5035</v>
      </c>
      <c r="D268" s="234" t="s">
        <v>5030</v>
      </c>
      <c r="E268" s="234" t="s">
        <v>25</v>
      </c>
      <c r="F268" s="234" t="s">
        <v>25</v>
      </c>
      <c r="G268" s="234" t="s">
        <v>5036</v>
      </c>
      <c r="H268" s="234" t="s">
        <v>5037</v>
      </c>
      <c r="I268" s="234" t="s">
        <v>25</v>
      </c>
      <c r="J268" s="234" t="s">
        <v>5038</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5039</v>
      </c>
      <c r="B269" s="234" t="s">
        <v>5040</v>
      </c>
      <c r="C269" s="234" t="s">
        <v>5035</v>
      </c>
      <c r="D269" s="234" t="s">
        <v>5041</v>
      </c>
      <c r="E269" s="234" t="s">
        <v>25</v>
      </c>
      <c r="F269" s="234" t="s">
        <v>25</v>
      </c>
      <c r="G269" s="234" t="s">
        <v>25</v>
      </c>
      <c r="H269" s="234" t="s">
        <v>5042</v>
      </c>
      <c r="I269" s="234" t="s">
        <v>25</v>
      </c>
      <c r="J269" s="234" t="s">
        <v>5043</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5044</v>
      </c>
      <c r="B270" s="234" t="s">
        <v>5045</v>
      </c>
      <c r="C270" s="234" t="s">
        <v>5046</v>
      </c>
      <c r="D270" s="234" t="s">
        <v>5047</v>
      </c>
      <c r="E270" s="234" t="s">
        <v>25</v>
      </c>
      <c r="F270" s="234" t="s">
        <v>25</v>
      </c>
      <c r="G270" s="234" t="s">
        <v>25</v>
      </c>
      <c r="H270" s="234" t="s">
        <v>5048</v>
      </c>
      <c r="I270" s="234" t="s">
        <v>25</v>
      </c>
      <c r="J270" s="234" t="s">
        <v>5049</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5050</v>
      </c>
      <c r="B271" s="234" t="s">
        <v>5051</v>
      </c>
      <c r="C271" s="234" t="s">
        <v>5052</v>
      </c>
      <c r="D271" s="234" t="s">
        <v>5053</v>
      </c>
      <c r="E271" s="234" t="s">
        <v>25</v>
      </c>
      <c r="F271" s="234" t="s">
        <v>25</v>
      </c>
      <c r="G271" s="234" t="s">
        <v>25</v>
      </c>
      <c r="H271" s="234" t="s">
        <v>5054</v>
      </c>
      <c r="I271" s="234" t="s">
        <v>5055</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5056</v>
      </c>
      <c r="B272" s="234" t="s">
        <v>5057</v>
      </c>
      <c r="C272" s="234" t="s">
        <v>5058</v>
      </c>
      <c r="D272" s="234" t="s">
        <v>5059</v>
      </c>
      <c r="E272" s="234" t="s">
        <v>25</v>
      </c>
      <c r="F272" s="234" t="s">
        <v>25</v>
      </c>
      <c r="G272" s="234" t="s">
        <v>25</v>
      </c>
      <c r="H272" s="234" t="s">
        <v>5060</v>
      </c>
      <c r="I272" s="234" t="s">
        <v>5061</v>
      </c>
      <c r="J272" s="234" t="s">
        <v>5062</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1318</v>
      </c>
      <c r="B273" s="233" t="s">
        <v>5063</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5064</v>
      </c>
      <c r="B274" s="234" t="s">
        <v>5065</v>
      </c>
      <c r="C274" s="234" t="s">
        <v>5066</v>
      </c>
      <c r="D274" s="234" t="s">
        <v>5059</v>
      </c>
      <c r="E274" s="234" t="s">
        <v>5067</v>
      </c>
      <c r="F274" s="234" t="s">
        <v>25</v>
      </c>
      <c r="G274" s="234" t="s">
        <v>25</v>
      </c>
      <c r="H274" s="234" t="s">
        <v>5068</v>
      </c>
      <c r="I274" s="234" t="s">
        <v>25</v>
      </c>
      <c r="J274" s="234" t="s">
        <v>5069</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5070</v>
      </c>
      <c r="B275" s="234" t="s">
        <v>5071</v>
      </c>
      <c r="C275" s="234" t="s">
        <v>5072</v>
      </c>
      <c r="D275" s="234" t="s">
        <v>5073</v>
      </c>
      <c r="E275" s="234" t="s">
        <v>25</v>
      </c>
      <c r="F275" s="234" t="s">
        <v>25</v>
      </c>
      <c r="G275" s="234" t="s">
        <v>25</v>
      </c>
      <c r="H275" s="234" t="s">
        <v>5074</v>
      </c>
      <c r="I275" s="234" t="s">
        <v>25</v>
      </c>
      <c r="J275" s="234" t="s">
        <v>5075</v>
      </c>
      <c r="K275" s="237">
        <f>IF(COUNTIF(L275:AY275,"&lt;&gt;")=0,"",SUMPRODUCT(((Recommendations[ImplStatus]="Implemented")+(Recommendations[ImplStatus]="Compensated"))*ISNUMBER(MATCH(Recommendations[Id],L275:AY275,0)))/COUNTIF(L275:AY275,"&lt;&gt;"))</f>
        <v>0</v>
      </c>
      <c r="L275" s="240" t="s">
        <v>466</v>
      </c>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5076</v>
      </c>
      <c r="B276" s="234" t="s">
        <v>5077</v>
      </c>
      <c r="C276" s="234" t="s">
        <v>5078</v>
      </c>
      <c r="D276" s="234" t="s">
        <v>5079</v>
      </c>
      <c r="E276" s="234" t="s">
        <v>25</v>
      </c>
      <c r="F276" s="234" t="s">
        <v>5080</v>
      </c>
      <c r="G276" s="234" t="s">
        <v>25</v>
      </c>
      <c r="H276" s="234" t="s">
        <v>5081</v>
      </c>
      <c r="I276" s="234" t="s">
        <v>5082</v>
      </c>
      <c r="J276" s="234" t="s">
        <v>5083</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5084</v>
      </c>
      <c r="B277" s="233" t="s">
        <v>5085</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5086</v>
      </c>
      <c r="B278" s="234" t="s">
        <v>5087</v>
      </c>
      <c r="C278" s="234" t="s">
        <v>5088</v>
      </c>
      <c r="D278" s="234" t="s">
        <v>5089</v>
      </c>
      <c r="E278" s="234" t="s">
        <v>25</v>
      </c>
      <c r="F278" s="234" t="s">
        <v>5090</v>
      </c>
      <c r="G278" s="234" t="s">
        <v>25</v>
      </c>
      <c r="H278" s="234" t="s">
        <v>5091</v>
      </c>
      <c r="I278" s="234" t="s">
        <v>25</v>
      </c>
      <c r="J278" s="234" t="s">
        <v>5092</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5093</v>
      </c>
      <c r="B279" s="232" t="s">
        <v>5094</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1324</v>
      </c>
      <c r="B280" s="233" t="s">
        <v>5095</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5096</v>
      </c>
      <c r="B281" s="234" t="s">
        <v>5097</v>
      </c>
      <c r="C281" s="234" t="s">
        <v>5098</v>
      </c>
      <c r="D281" s="234" t="s">
        <v>5099</v>
      </c>
      <c r="E281" s="234" t="s">
        <v>5100</v>
      </c>
      <c r="F281" s="234" t="s">
        <v>25</v>
      </c>
      <c r="G281" s="234" t="s">
        <v>25</v>
      </c>
      <c r="H281" s="234" t="s">
        <v>5101</v>
      </c>
      <c r="I281" s="234" t="s">
        <v>25</v>
      </c>
      <c r="J281" s="234" t="s">
        <v>5102</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5103</v>
      </c>
      <c r="B282" s="234" t="s">
        <v>5104</v>
      </c>
      <c r="C282" s="234" t="s">
        <v>5105</v>
      </c>
      <c r="D282" s="234" t="s">
        <v>25</v>
      </c>
      <c r="E282" s="234" t="s">
        <v>25</v>
      </c>
      <c r="F282" s="234" t="s">
        <v>25</v>
      </c>
      <c r="G282" s="234" t="s">
        <v>25</v>
      </c>
      <c r="H282" s="234" t="s">
        <v>5106</v>
      </c>
      <c r="I282" s="234" t="s">
        <v>25</v>
      </c>
      <c r="J282" s="234" t="s">
        <v>5107</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5108</v>
      </c>
      <c r="B283" s="234" t="s">
        <v>5109</v>
      </c>
      <c r="C283" s="234" t="s">
        <v>5110</v>
      </c>
      <c r="D283" s="234" t="s">
        <v>25</v>
      </c>
      <c r="E283" s="234" t="s">
        <v>25</v>
      </c>
      <c r="F283" s="234" t="s">
        <v>25</v>
      </c>
      <c r="G283" s="234" t="s">
        <v>25</v>
      </c>
      <c r="H283" s="234" t="s">
        <v>5111</v>
      </c>
      <c r="I283" s="234" t="s">
        <v>25</v>
      </c>
      <c r="J283" s="234" t="s">
        <v>5112</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5113</v>
      </c>
      <c r="B284" s="234" t="s">
        <v>5114</v>
      </c>
      <c r="C284" s="234" t="s">
        <v>5115</v>
      </c>
      <c r="D284" s="234" t="s">
        <v>5116</v>
      </c>
      <c r="E284" s="234" t="s">
        <v>25</v>
      </c>
      <c r="F284" s="234" t="s">
        <v>25</v>
      </c>
      <c r="G284" s="234" t="s">
        <v>25</v>
      </c>
      <c r="H284" s="234" t="s">
        <v>5117</v>
      </c>
      <c r="I284" s="234" t="s">
        <v>25</v>
      </c>
      <c r="J284" s="234" t="s">
        <v>5118</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1328</v>
      </c>
      <c r="B285" s="233" t="s">
        <v>5119</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5120</v>
      </c>
      <c r="B286" s="234" t="s">
        <v>5121</v>
      </c>
      <c r="C286" s="234" t="s">
        <v>5122</v>
      </c>
      <c r="D286" s="234" t="s">
        <v>5123</v>
      </c>
      <c r="E286" s="234" t="s">
        <v>25</v>
      </c>
      <c r="F286" s="234" t="s">
        <v>25</v>
      </c>
      <c r="G286" s="234" t="s">
        <v>25</v>
      </c>
      <c r="H286" s="234" t="s">
        <v>5124</v>
      </c>
      <c r="I286" s="234" t="s">
        <v>5125</v>
      </c>
      <c r="J286" s="234" t="s">
        <v>5126</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1332</v>
      </c>
      <c r="B287" s="233" t="s">
        <v>5127</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5128</v>
      </c>
      <c r="B288" s="234" t="s">
        <v>5129</v>
      </c>
      <c r="C288" s="234" t="s">
        <v>5130</v>
      </c>
      <c r="D288" s="234" t="s">
        <v>5131</v>
      </c>
      <c r="E288" s="234" t="s">
        <v>5132</v>
      </c>
      <c r="F288" s="234" t="s">
        <v>5133</v>
      </c>
      <c r="G288" s="234" t="s">
        <v>5134</v>
      </c>
      <c r="H288" s="234" t="s">
        <v>5135</v>
      </c>
      <c r="I288" s="234" t="s">
        <v>4116</v>
      </c>
      <c r="J288" s="234" t="s">
        <v>5136</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5137</v>
      </c>
      <c r="B289" s="234" t="s">
        <v>5138</v>
      </c>
      <c r="C289" s="234" t="s">
        <v>5139</v>
      </c>
      <c r="D289" s="234" t="s">
        <v>25</v>
      </c>
      <c r="E289" s="234" t="s">
        <v>5132</v>
      </c>
      <c r="F289" s="234" t="s">
        <v>25</v>
      </c>
      <c r="G289" s="234" t="s">
        <v>5140</v>
      </c>
      <c r="H289" s="234" t="s">
        <v>5141</v>
      </c>
      <c r="I289" s="234" t="s">
        <v>5142</v>
      </c>
      <c r="J289" s="234" t="s">
        <v>5143</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5144</v>
      </c>
      <c r="B290" s="234" t="s">
        <v>5145</v>
      </c>
      <c r="C290" s="234" t="s">
        <v>5146</v>
      </c>
      <c r="D290" s="234" t="s">
        <v>25</v>
      </c>
      <c r="E290" s="234" t="s">
        <v>5147</v>
      </c>
      <c r="F290" s="234" t="s">
        <v>25</v>
      </c>
      <c r="G290" s="234" t="s">
        <v>5148</v>
      </c>
      <c r="H290" s="234" t="s">
        <v>5149</v>
      </c>
      <c r="I290" s="234" t="s">
        <v>5150</v>
      </c>
      <c r="J290" s="234" t="s">
        <v>5151</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5152</v>
      </c>
      <c r="B291" s="234" t="s">
        <v>5153</v>
      </c>
      <c r="C291" s="234" t="s">
        <v>5154</v>
      </c>
      <c r="D291" s="234" t="s">
        <v>25</v>
      </c>
      <c r="E291" s="234" t="s">
        <v>25</v>
      </c>
      <c r="F291" s="234" t="s">
        <v>25</v>
      </c>
      <c r="G291" s="234" t="s">
        <v>25</v>
      </c>
      <c r="H291" s="234" t="s">
        <v>5155</v>
      </c>
      <c r="I291" s="234" t="s">
        <v>4116</v>
      </c>
      <c r="J291" s="234" t="s">
        <v>5156</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1336</v>
      </c>
      <c r="B292" s="233" t="s">
        <v>5157</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5158</v>
      </c>
      <c r="B293" s="234" t="s">
        <v>5159</v>
      </c>
      <c r="C293" s="234" t="s">
        <v>5160</v>
      </c>
      <c r="D293" s="234" t="s">
        <v>5161</v>
      </c>
      <c r="E293" s="234" t="s">
        <v>25</v>
      </c>
      <c r="F293" s="234" t="s">
        <v>25</v>
      </c>
      <c r="G293" s="234" t="s">
        <v>25</v>
      </c>
      <c r="H293" s="234" t="s">
        <v>5162</v>
      </c>
      <c r="I293" s="234" t="s">
        <v>5163</v>
      </c>
      <c r="J293" s="234" t="s">
        <v>5164</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5165</v>
      </c>
      <c r="B294" s="234" t="s">
        <v>5166</v>
      </c>
      <c r="C294" s="234" t="s">
        <v>5167</v>
      </c>
      <c r="D294" s="234" t="s">
        <v>5161</v>
      </c>
      <c r="E294" s="234" t="s">
        <v>25</v>
      </c>
      <c r="F294" s="234" t="s">
        <v>5168</v>
      </c>
      <c r="G294" s="234" t="s">
        <v>25</v>
      </c>
      <c r="H294" s="234" t="s">
        <v>5169</v>
      </c>
      <c r="I294" s="234" t="s">
        <v>4086</v>
      </c>
      <c r="J294" s="234" t="s">
        <v>5170</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5171</v>
      </c>
      <c r="B295" s="234" t="s">
        <v>5172</v>
      </c>
      <c r="C295" s="234" t="s">
        <v>5173</v>
      </c>
      <c r="D295" s="234" t="s">
        <v>5174</v>
      </c>
      <c r="E295" s="234" t="s">
        <v>25</v>
      </c>
      <c r="F295" s="234" t="s">
        <v>25</v>
      </c>
      <c r="G295" s="234" t="s">
        <v>25</v>
      </c>
      <c r="H295" s="234" t="s">
        <v>5175</v>
      </c>
      <c r="I295" s="234" t="s">
        <v>4086</v>
      </c>
      <c r="J295" s="234" t="s">
        <v>5176</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1340</v>
      </c>
      <c r="B296" s="233" t="s">
        <v>5177</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5178</v>
      </c>
      <c r="B297" s="234" t="s">
        <v>5179</v>
      </c>
      <c r="C297" s="234" t="s">
        <v>5180</v>
      </c>
      <c r="D297" s="234" t="s">
        <v>5174</v>
      </c>
      <c r="E297" s="234" t="s">
        <v>25</v>
      </c>
      <c r="F297" s="234" t="s">
        <v>5181</v>
      </c>
      <c r="G297" s="234" t="s">
        <v>25</v>
      </c>
      <c r="H297" s="234" t="s">
        <v>5182</v>
      </c>
      <c r="I297" s="234" t="s">
        <v>25</v>
      </c>
      <c r="J297" s="234" t="s">
        <v>5183</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5184</v>
      </c>
      <c r="B298" s="234" t="s">
        <v>5185</v>
      </c>
      <c r="C298" s="234" t="s">
        <v>5186</v>
      </c>
      <c r="D298" s="234" t="s">
        <v>5187</v>
      </c>
      <c r="E298" s="234" t="s">
        <v>25</v>
      </c>
      <c r="F298" s="234" t="s">
        <v>25</v>
      </c>
      <c r="G298" s="234" t="s">
        <v>5188</v>
      </c>
      <c r="H298" s="234" t="s">
        <v>5189</v>
      </c>
      <c r="I298" s="234" t="s">
        <v>5189</v>
      </c>
      <c r="J298" s="234" t="s">
        <v>5190</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5191</v>
      </c>
      <c r="B299" s="234" t="s">
        <v>5192</v>
      </c>
      <c r="C299" s="234" t="s">
        <v>5193</v>
      </c>
      <c r="D299" s="234" t="s">
        <v>25</v>
      </c>
      <c r="E299" s="234" t="s">
        <v>25</v>
      </c>
      <c r="F299" s="234" t="s">
        <v>25</v>
      </c>
      <c r="G299" s="234" t="s">
        <v>25</v>
      </c>
      <c r="H299" s="234" t="s">
        <v>5194</v>
      </c>
      <c r="I299" s="234" t="s">
        <v>5195</v>
      </c>
      <c r="J299" s="234" t="s">
        <v>5196</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5197</v>
      </c>
      <c r="B300" s="234" t="s">
        <v>5198</v>
      </c>
      <c r="C300" s="234" t="s">
        <v>5199</v>
      </c>
      <c r="D300" s="234" t="s">
        <v>25</v>
      </c>
      <c r="E300" s="234" t="s">
        <v>25</v>
      </c>
      <c r="F300" s="234" t="s">
        <v>5200</v>
      </c>
      <c r="G300" s="234" t="s">
        <v>25</v>
      </c>
      <c r="H300" s="234" t="s">
        <v>5201</v>
      </c>
      <c r="I300" s="234" t="s">
        <v>5195</v>
      </c>
      <c r="J300" s="234" t="s">
        <v>5202</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1344</v>
      </c>
      <c r="B301" s="233" t="s">
        <v>5203</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5204</v>
      </c>
      <c r="B302" s="234" t="s">
        <v>5205</v>
      </c>
      <c r="C302" s="234" t="s">
        <v>5206</v>
      </c>
      <c r="D302" s="234" t="s">
        <v>25</v>
      </c>
      <c r="E302" s="234" t="s">
        <v>25</v>
      </c>
      <c r="F302" s="234" t="s">
        <v>25</v>
      </c>
      <c r="G302" s="234" t="s">
        <v>25</v>
      </c>
      <c r="H302" s="234" t="s">
        <v>5207</v>
      </c>
      <c r="I302" s="234" t="s">
        <v>25</v>
      </c>
      <c r="J302" s="234" t="s">
        <v>5208</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5209</v>
      </c>
      <c r="B303" s="234" t="s">
        <v>5210</v>
      </c>
      <c r="C303" s="234" t="s">
        <v>5211</v>
      </c>
      <c r="D303" s="234" t="s">
        <v>5212</v>
      </c>
      <c r="E303" s="234" t="s">
        <v>25</v>
      </c>
      <c r="F303" s="234" t="s">
        <v>25</v>
      </c>
      <c r="G303" s="234" t="s">
        <v>25</v>
      </c>
      <c r="H303" s="234" t="s">
        <v>5213</v>
      </c>
      <c r="I303" s="234" t="s">
        <v>4116</v>
      </c>
      <c r="J303" s="234" t="s">
        <v>5214</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5215</v>
      </c>
      <c r="B304" s="234" t="s">
        <v>5216</v>
      </c>
      <c r="C304" s="234" t="s">
        <v>5217</v>
      </c>
      <c r="D304" s="234" t="s">
        <v>5212</v>
      </c>
      <c r="E304" s="234" t="s">
        <v>25</v>
      </c>
      <c r="F304" s="234" t="s">
        <v>5218</v>
      </c>
      <c r="G304" s="234" t="s">
        <v>25</v>
      </c>
      <c r="H304" s="234" t="s">
        <v>5219</v>
      </c>
      <c r="I304" s="234" t="s">
        <v>25</v>
      </c>
      <c r="J304" s="234" t="s">
        <v>5220</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5221</v>
      </c>
      <c r="B305" s="234" t="s">
        <v>5222</v>
      </c>
      <c r="C305" s="234" t="s">
        <v>5223</v>
      </c>
      <c r="D305" s="234" t="s">
        <v>5224</v>
      </c>
      <c r="E305" s="234" t="s">
        <v>25</v>
      </c>
      <c r="F305" s="234" t="s">
        <v>25</v>
      </c>
      <c r="G305" s="234" t="s">
        <v>25</v>
      </c>
      <c r="H305" s="234" t="s">
        <v>5225</v>
      </c>
      <c r="I305" s="234" t="s">
        <v>5226</v>
      </c>
      <c r="J305" s="234" t="s">
        <v>5227</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5228</v>
      </c>
      <c r="B306" s="234" t="s">
        <v>5229</v>
      </c>
      <c r="C306" s="234" t="s">
        <v>5230</v>
      </c>
      <c r="D306" s="234" t="s">
        <v>5231</v>
      </c>
      <c r="E306" s="234" t="s">
        <v>25</v>
      </c>
      <c r="F306" s="234" t="s">
        <v>25</v>
      </c>
      <c r="G306" s="234" t="s">
        <v>25</v>
      </c>
      <c r="H306" s="234" t="s">
        <v>5232</v>
      </c>
      <c r="I306" s="234" t="s">
        <v>4116</v>
      </c>
      <c r="J306" s="234" t="s">
        <v>5233</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1348</v>
      </c>
      <c r="B307" s="233" t="s">
        <v>5234</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5235</v>
      </c>
      <c r="B308" s="234" t="s">
        <v>5236</v>
      </c>
      <c r="C308" s="234" t="s">
        <v>5237</v>
      </c>
      <c r="D308" s="234" t="s">
        <v>5231</v>
      </c>
      <c r="E308" s="234" t="s">
        <v>25</v>
      </c>
      <c r="F308" s="234" t="s">
        <v>5238</v>
      </c>
      <c r="G308" s="234" t="s">
        <v>25</v>
      </c>
      <c r="H308" s="234" t="s">
        <v>5239</v>
      </c>
      <c r="I308" s="234" t="s">
        <v>5240</v>
      </c>
      <c r="J308" s="234" t="s">
        <v>5241</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1352</v>
      </c>
      <c r="B309" s="233" t="s">
        <v>5242</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5243</v>
      </c>
      <c r="B310" s="234" t="s">
        <v>5244</v>
      </c>
      <c r="C310" s="234" t="s">
        <v>5245</v>
      </c>
      <c r="D310" s="234" t="s">
        <v>25</v>
      </c>
      <c r="E310" s="234" t="s">
        <v>25</v>
      </c>
      <c r="F310" s="234" t="s">
        <v>5246</v>
      </c>
      <c r="G310" s="234" t="s">
        <v>25</v>
      </c>
      <c r="H310" s="234" t="s">
        <v>5247</v>
      </c>
      <c r="I310" s="234" t="s">
        <v>5248</v>
      </c>
      <c r="J310" s="234" t="s">
        <v>5249</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5250</v>
      </c>
      <c r="B311" s="234" t="s">
        <v>5251</v>
      </c>
      <c r="C311" s="234" t="s">
        <v>5252</v>
      </c>
      <c r="D311" s="234" t="s">
        <v>5253</v>
      </c>
      <c r="E311" s="234" t="s">
        <v>25</v>
      </c>
      <c r="F311" s="234" t="s">
        <v>25</v>
      </c>
      <c r="G311" s="234" t="s">
        <v>5254</v>
      </c>
      <c r="H311" s="234" t="s">
        <v>5255</v>
      </c>
      <c r="I311" s="234" t="s">
        <v>25</v>
      </c>
      <c r="J311" s="234" t="s">
        <v>5256</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5257</v>
      </c>
      <c r="B312" s="234" t="s">
        <v>5258</v>
      </c>
      <c r="C312" s="234" t="s">
        <v>5259</v>
      </c>
      <c r="D312" s="234" t="s">
        <v>5260</v>
      </c>
      <c r="E312" s="234" t="s">
        <v>25</v>
      </c>
      <c r="F312" s="234" t="s">
        <v>25</v>
      </c>
      <c r="G312" s="234" t="s">
        <v>25</v>
      </c>
      <c r="H312" s="234" t="s">
        <v>5261</v>
      </c>
      <c r="I312" s="234" t="s">
        <v>25</v>
      </c>
      <c r="J312" s="234" t="s">
        <v>5262</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5263</v>
      </c>
      <c r="B313" s="234" t="s">
        <v>5264</v>
      </c>
      <c r="C313" s="234" t="s">
        <v>5265</v>
      </c>
      <c r="D313" s="234" t="s">
        <v>5266</v>
      </c>
      <c r="E313" s="234" t="s">
        <v>25</v>
      </c>
      <c r="F313" s="234" t="s">
        <v>25</v>
      </c>
      <c r="G313" s="234" t="s">
        <v>5267</v>
      </c>
      <c r="H313" s="234" t="s">
        <v>5268</v>
      </c>
      <c r="I313" s="234" t="s">
        <v>5269</v>
      </c>
      <c r="J313" s="234" t="s">
        <v>5270</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5271</v>
      </c>
      <c r="B314" s="234" t="s">
        <v>5272</v>
      </c>
      <c r="C314" s="234" t="s">
        <v>5273</v>
      </c>
      <c r="D314" s="234" t="s">
        <v>5274</v>
      </c>
      <c r="E314" s="234" t="s">
        <v>25</v>
      </c>
      <c r="F314" s="234" t="s">
        <v>25</v>
      </c>
      <c r="G314" s="234" t="s">
        <v>5275</v>
      </c>
      <c r="H314" s="234" t="s">
        <v>5276</v>
      </c>
      <c r="I314" s="234" t="s">
        <v>5277</v>
      </c>
      <c r="J314" s="234" t="s">
        <v>5278</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5279</v>
      </c>
      <c r="B315" s="233" t="s">
        <v>5280</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5281</v>
      </c>
      <c r="B316" s="234" t="s">
        <v>5282</v>
      </c>
      <c r="C316" s="234" t="s">
        <v>5283</v>
      </c>
      <c r="D316" s="234" t="s">
        <v>25</v>
      </c>
      <c r="E316" s="234" t="s">
        <v>25</v>
      </c>
      <c r="F316" s="234" t="s">
        <v>25</v>
      </c>
      <c r="G316" s="234" t="s">
        <v>25</v>
      </c>
      <c r="H316" s="234" t="s">
        <v>5284</v>
      </c>
      <c r="I316" s="234" t="s">
        <v>5285</v>
      </c>
      <c r="J316" s="234" t="s">
        <v>5286</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5287</v>
      </c>
      <c r="B317" s="234" t="s">
        <v>5288</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5289</v>
      </c>
      <c r="B318" s="233" t="s">
        <v>5290</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5291</v>
      </c>
      <c r="B319" s="234" t="s">
        <v>5292</v>
      </c>
      <c r="C319" s="234" t="s">
        <v>5293</v>
      </c>
      <c r="D319" s="234" t="s">
        <v>5294</v>
      </c>
      <c r="E319" s="234" t="s">
        <v>25</v>
      </c>
      <c r="F319" s="234" t="s">
        <v>5295</v>
      </c>
      <c r="G319" s="234" t="s">
        <v>5296</v>
      </c>
      <c r="H319" s="234" t="s">
        <v>5297</v>
      </c>
      <c r="I319" s="234" t="s">
        <v>25</v>
      </c>
      <c r="J319" s="234" t="s">
        <v>5298</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5299</v>
      </c>
      <c r="B320" s="234" t="s">
        <v>5300</v>
      </c>
      <c r="C320" s="234" t="s">
        <v>5301</v>
      </c>
      <c r="D320" s="234" t="s">
        <v>5302</v>
      </c>
      <c r="E320" s="234" t="s">
        <v>25</v>
      </c>
      <c r="F320" s="234" t="s">
        <v>25</v>
      </c>
      <c r="G320" s="234" t="s">
        <v>25</v>
      </c>
      <c r="H320" s="234" t="s">
        <v>5303</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5304</v>
      </c>
      <c r="B321" s="234" t="s">
        <v>5305</v>
      </c>
      <c r="C321" s="234" t="s">
        <v>5306</v>
      </c>
      <c r="D321" s="234" t="s">
        <v>5307</v>
      </c>
      <c r="E321" s="234" t="s">
        <v>25</v>
      </c>
      <c r="F321" s="234" t="s">
        <v>25</v>
      </c>
      <c r="G321" s="234" t="s">
        <v>25</v>
      </c>
      <c r="H321" s="234" t="s">
        <v>5308</v>
      </c>
      <c r="I321" s="234" t="s">
        <v>25</v>
      </c>
      <c r="J321" s="234" t="s">
        <v>5309</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5310</v>
      </c>
      <c r="B322" s="234" t="s">
        <v>5311</v>
      </c>
      <c r="C322" s="234" t="s">
        <v>5312</v>
      </c>
      <c r="D322" s="234" t="s">
        <v>5313</v>
      </c>
      <c r="E322" s="234" t="s">
        <v>25</v>
      </c>
      <c r="F322" s="234" t="s">
        <v>25</v>
      </c>
      <c r="G322" s="234" t="s">
        <v>25</v>
      </c>
      <c r="H322" s="234" t="s">
        <v>5314</v>
      </c>
      <c r="I322" s="234" t="s">
        <v>25</v>
      </c>
      <c r="J322" s="234" t="s">
        <v>5315</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5316</v>
      </c>
      <c r="B323" s="234" t="s">
        <v>5317</v>
      </c>
      <c r="C323" s="234" t="s">
        <v>5318</v>
      </c>
      <c r="D323" s="234" t="s">
        <v>25</v>
      </c>
      <c r="E323" s="234" t="s">
        <v>25</v>
      </c>
      <c r="F323" s="234" t="s">
        <v>25</v>
      </c>
      <c r="G323" s="234" t="s">
        <v>25</v>
      </c>
      <c r="H323" s="234" t="s">
        <v>5319</v>
      </c>
      <c r="I323" s="234" t="s">
        <v>4116</v>
      </c>
      <c r="J323" s="234" t="s">
        <v>5320</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5321</v>
      </c>
      <c r="B324" s="234" t="s">
        <v>5322</v>
      </c>
      <c r="C324" s="234" t="s">
        <v>5323</v>
      </c>
      <c r="D324" s="234" t="s">
        <v>25</v>
      </c>
      <c r="E324" s="234" t="s">
        <v>25</v>
      </c>
      <c r="F324" s="234" t="s">
        <v>25</v>
      </c>
      <c r="G324" s="234" t="s">
        <v>25</v>
      </c>
      <c r="H324" s="234" t="s">
        <v>5324</v>
      </c>
      <c r="I324" s="234" t="s">
        <v>5325</v>
      </c>
      <c r="J324" s="234" t="s">
        <v>5326</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5327</v>
      </c>
      <c r="B325" s="234" t="s">
        <v>5328</v>
      </c>
      <c r="C325" s="234" t="s">
        <v>5329</v>
      </c>
      <c r="D325" s="234" t="s">
        <v>5330</v>
      </c>
      <c r="E325" s="234" t="s">
        <v>25</v>
      </c>
      <c r="F325" s="234" t="s">
        <v>25</v>
      </c>
      <c r="G325" s="234" t="s">
        <v>25</v>
      </c>
      <c r="H325" s="234" t="s">
        <v>5331</v>
      </c>
      <c r="I325" s="234" t="s">
        <v>25</v>
      </c>
      <c r="J325" s="234" t="s">
        <v>5332</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5333</v>
      </c>
      <c r="B326" s="241" t="s">
        <v>5334</v>
      </c>
      <c r="C326" s="241" t="s">
        <v>5335</v>
      </c>
      <c r="D326" s="241" t="s">
        <v>5336</v>
      </c>
      <c r="E326" s="241" t="s">
        <v>25</v>
      </c>
      <c r="F326" s="241" t="s">
        <v>25</v>
      </c>
      <c r="G326" s="241" t="s">
        <v>25</v>
      </c>
      <c r="H326" s="241" t="s">
        <v>5337</v>
      </c>
      <c r="I326" s="241" t="s">
        <v>4116</v>
      </c>
      <c r="J326" s="241" t="s">
        <v>5338</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640</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IFERROR(INDEX('Recommendations'!$I$2:$I$96, MATCH(L2,'Recommendations'!$B$2:$B$96,0))="Implemented", FALSE))</xm:f>
            <x14:dxf>
              <font>
                <color rgb="FF000000"/>
              </font>
              <fill>
                <patternFill>
                  <bgColor rgb="FF3C7D22"/>
                </patternFill>
              </fill>
            </x14:dxf>
          </x14:cfRule>
          <x14:cfRule type="expression" priority="2" id="{00000000-000E-0000-0A00-000002000000}">
            <xm:f>AND(L2&lt;&gt;"", IFERROR(INDEX('Recommendations'!$I$2:$I$96, MATCH(L2,'Recommendations'!$B$2:$B$96,0))="Compensated", FALSE))</xm:f>
            <x14:dxf>
              <font>
                <color rgb="FF000000"/>
              </font>
              <fill>
                <patternFill>
                  <bgColor rgb="FFC6E0B4"/>
                </patternFill>
              </fill>
            </x14:dxf>
          </x14:cfRule>
          <x14:cfRule type="expression" priority="3" id="{00000000-000E-0000-0A00-000003000000}">
            <xm:f>AND(L2&lt;&gt;"", IFERROR(INDEX('Recommendations'!$I$2:$I$96, MATCH(L2,'Recommendations'!$B$2:$B$96,0))="Testing", FALSE))</xm:f>
            <x14:dxf>
              <font>
                <color rgb="FF000000"/>
              </font>
              <fill>
                <patternFill>
                  <bgColor rgb="FFFFC000"/>
                </patternFill>
              </fill>
            </x14:dxf>
          </x14:cfRule>
          <x14:cfRule type="expression" priority="4" id="{00000000-000E-0000-0A00-000004000000}">
            <xm:f>AND(L2&lt;&gt;"", IFERROR(INDEX('Recommendations'!$I$2:$I$96, MATCH(L2,'Recommendations'!$B$2:$B$96,0))="Failed", FALSE))</xm:f>
            <x14:dxf>
              <font>
                <color rgb="FF000000"/>
              </font>
              <fill>
                <patternFill>
                  <bgColor rgb="FFD82891"/>
                </patternFill>
              </fill>
            </x14:dxf>
          </x14:cfRule>
          <x14:cfRule type="expression" priority="5" id="{00000000-000E-0000-0A00-000005000000}">
            <xm:f>AND(L2&lt;&gt;"", IFERROR(INDEX('Recommendations'!$I$2:$I$96, MATCH(L2,'Recommendations'!$B$2:$B$96,0))="Risk Accepted", FALSE))</xm:f>
            <x14:dxf>
              <font>
                <color rgb="FF000000"/>
              </font>
              <fill>
                <patternFill>
                  <bgColor rgb="FFD9D9D9"/>
                </patternFill>
              </fill>
            </x14:dxf>
          </x14:cfRule>
          <x14:cfRule type="expression" priority="6" id="{00000000-000E-0000-0A00-000006000000}">
            <xm:f>AND(L2&lt;&gt;"", IFERROR(INDEX('Recommendations'!$I$2:$I$96, MATCH(L2,'Recommendations'!$B$2:$B$96,0))="N/A",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56" t="s">
        <v>721</v>
      </c>
      <c r="C2" s="257"/>
      <c r="D2" s="257"/>
      <c r="E2" s="257"/>
      <c r="F2" s="257"/>
      <c r="G2" s="257"/>
      <c r="H2" s="257"/>
      <c r="I2" s="257"/>
    </row>
    <row r="4" spans="2:15" ht="18.5" x14ac:dyDescent="0.45">
      <c r="B4" s="39" t="s">
        <v>722</v>
      </c>
    </row>
    <row r="5" spans="2:15" x14ac:dyDescent="0.35">
      <c r="B5" s="41" t="s">
        <v>25</v>
      </c>
      <c r="C5" s="41" t="s">
        <v>723</v>
      </c>
      <c r="D5" s="41" t="s">
        <v>724</v>
      </c>
      <c r="F5" s="258" t="s">
        <v>725</v>
      </c>
      <c r="G5" s="258"/>
      <c r="H5" s="258"/>
      <c r="I5" s="259" t="s">
        <v>726</v>
      </c>
      <c r="J5" s="259"/>
      <c r="K5" s="259"/>
      <c r="L5" s="259"/>
      <c r="M5" s="259"/>
      <c r="N5" s="259"/>
      <c r="O5" s="259"/>
    </row>
    <row r="6" spans="2:15" x14ac:dyDescent="0.35">
      <c r="B6" s="47" t="s">
        <v>727</v>
      </c>
      <c r="C6" s="48">
        <v>95</v>
      </c>
      <c r="D6" s="49" t="s">
        <v>25</v>
      </c>
      <c r="F6" s="258" t="s">
        <v>728</v>
      </c>
      <c r="G6" s="258"/>
      <c r="H6" s="258"/>
      <c r="I6" s="260" t="s">
        <v>729</v>
      </c>
      <c r="J6" s="260"/>
      <c r="K6" s="260"/>
      <c r="L6" s="260"/>
      <c r="M6" s="260"/>
      <c r="N6" s="260"/>
      <c r="O6" s="260"/>
    </row>
    <row r="7" spans="2:15" x14ac:dyDescent="0.35">
      <c r="B7" s="50" t="s">
        <v>730</v>
      </c>
      <c r="C7" s="51">
        <f>C6-C8-C9</f>
        <v>95</v>
      </c>
      <c r="D7" s="52">
        <f>IF(C6&gt;0,C7/C6,0)</f>
        <v>1</v>
      </c>
      <c r="F7" s="258" t="s">
        <v>731</v>
      </c>
      <c r="G7" s="258"/>
      <c r="H7" s="258"/>
      <c r="I7" s="260" t="s">
        <v>729</v>
      </c>
      <c r="J7" s="260"/>
      <c r="K7" s="260"/>
      <c r="L7" s="260"/>
      <c r="M7" s="260"/>
      <c r="N7" s="260"/>
      <c r="O7" s="260"/>
    </row>
    <row r="8" spans="2:15" x14ac:dyDescent="0.35">
      <c r="B8" s="43" t="s">
        <v>732</v>
      </c>
      <c r="C8" s="44">
        <f>COUNTIF('Recommendations'!I:I,"Risk Accepted")</f>
        <v>0</v>
      </c>
      <c r="D8" s="45">
        <f>IF(C6&gt;0,C8/C6,0)</f>
        <v>0</v>
      </c>
      <c r="F8" s="258" t="s">
        <v>733</v>
      </c>
      <c r="G8" s="258"/>
      <c r="H8" s="258"/>
      <c r="I8" s="260" t="s">
        <v>729</v>
      </c>
      <c r="J8" s="260"/>
      <c r="K8" s="260"/>
      <c r="L8" s="260"/>
      <c r="M8" s="260"/>
      <c r="N8" s="260"/>
      <c r="O8" s="260"/>
    </row>
    <row r="9" spans="2:15" x14ac:dyDescent="0.35">
      <c r="B9" s="43" t="s">
        <v>734</v>
      </c>
      <c r="C9" s="44">
        <f>COUNTIF('Recommendations'!I:I,"N/A")</f>
        <v>0</v>
      </c>
      <c r="D9" s="45">
        <f>IF(C6&gt;0,C9/C6,0)</f>
        <v>0</v>
      </c>
      <c r="F9" s="258" t="s">
        <v>735</v>
      </c>
      <c r="G9" s="258"/>
      <c r="H9" s="258"/>
      <c r="I9" s="260" t="s">
        <v>729</v>
      </c>
      <c r="J9" s="260"/>
      <c r="K9" s="260"/>
      <c r="L9" s="260"/>
      <c r="M9" s="260"/>
      <c r="N9" s="260"/>
      <c r="O9" s="260"/>
    </row>
    <row r="12" spans="2:15" ht="18.5" x14ac:dyDescent="0.45">
      <c r="B12" s="39" t="s">
        <v>736</v>
      </c>
    </row>
    <row r="14" spans="2:15" x14ac:dyDescent="0.35">
      <c r="B14" s="53" t="s">
        <v>737</v>
      </c>
    </row>
    <row r="15" spans="2:15" x14ac:dyDescent="0.35">
      <c r="B15" s="41" t="s">
        <v>25</v>
      </c>
      <c r="C15" s="41" t="s">
        <v>738</v>
      </c>
      <c r="D15" s="41" t="s">
        <v>739</v>
      </c>
      <c r="E15" s="41" t="s">
        <v>740</v>
      </c>
      <c r="F15" s="41" t="s">
        <v>741</v>
      </c>
    </row>
    <row r="16" spans="2:15" x14ac:dyDescent="0.35">
      <c r="B16" s="43" t="s">
        <v>742</v>
      </c>
      <c r="C16" s="44">
        <f>COUNTIF('Recommendations'!P:P,"Resolved")</f>
        <v>0</v>
      </c>
      <c r="D16" s="44">
        <f>COUNTIF('Recommendations'!P:P,"Testing")</f>
        <v>0</v>
      </c>
      <c r="E16" s="44">
        <f>COUNTIF('Recommendations'!P:P,"Outstanding")</f>
        <v>95</v>
      </c>
      <c r="F16" s="44">
        <f>SUM(C16:E16)</f>
        <v>95</v>
      </c>
    </row>
    <row r="18" spans="2:6" x14ac:dyDescent="0.35">
      <c r="B18" s="53" t="s">
        <v>743</v>
      </c>
    </row>
    <row r="19" spans="2:6" x14ac:dyDescent="0.35">
      <c r="B19" s="54" t="s">
        <v>25</v>
      </c>
      <c r="C19" s="54" t="s">
        <v>738</v>
      </c>
      <c r="D19" s="54" t="s">
        <v>739</v>
      </c>
      <c r="E19" s="54" t="s">
        <v>740</v>
      </c>
      <c r="F19" s="54" t="s">
        <v>25</v>
      </c>
    </row>
    <row r="20" spans="2:6" x14ac:dyDescent="0.35">
      <c r="B20" s="43" t="s">
        <v>742</v>
      </c>
      <c r="C20" s="45">
        <f>IF(F16&gt;0, C16/F16, 0)</f>
        <v>0</v>
      </c>
      <c r="D20" s="45">
        <f>IF(F16&gt;0, D16/F16, 0)</f>
        <v>0</v>
      </c>
      <c r="E20" s="45">
        <f>IF(F16&gt;0, E16/F16, 0)</f>
        <v>1</v>
      </c>
      <c r="F20" s="46" t="s">
        <v>25</v>
      </c>
    </row>
    <row r="25" spans="2:6" ht="18.5" x14ac:dyDescent="0.45">
      <c r="B25" s="39" t="s">
        <v>744</v>
      </c>
    </row>
    <row r="27" spans="2:6" x14ac:dyDescent="0.35">
      <c r="B27" s="53" t="s">
        <v>737</v>
      </c>
    </row>
    <row r="28" spans="2:6" x14ac:dyDescent="0.35">
      <c r="B28" s="41" t="s">
        <v>4</v>
      </c>
      <c r="C28" s="41" t="s">
        <v>738</v>
      </c>
      <c r="D28" s="41" t="s">
        <v>739</v>
      </c>
      <c r="E28" s="41" t="s">
        <v>740</v>
      </c>
      <c r="F28" s="41" t="s">
        <v>741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56</v>
      </c>
      <c r="F29" s="44">
        <f>SUM(C29:E29)</f>
        <v>56</v>
      </c>
    </row>
    <row r="30" spans="2:6" x14ac:dyDescent="0.35">
      <c r="B30" s="43" t="s">
        <v>60</v>
      </c>
      <c r="C30" s="44">
        <f>COUNTIFS('Recommendations'!E:E,"Level 2",'Recommendations'!P:P,"=Resolved")</f>
        <v>0</v>
      </c>
      <c r="D30" s="44">
        <f>COUNTIFS('Recommendations'!E:E,"=Level 2",'Recommendations'!P:P,"=Testing")</f>
        <v>0</v>
      </c>
      <c r="E30" s="44">
        <f>COUNTIFS('Recommendations'!E:E,"=Level 2",'Recommendations'!P:P,"=Outstanding")</f>
        <v>39</v>
      </c>
      <c r="F30" s="44">
        <f>SUM(C30:E30)</f>
        <v>39</v>
      </c>
    </row>
    <row r="32" spans="2:6" x14ac:dyDescent="0.35">
      <c r="B32" s="53" t="s">
        <v>743</v>
      </c>
    </row>
    <row r="33" spans="2:6" x14ac:dyDescent="0.35">
      <c r="B33" s="54" t="s">
        <v>4</v>
      </c>
      <c r="C33" s="54" t="s">
        <v>738</v>
      </c>
      <c r="D33" s="54" t="s">
        <v>739</v>
      </c>
      <c r="E33" s="54" t="s">
        <v>740</v>
      </c>
      <c r="F33" s="54" t="s">
        <v>25</v>
      </c>
    </row>
    <row r="34" spans="2:6" x14ac:dyDescent="0.35">
      <c r="B34" s="43" t="s">
        <v>21</v>
      </c>
      <c r="C34" s="45">
        <f>IF(F29&gt;0, C29/F29, 0)</f>
        <v>0</v>
      </c>
      <c r="D34" s="45">
        <f>IF(F29&gt;0, D29/F29, 0)</f>
        <v>0</v>
      </c>
      <c r="E34" s="45">
        <f>IF(F29&gt;0, E29/F29, 0)</f>
        <v>1</v>
      </c>
      <c r="F34" s="46" t="s">
        <v>25</v>
      </c>
    </row>
    <row r="35" spans="2:6" x14ac:dyDescent="0.35">
      <c r="B35" s="43" t="s">
        <v>60</v>
      </c>
      <c r="C35" s="45">
        <f>IF(F30&gt;0, C30/F30, 0)</f>
        <v>0</v>
      </c>
      <c r="D35" s="45">
        <f>IF(F30&gt;0, D30/F30, 0)</f>
        <v>0</v>
      </c>
      <c r="E35" s="45">
        <f>IF(F30&gt;0, E30/F30, 0)</f>
        <v>1</v>
      </c>
      <c r="F35" s="46" t="s">
        <v>25</v>
      </c>
    </row>
    <row r="40" spans="2:6" ht="18.5" x14ac:dyDescent="0.45">
      <c r="B40" s="39" t="s">
        <v>745</v>
      </c>
    </row>
    <row r="42" spans="2:6" x14ac:dyDescent="0.35">
      <c r="B42" s="53" t="s">
        <v>737</v>
      </c>
    </row>
    <row r="43" spans="2:6" x14ac:dyDescent="0.35">
      <c r="B43" s="41" t="s">
        <v>7</v>
      </c>
      <c r="C43" s="41" t="s">
        <v>738</v>
      </c>
      <c r="D43" s="41" t="s">
        <v>739</v>
      </c>
      <c r="E43" s="41" t="s">
        <v>740</v>
      </c>
      <c r="F43" s="41" t="s">
        <v>741</v>
      </c>
    </row>
    <row r="44" spans="2:6" x14ac:dyDescent="0.35">
      <c r="B44" s="43" t="s">
        <v>746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747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748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749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750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95</v>
      </c>
      <c r="F49" s="44">
        <f t="shared" si="0"/>
        <v>95</v>
      </c>
    </row>
    <row r="51" spans="2:6" x14ac:dyDescent="0.35">
      <c r="B51" s="53" t="s">
        <v>743</v>
      </c>
    </row>
    <row r="52" spans="2:6" x14ac:dyDescent="0.35">
      <c r="B52" s="54" t="s">
        <v>7</v>
      </c>
      <c r="C52" s="54" t="s">
        <v>738</v>
      </c>
      <c r="D52" s="54" t="s">
        <v>739</v>
      </c>
      <c r="E52" s="54" t="s">
        <v>740</v>
      </c>
      <c r="F52" s="54" t="s">
        <v>25</v>
      </c>
    </row>
    <row r="53" spans="2:6" x14ac:dyDescent="0.35">
      <c r="B53" s="43" t="s">
        <v>746</v>
      </c>
      <c r="C53" s="45">
        <f t="shared" ref="C53:C58" si="1">IF(F44&gt;0, C44/F44, 0)</f>
        <v>0</v>
      </c>
      <c r="D53" s="45">
        <f t="shared" ref="D53:D58" si="2">IF(F44&gt;0, D44/F44, 0)</f>
        <v>0</v>
      </c>
      <c r="E53" s="45">
        <f t="shared" ref="E53:E58" si="3">IF(F44&gt;0, E44/F44, 0)</f>
        <v>0</v>
      </c>
      <c r="F53" s="46" t="s">
        <v>25</v>
      </c>
    </row>
    <row r="54" spans="2:6" x14ac:dyDescent="0.35">
      <c r="B54" s="43" t="s">
        <v>747</v>
      </c>
      <c r="C54" s="45">
        <f t="shared" si="1"/>
        <v>0</v>
      </c>
      <c r="D54" s="45">
        <f t="shared" si="2"/>
        <v>0</v>
      </c>
      <c r="E54" s="45">
        <f t="shared" si="3"/>
        <v>0</v>
      </c>
      <c r="F54" s="46" t="s">
        <v>25</v>
      </c>
    </row>
    <row r="55" spans="2:6" x14ac:dyDescent="0.35">
      <c r="B55" s="43" t="s">
        <v>748</v>
      </c>
      <c r="C55" s="45">
        <f t="shared" si="1"/>
        <v>0</v>
      </c>
      <c r="D55" s="45">
        <f t="shared" si="2"/>
        <v>0</v>
      </c>
      <c r="E55" s="45">
        <f t="shared" si="3"/>
        <v>0</v>
      </c>
      <c r="F55" s="46" t="s">
        <v>25</v>
      </c>
    </row>
    <row r="56" spans="2:6" x14ac:dyDescent="0.35">
      <c r="B56" s="43" t="s">
        <v>749</v>
      </c>
      <c r="C56" s="45">
        <f t="shared" si="1"/>
        <v>0</v>
      </c>
      <c r="D56" s="45">
        <f t="shared" si="2"/>
        <v>0</v>
      </c>
      <c r="E56" s="45">
        <f t="shared" si="3"/>
        <v>0</v>
      </c>
      <c r="F56" s="46" t="s">
        <v>25</v>
      </c>
    </row>
    <row r="57" spans="2:6" x14ac:dyDescent="0.35">
      <c r="B57" s="43" t="s">
        <v>750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751</v>
      </c>
    </row>
    <row r="65" spans="2:6" x14ac:dyDescent="0.35">
      <c r="B65" s="53" t="s">
        <v>737</v>
      </c>
    </row>
    <row r="66" spans="2:6" x14ac:dyDescent="0.35">
      <c r="B66" s="41" t="s">
        <v>3</v>
      </c>
      <c r="C66" s="41" t="s">
        <v>738</v>
      </c>
      <c r="D66" s="41" t="s">
        <v>739</v>
      </c>
      <c r="E66" s="41" t="s">
        <v>740</v>
      </c>
      <c r="F66" s="41" t="s">
        <v>741</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95</v>
      </c>
      <c r="F67" s="44">
        <f>SUM(C67:E67)</f>
        <v>95</v>
      </c>
    </row>
    <row r="69" spans="2:6" x14ac:dyDescent="0.35">
      <c r="B69" s="53" t="s">
        <v>743</v>
      </c>
    </row>
    <row r="70" spans="2:6" x14ac:dyDescent="0.35">
      <c r="B70" s="54" t="s">
        <v>3</v>
      </c>
      <c r="C70" s="54" t="s">
        <v>738</v>
      </c>
      <c r="D70" s="54" t="s">
        <v>739</v>
      </c>
      <c r="E70" s="54" t="s">
        <v>740</v>
      </c>
      <c r="F70" s="54" t="s">
        <v>25</v>
      </c>
    </row>
    <row r="71" spans="2:6" x14ac:dyDescent="0.35">
      <c r="B71" s="43" t="s">
        <v>20</v>
      </c>
      <c r="C71" s="45">
        <f>IF(F67&gt;0, C67/F67, 0)</f>
        <v>0</v>
      </c>
      <c r="D71" s="45">
        <f>IF(F67&gt;0, D67/F67, 0)</f>
        <v>0</v>
      </c>
      <c r="E71" s="45">
        <f>IF(F67&gt;0, E67/F67, 0)</f>
        <v>1</v>
      </c>
      <c r="F71" s="46" t="s">
        <v>25</v>
      </c>
    </row>
    <row r="76" spans="2:6" ht="18.5" x14ac:dyDescent="0.45">
      <c r="B76" s="39" t="s">
        <v>752</v>
      </c>
    </row>
    <row r="78" spans="2:6" x14ac:dyDescent="0.35">
      <c r="B78" s="53" t="s">
        <v>737</v>
      </c>
    </row>
    <row r="79" spans="2:6" x14ac:dyDescent="0.35">
      <c r="B79" s="41" t="s">
        <v>5</v>
      </c>
      <c r="C79" s="41" t="s">
        <v>738</v>
      </c>
      <c r="D79" s="41" t="s">
        <v>739</v>
      </c>
      <c r="E79" s="41" t="s">
        <v>740</v>
      </c>
      <c r="F79" s="41" t="s">
        <v>741</v>
      </c>
    </row>
    <row r="80" spans="2:6" x14ac:dyDescent="0.35">
      <c r="B80" s="43" t="s">
        <v>753</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754</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755</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756</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95</v>
      </c>
      <c r="F84" s="44">
        <f>SUM(C84:E84)</f>
        <v>95</v>
      </c>
    </row>
    <row r="86" spans="2:6" x14ac:dyDescent="0.35">
      <c r="B86" s="53" t="s">
        <v>743</v>
      </c>
    </row>
    <row r="87" spans="2:6" x14ac:dyDescent="0.35">
      <c r="B87" s="54" t="s">
        <v>5</v>
      </c>
      <c r="C87" s="54" t="s">
        <v>738</v>
      </c>
      <c r="D87" s="54" t="s">
        <v>739</v>
      </c>
      <c r="E87" s="54" t="s">
        <v>740</v>
      </c>
      <c r="F87" s="54" t="s">
        <v>25</v>
      </c>
    </row>
    <row r="88" spans="2:6" x14ac:dyDescent="0.35">
      <c r="B88" s="43" t="s">
        <v>753</v>
      </c>
      <c r="C88" s="45">
        <f>IF(F80&gt;0, C80/F80, 0)</f>
        <v>0</v>
      </c>
      <c r="D88" s="45">
        <f>IF(F80&gt;0, D80/F80, 0)</f>
        <v>0</v>
      </c>
      <c r="E88" s="45">
        <f>IF(F80&gt;0, E80/F80, 0)</f>
        <v>0</v>
      </c>
      <c r="F88" s="46" t="s">
        <v>25</v>
      </c>
    </row>
    <row r="89" spans="2:6" x14ac:dyDescent="0.35">
      <c r="B89" s="43" t="s">
        <v>754</v>
      </c>
      <c r="C89" s="45">
        <f>IF(F81&gt;0, C81/F81, 0)</f>
        <v>0</v>
      </c>
      <c r="D89" s="45">
        <f>IF(F81&gt;0, D81/F81, 0)</f>
        <v>0</v>
      </c>
      <c r="E89" s="45">
        <f>IF(F81&gt;0, E81/F81, 0)</f>
        <v>0</v>
      </c>
      <c r="F89" s="46" t="s">
        <v>25</v>
      </c>
    </row>
    <row r="90" spans="2:6" x14ac:dyDescent="0.35">
      <c r="B90" s="43" t="s">
        <v>755</v>
      </c>
      <c r="C90" s="45">
        <f>IF(F82&gt;0, C82/F82, 0)</f>
        <v>0</v>
      </c>
      <c r="D90" s="45">
        <f>IF(F82&gt;0, D82/F82, 0)</f>
        <v>0</v>
      </c>
      <c r="E90" s="45">
        <f>IF(F82&gt;0, E82/F82, 0)</f>
        <v>0</v>
      </c>
      <c r="F90" s="46" t="s">
        <v>25</v>
      </c>
    </row>
    <row r="91" spans="2:6" x14ac:dyDescent="0.35">
      <c r="B91" s="43" t="s">
        <v>756</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757</v>
      </c>
    </row>
    <row r="99" spans="2:6" x14ac:dyDescent="0.35">
      <c r="B99" s="53" t="s">
        <v>737</v>
      </c>
    </row>
    <row r="100" spans="2:6" x14ac:dyDescent="0.35">
      <c r="B100" s="41" t="s">
        <v>758</v>
      </c>
      <c r="C100" s="41" t="s">
        <v>738</v>
      </c>
      <c r="D100" s="41" t="s">
        <v>739</v>
      </c>
      <c r="E100" s="41" t="s">
        <v>740</v>
      </c>
      <c r="F100" s="41" t="s">
        <v>741</v>
      </c>
    </row>
    <row r="101" spans="2:6" x14ac:dyDescent="0.35">
      <c r="B101" s="43" t="s">
        <v>759</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760</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761</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95</v>
      </c>
      <c r="F104" s="44">
        <f>SUM(C104:E104)</f>
        <v>95</v>
      </c>
    </row>
    <row r="106" spans="2:6" x14ac:dyDescent="0.35">
      <c r="B106" s="53" t="s">
        <v>743</v>
      </c>
    </row>
    <row r="107" spans="2:6" x14ac:dyDescent="0.35">
      <c r="B107" s="54" t="s">
        <v>758</v>
      </c>
      <c r="C107" s="54" t="s">
        <v>738</v>
      </c>
      <c r="D107" s="54" t="s">
        <v>739</v>
      </c>
      <c r="E107" s="54" t="s">
        <v>740</v>
      </c>
      <c r="F107" s="54" t="s">
        <v>25</v>
      </c>
    </row>
    <row r="108" spans="2:6" x14ac:dyDescent="0.35">
      <c r="B108" s="43" t="s">
        <v>759</v>
      </c>
      <c r="C108" s="45">
        <f>IF(F101&gt;0, C101/F101, 0)</f>
        <v>0</v>
      </c>
      <c r="D108" s="45">
        <f>IF(F101&gt;0, D101/F101, 0)</f>
        <v>0</v>
      </c>
      <c r="E108" s="45">
        <f>IF(F101&gt;0, E101/F101, 0)</f>
        <v>0</v>
      </c>
      <c r="F108" s="46" t="s">
        <v>25</v>
      </c>
    </row>
    <row r="109" spans="2:6" x14ac:dyDescent="0.35">
      <c r="B109" s="43" t="s">
        <v>760</v>
      </c>
      <c r="C109" s="45">
        <f>IF(F102&gt;0, C102/F102, 0)</f>
        <v>0</v>
      </c>
      <c r="D109" s="45">
        <f>IF(F102&gt;0, D102/F102, 0)</f>
        <v>0</v>
      </c>
      <c r="E109" s="45">
        <f>IF(F102&gt;0, E102/F102, 0)</f>
        <v>0</v>
      </c>
      <c r="F109" s="46" t="s">
        <v>25</v>
      </c>
    </row>
    <row r="110" spans="2:6" x14ac:dyDescent="0.35">
      <c r="B110" s="43" t="s">
        <v>761</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762</v>
      </c>
      <c r="J116" s="39" t="s">
        <v>763</v>
      </c>
    </row>
    <row r="117" spans="2:15" x14ac:dyDescent="0.35">
      <c r="B117" s="41" t="s">
        <v>7</v>
      </c>
      <c r="C117" s="261" t="s">
        <v>764</v>
      </c>
      <c r="D117" s="261"/>
      <c r="E117" s="41" t="s">
        <v>730</v>
      </c>
      <c r="F117" s="41" t="s">
        <v>738</v>
      </c>
      <c r="G117" s="261" t="s">
        <v>765</v>
      </c>
      <c r="H117" s="261"/>
      <c r="J117" s="41" t="s">
        <v>7</v>
      </c>
      <c r="K117" s="41" t="s">
        <v>753</v>
      </c>
      <c r="L117" s="41" t="s">
        <v>754</v>
      </c>
      <c r="M117" s="41" t="s">
        <v>755</v>
      </c>
      <c r="N117" s="41" t="s">
        <v>756</v>
      </c>
      <c r="O117" s="41" t="s">
        <v>22</v>
      </c>
    </row>
    <row r="118" spans="2:15" x14ac:dyDescent="0.35">
      <c r="B118" s="47" t="s">
        <v>746</v>
      </c>
      <c r="C118" s="262" t="s">
        <v>25</v>
      </c>
      <c r="D118" s="262"/>
      <c r="E118" s="44">
        <f>COUNTIF('Recommendations'!H:H,"Phase1")-COUNTIFS('Recommendations'!H:H,"Phase1",'Recommendations'!I:I,"Risk Accepted")-COUNTIFS('Recommendations'!H:H,"Phase1",'Recommendations'!I:I,"N/A")</f>
        <v>0</v>
      </c>
      <c r="F118" s="44">
        <f>COUNTIFS('Recommendations'!H:H,"Phase1",'Recommendations'!P:P,"Resolved")</f>
        <v>0</v>
      </c>
      <c r="G118" s="263">
        <f t="shared" ref="G118:G123" si="4">IF(E118&gt;0,F118/E118,0)</f>
        <v>0</v>
      </c>
      <c r="H118" s="263"/>
      <c r="J118" s="47" t="s">
        <v>746</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747</v>
      </c>
      <c r="C119" s="262" t="s">
        <v>25</v>
      </c>
      <c r="D119" s="262"/>
      <c r="E119" s="44">
        <f>COUNTIF('Recommendations'!H:H,"Phase2")-COUNTIFS('Recommendations'!H:H,"Phase2",'Recommendations'!I:I,"Risk Accepted")-COUNTIFS('Recommendations'!H:H,"Phase2",'Recommendations'!I:I,"N/A")</f>
        <v>0</v>
      </c>
      <c r="F119" s="44">
        <f>COUNTIFS('Recommendations'!H:H,"Phase2",'Recommendations'!P:P,"Resolved")</f>
        <v>0</v>
      </c>
      <c r="G119" s="263">
        <f t="shared" si="4"/>
        <v>0</v>
      </c>
      <c r="H119" s="263"/>
      <c r="J119" s="47" t="s">
        <v>747</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748</v>
      </c>
      <c r="C120" s="262" t="s">
        <v>25</v>
      </c>
      <c r="D120" s="262"/>
      <c r="E120" s="44">
        <f>COUNTIF('Recommendations'!H:H,"Phase3")-COUNTIFS('Recommendations'!H:H,"Phase3",'Recommendations'!I:I,"Risk Accepted")-COUNTIFS('Recommendations'!H:H,"Phase3",'Recommendations'!I:I,"N/A")</f>
        <v>0</v>
      </c>
      <c r="F120" s="44">
        <f>COUNTIFS('Recommendations'!H:H,"Phase3",'Recommendations'!P:P,"Resolved")</f>
        <v>0</v>
      </c>
      <c r="G120" s="263">
        <f t="shared" si="4"/>
        <v>0</v>
      </c>
      <c r="H120" s="263"/>
      <c r="J120" s="47" t="s">
        <v>748</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749</v>
      </c>
      <c r="C121" s="262" t="s">
        <v>25</v>
      </c>
      <c r="D121" s="262"/>
      <c r="E121" s="44">
        <f>COUNTIF('Recommendations'!H:H,"Phase4")-COUNTIFS('Recommendations'!H:H,"Phase4",'Recommendations'!I:I,"Risk Accepted")-COUNTIFS('Recommendations'!H:H,"Phase4",'Recommendations'!I:I,"N/A")</f>
        <v>0</v>
      </c>
      <c r="F121" s="44">
        <f>COUNTIFS('Recommendations'!H:H,"Phase4",'Recommendations'!P:P,"Resolved")</f>
        <v>0</v>
      </c>
      <c r="G121" s="263">
        <f t="shared" si="4"/>
        <v>0</v>
      </c>
      <c r="H121" s="263"/>
      <c r="J121" s="47" t="s">
        <v>749</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750</v>
      </c>
      <c r="C122" s="262" t="s">
        <v>25</v>
      </c>
      <c r="D122" s="262"/>
      <c r="E122" s="44">
        <f>COUNTIF('Recommendations'!H:H,"Phase5")-COUNTIFS('Recommendations'!H:H,"Phase5",'Recommendations'!I:I,"Risk Accepted")-COUNTIFS('Recommendations'!H:H,"Phase5",'Recommendations'!I:I,"N/A")</f>
        <v>0</v>
      </c>
      <c r="F122" s="44">
        <f>COUNTIFS('Recommendations'!H:H,"Phase5",'Recommendations'!P:P,"Resolved")</f>
        <v>0</v>
      </c>
      <c r="G122" s="263">
        <f t="shared" si="4"/>
        <v>0</v>
      </c>
      <c r="H122" s="263"/>
      <c r="J122" s="47" t="s">
        <v>750</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62" t="s">
        <v>25</v>
      </c>
      <c r="D123" s="262"/>
      <c r="E123" s="44">
        <f>COUNTIF('Recommendations'!H:H,"Pending")-COUNTIFS('Recommendations'!H:H,"Pending",'Recommendations'!I:I,"Risk Accepted")-COUNTIFS('Recommendations'!H:H,"Pending",'Recommendations'!I:I,"N/A")</f>
        <v>95</v>
      </c>
      <c r="F123" s="44">
        <f>COUNTIFS('Recommendations'!H:H,"Pending",'Recommendations'!P:P,"Resolved")</f>
        <v>0</v>
      </c>
      <c r="G123" s="263">
        <f t="shared" si="4"/>
        <v>0</v>
      </c>
      <c r="H123" s="263"/>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95</v>
      </c>
    </row>
    <row r="130" spans="2:24" ht="21" x14ac:dyDescent="0.5">
      <c r="B130" s="39" t="s">
        <v>766</v>
      </c>
      <c r="P130" s="56" t="s">
        <v>767</v>
      </c>
    </row>
    <row r="132" spans="2:24" ht="60" customHeight="1" x14ac:dyDescent="0.35">
      <c r="B132" s="264" t="s">
        <v>768</v>
      </c>
      <c r="C132" s="257"/>
      <c r="D132" s="257"/>
      <c r="E132" s="257"/>
      <c r="F132" s="257"/>
      <c r="P132" s="264" t="s">
        <v>769</v>
      </c>
      <c r="Q132" s="257"/>
      <c r="R132" s="257"/>
      <c r="S132" s="257"/>
      <c r="T132" s="257"/>
      <c r="U132" s="257"/>
      <c r="V132" s="257"/>
      <c r="W132" s="257"/>
    </row>
    <row r="134" spans="2:24" ht="30" customHeight="1" x14ac:dyDescent="0.35">
      <c r="P134" s="57" t="s">
        <v>770</v>
      </c>
      <c r="Q134" s="58">
        <f>C16</f>
        <v>0</v>
      </c>
      <c r="R134" s="59"/>
      <c r="S134" s="58">
        <f>C80</f>
        <v>0</v>
      </c>
      <c r="T134" s="59"/>
      <c r="U134" s="58">
        <f>C81</f>
        <v>0</v>
      </c>
      <c r="V134" s="59"/>
      <c r="W134" s="58">
        <f>C82</f>
        <v>0</v>
      </c>
      <c r="X134" s="59"/>
    </row>
    <row r="135" spans="2:24" ht="35" customHeight="1" x14ac:dyDescent="0.35">
      <c r="P135" s="60" t="s">
        <v>771</v>
      </c>
      <c r="Q135" s="60" t="s">
        <v>772</v>
      </c>
      <c r="R135" s="60" t="s">
        <v>773</v>
      </c>
      <c r="S135" s="60" t="s">
        <v>774</v>
      </c>
      <c r="T135" s="60" t="s">
        <v>775</v>
      </c>
      <c r="U135" s="60" t="s">
        <v>776</v>
      </c>
      <c r="V135" s="60" t="s">
        <v>777</v>
      </c>
      <c r="W135" s="60" t="s">
        <v>778</v>
      </c>
      <c r="X135" s="60" t="s">
        <v>779</v>
      </c>
    </row>
    <row r="136" spans="2:24" x14ac:dyDescent="0.35">
      <c r="O136" s="61" t="s">
        <v>780</v>
      </c>
      <c r="P136" s="62" t="s">
        <v>781</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782</v>
      </c>
      <c r="P171" s="56" t="s">
        <v>783</v>
      </c>
    </row>
    <row r="173" spans="2:24" ht="45" customHeight="1" x14ac:dyDescent="0.35">
      <c r="B173" s="264" t="s">
        <v>784</v>
      </c>
      <c r="C173" s="257"/>
      <c r="D173" s="257"/>
      <c r="E173" s="257"/>
      <c r="F173" s="257"/>
      <c r="P173" s="264" t="s">
        <v>785</v>
      </c>
      <c r="Q173" s="257"/>
      <c r="R173" s="257"/>
      <c r="S173" s="257"/>
      <c r="T173" s="257"/>
      <c r="U173" s="257"/>
    </row>
    <row r="174" spans="2:24" ht="35" customHeight="1" x14ac:dyDescent="0.35">
      <c r="P174" s="261" t="s">
        <v>786</v>
      </c>
      <c r="Q174" s="261"/>
      <c r="R174" s="261" t="s">
        <v>787</v>
      </c>
      <c r="S174" s="261"/>
      <c r="T174" s="261"/>
    </row>
    <row r="175" spans="2:24" ht="30" customHeight="1" x14ac:dyDescent="0.35">
      <c r="P175" s="265">
        <v>0</v>
      </c>
      <c r="Q175" s="266"/>
      <c r="R175" s="267" t="s">
        <v>788</v>
      </c>
      <c r="S175" s="268"/>
      <c r="T175" s="268"/>
    </row>
    <row r="178" spans="16:22" ht="25" customHeight="1" x14ac:dyDescent="0.35">
      <c r="P178" s="65" t="s">
        <v>771</v>
      </c>
      <c r="Q178" s="65" t="s">
        <v>789</v>
      </c>
      <c r="R178" s="65" t="s">
        <v>790</v>
      </c>
      <c r="S178" s="269" t="s">
        <v>9</v>
      </c>
      <c r="T178" s="269"/>
      <c r="U178" s="269"/>
      <c r="V178" s="257"/>
    </row>
    <row r="179" spans="16:22" ht="20" customHeight="1" x14ac:dyDescent="0.35">
      <c r="P179" s="67"/>
      <c r="Q179" s="68"/>
      <c r="R179" s="69" t="str">
        <f>IF(AND(NOT(ISBLANK(Q179)), Dashboard!$P175&gt;0), Q179/Dashboard!$P175, "")</f>
        <v/>
      </c>
      <c r="S179" s="270"/>
      <c r="T179" s="271"/>
      <c r="U179" s="271"/>
      <c r="V179" s="271"/>
    </row>
    <row r="180" spans="16:22" ht="20" customHeight="1" x14ac:dyDescent="0.35">
      <c r="P180" s="67"/>
      <c r="Q180" s="68"/>
      <c r="R180" s="69" t="str">
        <f>IF(AND(NOT(ISBLANK(Q180)), Dashboard!$P175&gt;0), Q180/Dashboard!$P175, "")</f>
        <v/>
      </c>
      <c r="S180" s="270"/>
      <c r="T180" s="271"/>
      <c r="U180" s="271"/>
      <c r="V180" s="271"/>
    </row>
    <row r="181" spans="16:22" ht="20" customHeight="1" x14ac:dyDescent="0.35">
      <c r="P181" s="67"/>
      <c r="Q181" s="68"/>
      <c r="R181" s="69" t="str">
        <f>IF(AND(NOT(ISBLANK(Q181)), Dashboard!$P175&gt;0), Q181/Dashboard!$P175, "")</f>
        <v/>
      </c>
      <c r="S181" s="270"/>
      <c r="T181" s="271"/>
      <c r="U181" s="271"/>
      <c r="V181" s="271"/>
    </row>
    <row r="182" spans="16:22" ht="20" customHeight="1" x14ac:dyDescent="0.35">
      <c r="P182" s="67"/>
      <c r="Q182" s="68"/>
      <c r="R182" s="69" t="str">
        <f>IF(AND(NOT(ISBLANK(Q182)), Dashboard!$P175&gt;0), Q182/Dashboard!$P175, "")</f>
        <v/>
      </c>
      <c r="S182" s="270"/>
      <c r="T182" s="271"/>
      <c r="U182" s="271"/>
      <c r="V182" s="271"/>
    </row>
    <row r="183" spans="16:22" ht="20" customHeight="1" x14ac:dyDescent="0.35">
      <c r="P183" s="67"/>
      <c r="Q183" s="68"/>
      <c r="R183" s="69" t="str">
        <f>IF(AND(NOT(ISBLANK(Q183)), Dashboard!$P175&gt;0), Q183/Dashboard!$P175, "")</f>
        <v/>
      </c>
      <c r="S183" s="270"/>
      <c r="T183" s="271"/>
      <c r="U183" s="271"/>
      <c r="V183" s="271"/>
    </row>
    <row r="184" spans="16:22" ht="20" customHeight="1" x14ac:dyDescent="0.35">
      <c r="P184" s="67"/>
      <c r="Q184" s="68"/>
      <c r="R184" s="69" t="str">
        <f>IF(AND(NOT(ISBLANK(Q184)), Dashboard!$P175&gt;0), Q184/Dashboard!$P175, "")</f>
        <v/>
      </c>
      <c r="S184" s="270"/>
      <c r="T184" s="271"/>
      <c r="U184" s="271"/>
      <c r="V184" s="271"/>
    </row>
    <row r="185" spans="16:22" ht="20" customHeight="1" x14ac:dyDescent="0.35">
      <c r="P185" s="67"/>
      <c r="Q185" s="68"/>
      <c r="R185" s="69" t="str">
        <f>IF(AND(NOT(ISBLANK(Q185)), Dashboard!$P175&gt;0), Q185/Dashboard!$P175, "")</f>
        <v/>
      </c>
      <c r="S185" s="270"/>
      <c r="T185" s="271"/>
      <c r="U185" s="271"/>
      <c r="V185" s="271"/>
    </row>
    <row r="186" spans="16:22" ht="20" customHeight="1" x14ac:dyDescent="0.35">
      <c r="P186" s="67"/>
      <c r="Q186" s="68"/>
      <c r="R186" s="69" t="str">
        <f>IF(AND(NOT(ISBLANK(Q186)), Dashboard!$P175&gt;0), Q186/Dashboard!$P175, "")</f>
        <v/>
      </c>
      <c r="S186" s="270"/>
      <c r="T186" s="271"/>
      <c r="U186" s="271"/>
      <c r="V186" s="271"/>
    </row>
    <row r="187" spans="16:22" ht="20" customHeight="1" x14ac:dyDescent="0.35">
      <c r="P187" s="67"/>
      <c r="Q187" s="68"/>
      <c r="R187" s="69" t="str">
        <f>IF(AND(NOT(ISBLANK(Q187)), Dashboard!$P175&gt;0), Q187/Dashboard!$P175, "")</f>
        <v/>
      </c>
      <c r="S187" s="270"/>
      <c r="T187" s="271"/>
      <c r="U187" s="271"/>
      <c r="V187" s="271"/>
    </row>
    <row r="188" spans="16:22" ht="20" customHeight="1" x14ac:dyDescent="0.35">
      <c r="P188" s="67"/>
      <c r="Q188" s="68"/>
      <c r="R188" s="69" t="str">
        <f>IF(AND(NOT(ISBLANK(Q188)), Dashboard!$P175&gt;0), Q188/Dashboard!$P175, "")</f>
        <v/>
      </c>
      <c r="S188" s="270"/>
      <c r="T188" s="271"/>
      <c r="U188" s="271"/>
      <c r="V188" s="271"/>
    </row>
    <row r="189" spans="16:22" ht="20" customHeight="1" x14ac:dyDescent="0.35">
      <c r="P189" s="67"/>
      <c r="Q189" s="68"/>
      <c r="R189" s="69" t="str">
        <f>IF(AND(NOT(ISBLANK(Q189)), Dashboard!$P175&gt;0), Q189/Dashboard!$P175, "")</f>
        <v/>
      </c>
      <c r="S189" s="270"/>
      <c r="T189" s="271"/>
      <c r="U189" s="271"/>
      <c r="V189" s="271"/>
    </row>
    <row r="190" spans="16:22" ht="20" customHeight="1" x14ac:dyDescent="0.35">
      <c r="P190" s="67"/>
      <c r="Q190" s="68"/>
      <c r="R190" s="69" t="str">
        <f>IF(AND(NOT(ISBLANK(Q190)), Dashboard!$P175&gt;0), Q190/Dashboard!$P175, "")</f>
        <v/>
      </c>
      <c r="S190" s="270"/>
      <c r="T190" s="271"/>
      <c r="U190" s="271"/>
      <c r="V190" s="271"/>
    </row>
    <row r="191" spans="16:22" ht="20" customHeight="1" x14ac:dyDescent="0.35">
      <c r="P191" s="67"/>
      <c r="Q191" s="68"/>
      <c r="R191" s="69" t="str">
        <f>IF(AND(NOT(ISBLANK(Q191)), Dashboard!$P175&gt;0), Q191/Dashboard!$P175, "")</f>
        <v/>
      </c>
      <c r="S191" s="270"/>
      <c r="T191" s="271"/>
      <c r="U191" s="271"/>
      <c r="V191" s="271"/>
    </row>
    <row r="192" spans="16:22" ht="20" customHeight="1" x14ac:dyDescent="0.35">
      <c r="P192" s="67"/>
      <c r="Q192" s="68"/>
      <c r="R192" s="69" t="str">
        <f>IF(AND(NOT(ISBLANK(Q192)), Dashboard!$P175&gt;0), Q192/Dashboard!$P175, "")</f>
        <v/>
      </c>
      <c r="S192" s="270"/>
      <c r="T192" s="271"/>
      <c r="U192" s="271"/>
      <c r="V192" s="271"/>
    </row>
    <row r="193" spans="2:22" ht="20" customHeight="1" x14ac:dyDescent="0.35">
      <c r="P193" s="67"/>
      <c r="Q193" s="68"/>
      <c r="R193" s="69" t="str">
        <f>IF(AND(NOT(ISBLANK(Q193)), Dashboard!$P175&gt;0), Q193/Dashboard!$P175, "")</f>
        <v/>
      </c>
      <c r="S193" s="270"/>
      <c r="T193" s="271"/>
      <c r="U193" s="271"/>
      <c r="V193" s="271"/>
    </row>
    <row r="194" spans="2:22" ht="20" customHeight="1" x14ac:dyDescent="0.35">
      <c r="P194" s="67"/>
      <c r="Q194" s="68"/>
      <c r="R194" s="69" t="str">
        <f>IF(AND(NOT(ISBLANK(Q194)), Dashboard!$P175&gt;0), Q194/Dashboard!$P175, "")</f>
        <v/>
      </c>
      <c r="S194" s="270"/>
      <c r="T194" s="271"/>
      <c r="U194" s="271"/>
      <c r="V194" s="271"/>
    </row>
    <row r="195" spans="2:22" ht="20" customHeight="1" x14ac:dyDescent="0.35">
      <c r="P195" s="67"/>
      <c r="Q195" s="68"/>
      <c r="R195" s="69" t="str">
        <f>IF(AND(NOT(ISBLANK(Q195)), Dashboard!$P175&gt;0), Q195/Dashboard!$P175, "")</f>
        <v/>
      </c>
      <c r="S195" s="270"/>
      <c r="T195" s="271"/>
      <c r="U195" s="271"/>
      <c r="V195" s="271"/>
    </row>
    <row r="196" spans="2:22" ht="20" customHeight="1" x14ac:dyDescent="0.35">
      <c r="P196" s="67"/>
      <c r="Q196" s="68"/>
      <c r="R196" s="69" t="str">
        <f>IF(AND(NOT(ISBLANK(Q196)), Dashboard!$P175&gt;0), Q196/Dashboard!$P175, "")</f>
        <v/>
      </c>
      <c r="S196" s="270"/>
      <c r="T196" s="271"/>
      <c r="U196" s="271"/>
      <c r="V196" s="271"/>
    </row>
    <row r="197" spans="2:22" ht="20" customHeight="1" x14ac:dyDescent="0.35">
      <c r="P197" s="67"/>
      <c r="Q197" s="68"/>
      <c r="R197" s="69" t="str">
        <f>IF(AND(NOT(ISBLANK(Q197)), Dashboard!$P175&gt;0), Q197/Dashboard!$P175, "")</f>
        <v/>
      </c>
      <c r="S197" s="270"/>
      <c r="T197" s="271"/>
      <c r="U197" s="271"/>
      <c r="V197" s="271"/>
    </row>
    <row r="198" spans="2:22" ht="20" customHeight="1" x14ac:dyDescent="0.35">
      <c r="P198" s="67"/>
      <c r="Q198" s="68"/>
      <c r="R198" s="69" t="str">
        <f>IF(AND(NOT(ISBLANK(Q198)), Dashboard!$P175&gt;0), Q198/Dashboard!$P175, "")</f>
        <v/>
      </c>
      <c r="S198" s="270"/>
      <c r="T198" s="271"/>
      <c r="U198" s="271"/>
      <c r="V198" s="271"/>
    </row>
    <row r="202" spans="2:22" ht="32" customHeight="1" x14ac:dyDescent="0.35">
      <c r="B202" s="255" t="s">
        <v>640</v>
      </c>
      <c r="C202" s="255"/>
      <c r="D202" s="255"/>
      <c r="E202" s="255"/>
      <c r="F202" s="255"/>
      <c r="G202" s="255"/>
      <c r="H202" s="255"/>
      <c r="I202" s="255"/>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18:H123">
    <cfRule type="expression" dxfId="71" priority="4">
      <formula>$G118&gt;=0.8</formula>
    </cfRule>
    <cfRule type="expression" dxfId="70" priority="5">
      <formula>AND($G118&gt;=0.5,$G118&lt;0.8)</formula>
    </cfRule>
    <cfRule type="expression" dxfId="69" priority="6">
      <formula>$G118&lt;0.5</formula>
    </cfRule>
  </conditionalFormatting>
  <conditionalFormatting sqref="K118:K123">
    <cfRule type="cellIs" dxfId="68" priority="7" operator="greaterThan">
      <formula>0</formula>
    </cfRule>
  </conditionalFormatting>
  <conditionalFormatting sqref="L118:L123">
    <cfRule type="cellIs" dxfId="67" priority="8" operator="greaterThan">
      <formula>0</formula>
    </cfRule>
  </conditionalFormatting>
  <conditionalFormatting sqref="M118:M123">
    <cfRule type="cellIs" dxfId="66" priority="9" operator="greaterThan">
      <formula>0</formula>
    </cfRule>
  </conditionalFormatting>
  <conditionalFormatting sqref="N118:N123">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9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35</v>
      </c>
      <c r="N3" s="5" t="s">
        <v>36</v>
      </c>
      <c r="O3" s="5" t="s">
        <v>37</v>
      </c>
      <c r="P3" s="4" t="str">
        <f t="shared" si="0"/>
        <v>Outstanding</v>
      </c>
      <c r="Q3" s="13" t="s">
        <v>25</v>
      </c>
    </row>
    <row r="4" spans="1:17" ht="60" customHeight="1" x14ac:dyDescent="0.35">
      <c r="A4" s="11" t="s">
        <v>17</v>
      </c>
      <c r="B4" s="2" t="s">
        <v>38</v>
      </c>
      <c r="C4" s="1" t="s">
        <v>39</v>
      </c>
      <c r="D4" s="3" t="s">
        <v>20</v>
      </c>
      <c r="E4" s="3" t="s">
        <v>21</v>
      </c>
      <c r="F4" s="4" t="s">
        <v>22</v>
      </c>
      <c r="G4" s="4" t="s">
        <v>23</v>
      </c>
      <c r="H4" s="4" t="s">
        <v>24</v>
      </c>
      <c r="I4" s="4" t="s">
        <v>25</v>
      </c>
      <c r="J4" s="5" t="s">
        <v>25</v>
      </c>
      <c r="K4" s="5" t="s">
        <v>40</v>
      </c>
      <c r="L4" s="5" t="s">
        <v>41</v>
      </c>
      <c r="M4" s="5" t="s">
        <v>42</v>
      </c>
      <c r="N4" s="5" t="s">
        <v>43</v>
      </c>
      <c r="O4" s="5" t="s">
        <v>44</v>
      </c>
      <c r="P4" s="4" t="str">
        <f t="shared" si="0"/>
        <v>Outstanding</v>
      </c>
      <c r="Q4" s="13" t="s">
        <v>25</v>
      </c>
    </row>
    <row r="5" spans="1:17" ht="60" customHeight="1" x14ac:dyDescent="0.35">
      <c r="A5" s="11" t="s">
        <v>17</v>
      </c>
      <c r="B5" s="2" t="s">
        <v>45</v>
      </c>
      <c r="C5" s="1" t="s">
        <v>46</v>
      </c>
      <c r="D5" s="3" t="s">
        <v>20</v>
      </c>
      <c r="E5" s="3" t="s">
        <v>21</v>
      </c>
      <c r="F5" s="4" t="s">
        <v>22</v>
      </c>
      <c r="G5" s="4" t="s">
        <v>23</v>
      </c>
      <c r="H5" s="4" t="s">
        <v>24</v>
      </c>
      <c r="I5" s="4" t="s">
        <v>25</v>
      </c>
      <c r="J5" s="5" t="s">
        <v>25</v>
      </c>
      <c r="K5" s="5" t="s">
        <v>47</v>
      </c>
      <c r="L5" s="5" t="s">
        <v>48</v>
      </c>
      <c r="M5" s="5" t="s">
        <v>49</v>
      </c>
      <c r="N5" s="5" t="s">
        <v>50</v>
      </c>
      <c r="O5" s="5" t="s">
        <v>51</v>
      </c>
      <c r="P5" s="4" t="str">
        <f t="shared" si="0"/>
        <v>Outstanding</v>
      </c>
      <c r="Q5" s="13" t="s">
        <v>25</v>
      </c>
    </row>
    <row r="6" spans="1:17" ht="60" customHeight="1" x14ac:dyDescent="0.35">
      <c r="A6" s="11" t="s">
        <v>17</v>
      </c>
      <c r="B6" s="2" t="s">
        <v>52</v>
      </c>
      <c r="C6" s="1" t="s">
        <v>53</v>
      </c>
      <c r="D6" s="3" t="s">
        <v>20</v>
      </c>
      <c r="E6" s="3" t="s">
        <v>21</v>
      </c>
      <c r="F6" s="4" t="s">
        <v>22</v>
      </c>
      <c r="G6" s="4" t="s">
        <v>23</v>
      </c>
      <c r="H6" s="4" t="s">
        <v>24</v>
      </c>
      <c r="I6" s="4" t="s">
        <v>25</v>
      </c>
      <c r="J6" s="5" t="s">
        <v>25</v>
      </c>
      <c r="K6" s="5" t="s">
        <v>54</v>
      </c>
      <c r="L6" s="5" t="s">
        <v>55</v>
      </c>
      <c r="M6" s="5" t="s">
        <v>56</v>
      </c>
      <c r="N6" s="5" t="s">
        <v>57</v>
      </c>
      <c r="O6" s="5" t="s">
        <v>51</v>
      </c>
      <c r="P6" s="4" t="str">
        <f t="shared" si="0"/>
        <v>Outstanding</v>
      </c>
      <c r="Q6" s="13" t="s">
        <v>25</v>
      </c>
    </row>
    <row r="7" spans="1:17" ht="60" customHeight="1" x14ac:dyDescent="0.35">
      <c r="A7" s="11" t="s">
        <v>17</v>
      </c>
      <c r="B7" s="2" t="s">
        <v>58</v>
      </c>
      <c r="C7" s="1" t="s">
        <v>59</v>
      </c>
      <c r="D7" s="3" t="s">
        <v>20</v>
      </c>
      <c r="E7" s="3" t="s">
        <v>60</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17</v>
      </c>
      <c r="B8" s="2" t="s">
        <v>66</v>
      </c>
      <c r="C8" s="1" t="s">
        <v>67</v>
      </c>
      <c r="D8" s="3" t="s">
        <v>20</v>
      </c>
      <c r="E8" s="3" t="s">
        <v>60</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17</v>
      </c>
      <c r="B9" s="2" t="s">
        <v>73</v>
      </c>
      <c r="C9" s="1" t="s">
        <v>74</v>
      </c>
      <c r="D9" s="3" t="s">
        <v>20</v>
      </c>
      <c r="E9" s="3" t="s">
        <v>60</v>
      </c>
      <c r="F9" s="4" t="s">
        <v>22</v>
      </c>
      <c r="G9" s="4" t="s">
        <v>23</v>
      </c>
      <c r="H9" s="4" t="s">
        <v>24</v>
      </c>
      <c r="I9" s="4" t="s">
        <v>25</v>
      </c>
      <c r="J9" s="5" t="s">
        <v>25</v>
      </c>
      <c r="K9" s="5" t="s">
        <v>75</v>
      </c>
      <c r="L9" s="5" t="s">
        <v>76</v>
      </c>
      <c r="M9" s="5" t="s">
        <v>77</v>
      </c>
      <c r="N9" s="5" t="s">
        <v>78</v>
      </c>
      <c r="O9" s="5" t="s">
        <v>72</v>
      </c>
      <c r="P9" s="4" t="str">
        <f t="shared" si="0"/>
        <v>Outstanding</v>
      </c>
      <c r="Q9" s="13" t="s">
        <v>25</v>
      </c>
    </row>
    <row r="10" spans="1:17" ht="60" customHeight="1" x14ac:dyDescent="0.35">
      <c r="A10" s="11" t="s">
        <v>17</v>
      </c>
      <c r="B10" s="2" t="s">
        <v>79</v>
      </c>
      <c r="C10" s="1" t="s">
        <v>80</v>
      </c>
      <c r="D10" s="3" t="s">
        <v>20</v>
      </c>
      <c r="E10" s="3" t="s">
        <v>60</v>
      </c>
      <c r="F10" s="4" t="s">
        <v>22</v>
      </c>
      <c r="G10" s="4" t="s">
        <v>23</v>
      </c>
      <c r="H10" s="4" t="s">
        <v>24</v>
      </c>
      <c r="I10" s="4" t="s">
        <v>25</v>
      </c>
      <c r="J10" s="5" t="s">
        <v>25</v>
      </c>
      <c r="K10" s="5" t="s">
        <v>81</v>
      </c>
      <c r="L10" s="5" t="s">
        <v>82</v>
      </c>
      <c r="M10" s="5" t="s">
        <v>83</v>
      </c>
      <c r="N10" s="5" t="s">
        <v>84</v>
      </c>
      <c r="O10" s="5" t="s">
        <v>72</v>
      </c>
      <c r="P10" s="4" t="str">
        <f t="shared" si="0"/>
        <v>Outstanding</v>
      </c>
      <c r="Q10" s="13" t="s">
        <v>25</v>
      </c>
    </row>
    <row r="11" spans="1:17" ht="60" customHeight="1" x14ac:dyDescent="0.35">
      <c r="A11" s="11" t="s">
        <v>17</v>
      </c>
      <c r="B11" s="2" t="s">
        <v>85</v>
      </c>
      <c r="C11" s="1" t="s">
        <v>86</v>
      </c>
      <c r="D11" s="3" t="s">
        <v>20</v>
      </c>
      <c r="E11" s="3" t="s">
        <v>60</v>
      </c>
      <c r="F11" s="4" t="s">
        <v>22</v>
      </c>
      <c r="G11" s="4" t="s">
        <v>23</v>
      </c>
      <c r="H11" s="4" t="s">
        <v>24</v>
      </c>
      <c r="I11" s="4" t="s">
        <v>25</v>
      </c>
      <c r="J11" s="5" t="s">
        <v>25</v>
      </c>
      <c r="K11" s="5" t="s">
        <v>87</v>
      </c>
      <c r="L11" s="5" t="s">
        <v>88</v>
      </c>
      <c r="M11" s="5" t="s">
        <v>89</v>
      </c>
      <c r="N11" s="5" t="s">
        <v>90</v>
      </c>
      <c r="O11" s="5" t="s">
        <v>72</v>
      </c>
      <c r="P11" s="4" t="str">
        <f t="shared" si="0"/>
        <v>Outstanding</v>
      </c>
      <c r="Q11" s="13" t="s">
        <v>25</v>
      </c>
    </row>
    <row r="12" spans="1:17" ht="60" customHeight="1" x14ac:dyDescent="0.35">
      <c r="A12" s="11" t="s">
        <v>91</v>
      </c>
      <c r="B12" s="2" t="s">
        <v>92</v>
      </c>
      <c r="C12" s="1" t="s">
        <v>93</v>
      </c>
      <c r="D12" s="3" t="s">
        <v>20</v>
      </c>
      <c r="E12" s="3" t="s">
        <v>21</v>
      </c>
      <c r="F12" s="4" t="s">
        <v>22</v>
      </c>
      <c r="G12" s="4" t="s">
        <v>23</v>
      </c>
      <c r="H12" s="4" t="s">
        <v>24</v>
      </c>
      <c r="I12" s="4" t="s">
        <v>25</v>
      </c>
      <c r="J12" s="5" t="s">
        <v>25</v>
      </c>
      <c r="K12" s="5" t="s">
        <v>94</v>
      </c>
      <c r="L12" s="5" t="s">
        <v>95</v>
      </c>
      <c r="M12" s="5" t="s">
        <v>96</v>
      </c>
      <c r="N12" s="5" t="s">
        <v>97</v>
      </c>
      <c r="O12" s="5"/>
      <c r="P12" s="4" t="str">
        <f t="shared" si="0"/>
        <v>Outstanding</v>
      </c>
      <c r="Q12" s="13" t="s">
        <v>25</v>
      </c>
    </row>
    <row r="13" spans="1:17" ht="60" customHeight="1" x14ac:dyDescent="0.35">
      <c r="A13" s="11" t="s">
        <v>91</v>
      </c>
      <c r="B13" s="2" t="s">
        <v>98</v>
      </c>
      <c r="C13" s="1" t="s">
        <v>99</v>
      </c>
      <c r="D13" s="3" t="s">
        <v>20</v>
      </c>
      <c r="E13" s="3" t="s">
        <v>21</v>
      </c>
      <c r="F13" s="4" t="s">
        <v>22</v>
      </c>
      <c r="G13" s="4" t="s">
        <v>23</v>
      </c>
      <c r="H13" s="4" t="s">
        <v>24</v>
      </c>
      <c r="I13" s="4" t="s">
        <v>25</v>
      </c>
      <c r="J13" s="5" t="s">
        <v>25</v>
      </c>
      <c r="K13" s="5" t="s">
        <v>100</v>
      </c>
      <c r="L13" s="5" t="s">
        <v>101</v>
      </c>
      <c r="M13" s="5" t="s">
        <v>102</v>
      </c>
      <c r="N13" s="5" t="s">
        <v>103</v>
      </c>
      <c r="O13" s="5"/>
      <c r="P13" s="4" t="str">
        <f t="shared" si="0"/>
        <v>Outstanding</v>
      </c>
      <c r="Q13" s="13" t="s">
        <v>25</v>
      </c>
    </row>
    <row r="14" spans="1:17" ht="60" customHeight="1" x14ac:dyDescent="0.35">
      <c r="A14" s="11" t="s">
        <v>91</v>
      </c>
      <c r="B14" s="2" t="s">
        <v>104</v>
      </c>
      <c r="C14" s="1" t="s">
        <v>105</v>
      </c>
      <c r="D14" s="3" t="s">
        <v>20</v>
      </c>
      <c r="E14" s="3" t="s">
        <v>21</v>
      </c>
      <c r="F14" s="4" t="s">
        <v>22</v>
      </c>
      <c r="G14" s="4" t="s">
        <v>23</v>
      </c>
      <c r="H14" s="4" t="s">
        <v>24</v>
      </c>
      <c r="I14" s="4" t="s">
        <v>25</v>
      </c>
      <c r="J14" s="5" t="s">
        <v>25</v>
      </c>
      <c r="K14" s="5" t="s">
        <v>106</v>
      </c>
      <c r="L14" s="5" t="s">
        <v>107</v>
      </c>
      <c r="M14" s="5" t="s">
        <v>108</v>
      </c>
      <c r="N14" s="5" t="s">
        <v>109</v>
      </c>
      <c r="O14" s="5"/>
      <c r="P14" s="4" t="str">
        <f t="shared" si="0"/>
        <v>Outstanding</v>
      </c>
      <c r="Q14" s="13" t="s">
        <v>25</v>
      </c>
    </row>
    <row r="15" spans="1:17" ht="60" customHeight="1" x14ac:dyDescent="0.35">
      <c r="A15" s="11" t="s">
        <v>91</v>
      </c>
      <c r="B15" s="2" t="s">
        <v>110</v>
      </c>
      <c r="C15" s="1" t="s">
        <v>111</v>
      </c>
      <c r="D15" s="3" t="s">
        <v>20</v>
      </c>
      <c r="E15" s="3" t="s">
        <v>21</v>
      </c>
      <c r="F15" s="4" t="s">
        <v>22</v>
      </c>
      <c r="G15" s="4" t="s">
        <v>23</v>
      </c>
      <c r="H15" s="4" t="s">
        <v>24</v>
      </c>
      <c r="I15" s="4" t="s">
        <v>25</v>
      </c>
      <c r="J15" s="5" t="s">
        <v>25</v>
      </c>
      <c r="K15" s="5" t="s">
        <v>112</v>
      </c>
      <c r="L15" s="5" t="s">
        <v>113</v>
      </c>
      <c r="M15" s="5" t="s">
        <v>114</v>
      </c>
      <c r="N15" s="5" t="s">
        <v>115</v>
      </c>
      <c r="O15" s="5"/>
      <c r="P15" s="4" t="str">
        <f t="shared" si="0"/>
        <v>Outstanding</v>
      </c>
      <c r="Q15" s="13" t="s">
        <v>25</v>
      </c>
    </row>
    <row r="16" spans="1:17" ht="60" customHeight="1" x14ac:dyDescent="0.35">
      <c r="A16" s="11" t="s">
        <v>91</v>
      </c>
      <c r="B16" s="2" t="s">
        <v>116</v>
      </c>
      <c r="C16" s="1" t="s">
        <v>117</v>
      </c>
      <c r="D16" s="3" t="s">
        <v>20</v>
      </c>
      <c r="E16" s="3" t="s">
        <v>21</v>
      </c>
      <c r="F16" s="4" t="s">
        <v>22</v>
      </c>
      <c r="G16" s="4" t="s">
        <v>23</v>
      </c>
      <c r="H16" s="4" t="s">
        <v>24</v>
      </c>
      <c r="I16" s="4" t="s">
        <v>25</v>
      </c>
      <c r="J16" s="5" t="s">
        <v>25</v>
      </c>
      <c r="K16" s="5" t="s">
        <v>118</v>
      </c>
      <c r="L16" s="5" t="s">
        <v>119</v>
      </c>
      <c r="M16" s="5" t="s">
        <v>120</v>
      </c>
      <c r="N16" s="5" t="s">
        <v>121</v>
      </c>
      <c r="O16" s="5"/>
      <c r="P16" s="4" t="str">
        <f t="shared" si="0"/>
        <v>Outstanding</v>
      </c>
      <c r="Q16" s="13" t="s">
        <v>25</v>
      </c>
    </row>
    <row r="17" spans="1:17" ht="60" customHeight="1" x14ac:dyDescent="0.35">
      <c r="A17" s="11" t="s">
        <v>91</v>
      </c>
      <c r="B17" s="2" t="s">
        <v>122</v>
      </c>
      <c r="C17" s="1" t="s">
        <v>123</v>
      </c>
      <c r="D17" s="3" t="s">
        <v>20</v>
      </c>
      <c r="E17" s="3" t="s">
        <v>21</v>
      </c>
      <c r="F17" s="4" t="s">
        <v>22</v>
      </c>
      <c r="G17" s="4" t="s">
        <v>23</v>
      </c>
      <c r="H17" s="4" t="s">
        <v>24</v>
      </c>
      <c r="I17" s="4" t="s">
        <v>25</v>
      </c>
      <c r="J17" s="5" t="s">
        <v>25</v>
      </c>
      <c r="K17" s="5" t="s">
        <v>124</v>
      </c>
      <c r="L17" s="5" t="s">
        <v>125</v>
      </c>
      <c r="M17" s="5" t="s">
        <v>126</v>
      </c>
      <c r="N17" s="5" t="s">
        <v>127</v>
      </c>
      <c r="O17" s="5"/>
      <c r="P17" s="4" t="str">
        <f t="shared" si="0"/>
        <v>Outstanding</v>
      </c>
      <c r="Q17" s="13" t="s">
        <v>25</v>
      </c>
    </row>
    <row r="18" spans="1:17" ht="60" customHeight="1" x14ac:dyDescent="0.35">
      <c r="A18" s="11" t="s">
        <v>91</v>
      </c>
      <c r="B18" s="2" t="s">
        <v>128</v>
      </c>
      <c r="C18" s="1" t="s">
        <v>129</v>
      </c>
      <c r="D18" s="3" t="s">
        <v>20</v>
      </c>
      <c r="E18" s="3" t="s">
        <v>21</v>
      </c>
      <c r="F18" s="4" t="s">
        <v>22</v>
      </c>
      <c r="G18" s="4" t="s">
        <v>23</v>
      </c>
      <c r="H18" s="4" t="s">
        <v>24</v>
      </c>
      <c r="I18" s="4" t="s">
        <v>25</v>
      </c>
      <c r="J18" s="5" t="s">
        <v>25</v>
      </c>
      <c r="K18" s="5" t="s">
        <v>130</v>
      </c>
      <c r="L18" s="5" t="s">
        <v>125</v>
      </c>
      <c r="M18" s="5" t="s">
        <v>131</v>
      </c>
      <c r="N18" s="5" t="s">
        <v>132</v>
      </c>
      <c r="O18" s="5"/>
      <c r="P18" s="4" t="str">
        <f t="shared" si="0"/>
        <v>Outstanding</v>
      </c>
      <c r="Q18" s="13" t="s">
        <v>25</v>
      </c>
    </row>
    <row r="19" spans="1:17" ht="60" customHeight="1" x14ac:dyDescent="0.35">
      <c r="A19" s="11" t="s">
        <v>91</v>
      </c>
      <c r="B19" s="2" t="s">
        <v>133</v>
      </c>
      <c r="C19" s="1" t="s">
        <v>134</v>
      </c>
      <c r="D19" s="3" t="s">
        <v>20</v>
      </c>
      <c r="E19" s="3" t="s">
        <v>21</v>
      </c>
      <c r="F19" s="4" t="s">
        <v>22</v>
      </c>
      <c r="G19" s="4" t="s">
        <v>23</v>
      </c>
      <c r="H19" s="4" t="s">
        <v>24</v>
      </c>
      <c r="I19" s="4" t="s">
        <v>25</v>
      </c>
      <c r="J19" s="5" t="s">
        <v>25</v>
      </c>
      <c r="K19" s="5" t="s">
        <v>135</v>
      </c>
      <c r="L19" s="5" t="s">
        <v>125</v>
      </c>
      <c r="M19" s="5" t="s">
        <v>126</v>
      </c>
      <c r="N19" s="5" t="s">
        <v>136</v>
      </c>
      <c r="O19" s="5"/>
      <c r="P19" s="4" t="str">
        <f t="shared" si="0"/>
        <v>Outstanding</v>
      </c>
      <c r="Q19" s="13" t="s">
        <v>25</v>
      </c>
    </row>
    <row r="20" spans="1:17" ht="60" customHeight="1" x14ac:dyDescent="0.35">
      <c r="A20" s="11" t="s">
        <v>91</v>
      </c>
      <c r="B20" s="2" t="s">
        <v>137</v>
      </c>
      <c r="C20" s="1" t="s">
        <v>138</v>
      </c>
      <c r="D20" s="3" t="s">
        <v>20</v>
      </c>
      <c r="E20" s="3" t="s">
        <v>21</v>
      </c>
      <c r="F20" s="4" t="s">
        <v>22</v>
      </c>
      <c r="G20" s="4" t="s">
        <v>23</v>
      </c>
      <c r="H20" s="4" t="s">
        <v>24</v>
      </c>
      <c r="I20" s="4" t="s">
        <v>25</v>
      </c>
      <c r="J20" s="5" t="s">
        <v>25</v>
      </c>
      <c r="K20" s="5" t="s">
        <v>139</v>
      </c>
      <c r="L20" s="5" t="s">
        <v>140</v>
      </c>
      <c r="M20" s="5" t="s">
        <v>141</v>
      </c>
      <c r="N20" s="5" t="s">
        <v>142</v>
      </c>
      <c r="O20" s="5"/>
      <c r="P20" s="4" t="str">
        <f t="shared" si="0"/>
        <v>Outstanding</v>
      </c>
      <c r="Q20" s="13" t="s">
        <v>25</v>
      </c>
    </row>
    <row r="21" spans="1:17" ht="60" customHeight="1" x14ac:dyDescent="0.35">
      <c r="A21" s="11" t="s">
        <v>91</v>
      </c>
      <c r="B21" s="2" t="s">
        <v>143</v>
      </c>
      <c r="C21" s="1" t="s">
        <v>144</v>
      </c>
      <c r="D21" s="3" t="s">
        <v>20</v>
      </c>
      <c r="E21" s="3" t="s">
        <v>21</v>
      </c>
      <c r="F21" s="4" t="s">
        <v>22</v>
      </c>
      <c r="G21" s="4" t="s">
        <v>23</v>
      </c>
      <c r="H21" s="4" t="s">
        <v>24</v>
      </c>
      <c r="I21" s="4" t="s">
        <v>25</v>
      </c>
      <c r="J21" s="5" t="s">
        <v>25</v>
      </c>
      <c r="K21" s="5" t="s">
        <v>145</v>
      </c>
      <c r="L21" s="5" t="s">
        <v>146</v>
      </c>
      <c r="M21" s="5"/>
      <c r="N21" s="5" t="s">
        <v>147</v>
      </c>
      <c r="O21" s="5"/>
      <c r="P21" s="4" t="str">
        <f t="shared" si="0"/>
        <v>Outstanding</v>
      </c>
      <c r="Q21" s="13" t="s">
        <v>25</v>
      </c>
    </row>
    <row r="22" spans="1:17" ht="60" customHeight="1" x14ac:dyDescent="0.35">
      <c r="A22" s="11" t="s">
        <v>91</v>
      </c>
      <c r="B22" s="2" t="s">
        <v>148</v>
      </c>
      <c r="C22" s="1" t="s">
        <v>149</v>
      </c>
      <c r="D22" s="3" t="s">
        <v>20</v>
      </c>
      <c r="E22" s="3" t="s">
        <v>21</v>
      </c>
      <c r="F22" s="4" t="s">
        <v>22</v>
      </c>
      <c r="G22" s="4" t="s">
        <v>23</v>
      </c>
      <c r="H22" s="4" t="s">
        <v>24</v>
      </c>
      <c r="I22" s="4" t="s">
        <v>25</v>
      </c>
      <c r="J22" s="5" t="s">
        <v>25</v>
      </c>
      <c r="K22" s="5" t="s">
        <v>150</v>
      </c>
      <c r="L22" s="5" t="s">
        <v>125</v>
      </c>
      <c r="M22" s="5"/>
      <c r="N22" s="5" t="s">
        <v>151</v>
      </c>
      <c r="O22" s="5" t="s">
        <v>152</v>
      </c>
      <c r="P22" s="4" t="str">
        <f t="shared" si="0"/>
        <v>Outstanding</v>
      </c>
      <c r="Q22" s="13" t="s">
        <v>25</v>
      </c>
    </row>
    <row r="23" spans="1:17" ht="60" customHeight="1" x14ac:dyDescent="0.35">
      <c r="A23" s="11" t="s">
        <v>153</v>
      </c>
      <c r="B23" s="2" t="s">
        <v>154</v>
      </c>
      <c r="C23" s="1" t="s">
        <v>155</v>
      </c>
      <c r="D23" s="3" t="s">
        <v>20</v>
      </c>
      <c r="E23" s="3" t="s">
        <v>21</v>
      </c>
      <c r="F23" s="4" t="s">
        <v>22</v>
      </c>
      <c r="G23" s="4" t="s">
        <v>23</v>
      </c>
      <c r="H23" s="4" t="s">
        <v>24</v>
      </c>
      <c r="I23" s="4" t="s">
        <v>25</v>
      </c>
      <c r="J23" s="5" t="s">
        <v>25</v>
      </c>
      <c r="K23" s="5" t="s">
        <v>156</v>
      </c>
      <c r="L23" s="5" t="s">
        <v>157</v>
      </c>
      <c r="M23" s="5" t="s">
        <v>158</v>
      </c>
      <c r="N23" s="5" t="s">
        <v>159</v>
      </c>
      <c r="O23" s="5" t="s">
        <v>160</v>
      </c>
      <c r="P23" s="4" t="str">
        <f t="shared" si="0"/>
        <v>Outstanding</v>
      </c>
      <c r="Q23" s="13" t="s">
        <v>25</v>
      </c>
    </row>
    <row r="24" spans="1:17" ht="60" customHeight="1" x14ac:dyDescent="0.35">
      <c r="A24" s="11" t="s">
        <v>153</v>
      </c>
      <c r="B24" s="2" t="s">
        <v>161</v>
      </c>
      <c r="C24" s="1" t="s">
        <v>162</v>
      </c>
      <c r="D24" s="3" t="s">
        <v>20</v>
      </c>
      <c r="E24" s="3" t="s">
        <v>21</v>
      </c>
      <c r="F24" s="4" t="s">
        <v>22</v>
      </c>
      <c r="G24" s="4" t="s">
        <v>23</v>
      </c>
      <c r="H24" s="4" t="s">
        <v>24</v>
      </c>
      <c r="I24" s="4" t="s">
        <v>25</v>
      </c>
      <c r="J24" s="5" t="s">
        <v>25</v>
      </c>
      <c r="K24" s="5" t="s">
        <v>163</v>
      </c>
      <c r="L24" s="5" t="s">
        <v>164</v>
      </c>
      <c r="M24" s="5" t="s">
        <v>165</v>
      </c>
      <c r="N24" s="5" t="s">
        <v>166</v>
      </c>
      <c r="O24" s="5" t="s">
        <v>160</v>
      </c>
      <c r="P24" s="4" t="str">
        <f t="shared" si="0"/>
        <v>Outstanding</v>
      </c>
      <c r="Q24" s="13" t="s">
        <v>25</v>
      </c>
    </row>
    <row r="25" spans="1:17" ht="60" customHeight="1" x14ac:dyDescent="0.35">
      <c r="A25" s="11" t="s">
        <v>153</v>
      </c>
      <c r="B25" s="2" t="s">
        <v>167</v>
      </c>
      <c r="C25" s="1" t="s">
        <v>168</v>
      </c>
      <c r="D25" s="3" t="s">
        <v>20</v>
      </c>
      <c r="E25" s="3" t="s">
        <v>21</v>
      </c>
      <c r="F25" s="4" t="s">
        <v>22</v>
      </c>
      <c r="G25" s="4" t="s">
        <v>23</v>
      </c>
      <c r="H25" s="4" t="s">
        <v>24</v>
      </c>
      <c r="I25" s="4" t="s">
        <v>25</v>
      </c>
      <c r="J25" s="5" t="s">
        <v>25</v>
      </c>
      <c r="K25" s="5" t="s">
        <v>169</v>
      </c>
      <c r="L25" s="5" t="s">
        <v>170</v>
      </c>
      <c r="M25" s="5" t="s">
        <v>171</v>
      </c>
      <c r="N25" s="5" t="s">
        <v>172</v>
      </c>
      <c r="O25" s="5" t="s">
        <v>160</v>
      </c>
      <c r="P25" s="4" t="str">
        <f t="shared" si="0"/>
        <v>Outstanding</v>
      </c>
      <c r="Q25" s="13" t="s">
        <v>25</v>
      </c>
    </row>
    <row r="26" spans="1:17" ht="60" customHeight="1" x14ac:dyDescent="0.35">
      <c r="A26" s="11" t="s">
        <v>153</v>
      </c>
      <c r="B26" s="2" t="s">
        <v>173</v>
      </c>
      <c r="C26" s="1" t="s">
        <v>174</v>
      </c>
      <c r="D26" s="3" t="s">
        <v>20</v>
      </c>
      <c r="E26" s="3" t="s">
        <v>21</v>
      </c>
      <c r="F26" s="4" t="s">
        <v>22</v>
      </c>
      <c r="G26" s="4" t="s">
        <v>23</v>
      </c>
      <c r="H26" s="4" t="s">
        <v>24</v>
      </c>
      <c r="I26" s="4" t="s">
        <v>25</v>
      </c>
      <c r="J26" s="5" t="s">
        <v>25</v>
      </c>
      <c r="K26" s="5" t="s">
        <v>175</v>
      </c>
      <c r="L26" s="5" t="s">
        <v>176</v>
      </c>
      <c r="M26" s="5" t="s">
        <v>171</v>
      </c>
      <c r="N26" s="5" t="s">
        <v>177</v>
      </c>
      <c r="O26" s="5" t="s">
        <v>160</v>
      </c>
      <c r="P26" s="4" t="str">
        <f t="shared" si="0"/>
        <v>Outstanding</v>
      </c>
      <c r="Q26" s="13" t="s">
        <v>25</v>
      </c>
    </row>
    <row r="27" spans="1:17" ht="60" customHeight="1" x14ac:dyDescent="0.35">
      <c r="A27" s="11" t="s">
        <v>178</v>
      </c>
      <c r="B27" s="2" t="s">
        <v>179</v>
      </c>
      <c r="C27" s="1" t="s">
        <v>180</v>
      </c>
      <c r="D27" s="3" t="s">
        <v>20</v>
      </c>
      <c r="E27" s="3" t="s">
        <v>21</v>
      </c>
      <c r="F27" s="4" t="s">
        <v>22</v>
      </c>
      <c r="G27" s="4" t="s">
        <v>23</v>
      </c>
      <c r="H27" s="4" t="s">
        <v>24</v>
      </c>
      <c r="I27" s="4" t="s">
        <v>25</v>
      </c>
      <c r="J27" s="5" t="s">
        <v>25</v>
      </c>
      <c r="K27" s="5" t="s">
        <v>181</v>
      </c>
      <c r="L27" s="5" t="s">
        <v>182</v>
      </c>
      <c r="M27" s="5" t="s">
        <v>183</v>
      </c>
      <c r="N27" s="5" t="s">
        <v>184</v>
      </c>
      <c r="O27" s="5" t="s">
        <v>185</v>
      </c>
      <c r="P27" s="4" t="str">
        <f t="shared" si="0"/>
        <v>Outstanding</v>
      </c>
      <c r="Q27" s="13" t="s">
        <v>25</v>
      </c>
    </row>
    <row r="28" spans="1:17" ht="60" customHeight="1" x14ac:dyDescent="0.35">
      <c r="A28" s="11" t="s">
        <v>178</v>
      </c>
      <c r="B28" s="2" t="s">
        <v>186</v>
      </c>
      <c r="C28" s="1" t="s">
        <v>187</v>
      </c>
      <c r="D28" s="3" t="s">
        <v>20</v>
      </c>
      <c r="E28" s="3" t="s">
        <v>21</v>
      </c>
      <c r="F28" s="4" t="s">
        <v>22</v>
      </c>
      <c r="G28" s="4" t="s">
        <v>23</v>
      </c>
      <c r="H28" s="4" t="s">
        <v>24</v>
      </c>
      <c r="I28" s="4" t="s">
        <v>25</v>
      </c>
      <c r="J28" s="5" t="s">
        <v>25</v>
      </c>
      <c r="K28" s="5" t="s">
        <v>188</v>
      </c>
      <c r="L28" s="5" t="s">
        <v>189</v>
      </c>
      <c r="M28" s="5" t="s">
        <v>190</v>
      </c>
      <c r="N28" s="5" t="s">
        <v>191</v>
      </c>
      <c r="O28" s="5" t="s">
        <v>192</v>
      </c>
      <c r="P28" s="4" t="str">
        <f t="shared" si="0"/>
        <v>Outstanding</v>
      </c>
      <c r="Q28" s="13" t="s">
        <v>25</v>
      </c>
    </row>
    <row r="29" spans="1:17" ht="60" customHeight="1" x14ac:dyDescent="0.35">
      <c r="A29" s="11" t="s">
        <v>178</v>
      </c>
      <c r="B29" s="2" t="s">
        <v>193</v>
      </c>
      <c r="C29" s="1" t="s">
        <v>194</v>
      </c>
      <c r="D29" s="3" t="s">
        <v>20</v>
      </c>
      <c r="E29" s="3" t="s">
        <v>21</v>
      </c>
      <c r="F29" s="4" t="s">
        <v>22</v>
      </c>
      <c r="G29" s="4" t="s">
        <v>23</v>
      </c>
      <c r="H29" s="4" t="s">
        <v>24</v>
      </c>
      <c r="I29" s="4" t="s">
        <v>25</v>
      </c>
      <c r="J29" s="5" t="s">
        <v>25</v>
      </c>
      <c r="K29" s="5" t="s">
        <v>195</v>
      </c>
      <c r="L29" s="5" t="s">
        <v>196</v>
      </c>
      <c r="M29" s="5" t="s">
        <v>197</v>
      </c>
      <c r="N29" s="5" t="s">
        <v>198</v>
      </c>
      <c r="O29" s="5" t="s">
        <v>199</v>
      </c>
      <c r="P29" s="4" t="str">
        <f t="shared" si="0"/>
        <v>Outstanding</v>
      </c>
      <c r="Q29" s="13" t="s">
        <v>25</v>
      </c>
    </row>
    <row r="30" spans="1:17" ht="60" customHeight="1" x14ac:dyDescent="0.35">
      <c r="A30" s="11" t="s">
        <v>200</v>
      </c>
      <c r="B30" s="2" t="s">
        <v>201</v>
      </c>
      <c r="C30" s="1" t="s">
        <v>202</v>
      </c>
      <c r="D30" s="3" t="s">
        <v>20</v>
      </c>
      <c r="E30" s="3" t="s">
        <v>21</v>
      </c>
      <c r="F30" s="4" t="s">
        <v>22</v>
      </c>
      <c r="G30" s="4" t="s">
        <v>23</v>
      </c>
      <c r="H30" s="4" t="s">
        <v>24</v>
      </c>
      <c r="I30" s="4" t="s">
        <v>25</v>
      </c>
      <c r="J30" s="5" t="s">
        <v>25</v>
      </c>
      <c r="K30" s="5" t="s">
        <v>203</v>
      </c>
      <c r="L30" s="5" t="s">
        <v>204</v>
      </c>
      <c r="M30" s="5" t="s">
        <v>205</v>
      </c>
      <c r="N30" s="5" t="s">
        <v>206</v>
      </c>
      <c r="O30" s="5"/>
      <c r="P30" s="4" t="str">
        <f t="shared" si="0"/>
        <v>Outstanding</v>
      </c>
      <c r="Q30" s="13" t="s">
        <v>25</v>
      </c>
    </row>
    <row r="31" spans="1:17" ht="60" customHeight="1" x14ac:dyDescent="0.35">
      <c r="A31" s="11" t="s">
        <v>200</v>
      </c>
      <c r="B31" s="2" t="s">
        <v>207</v>
      </c>
      <c r="C31" s="1" t="s">
        <v>208</v>
      </c>
      <c r="D31" s="3" t="s">
        <v>20</v>
      </c>
      <c r="E31" s="3" t="s">
        <v>21</v>
      </c>
      <c r="F31" s="4" t="s">
        <v>22</v>
      </c>
      <c r="G31" s="4" t="s">
        <v>23</v>
      </c>
      <c r="H31" s="4" t="s">
        <v>24</v>
      </c>
      <c r="I31" s="4" t="s">
        <v>25</v>
      </c>
      <c r="J31" s="5" t="s">
        <v>25</v>
      </c>
      <c r="K31" s="5" t="s">
        <v>209</v>
      </c>
      <c r="L31" s="5" t="s">
        <v>210</v>
      </c>
      <c r="M31" s="5" t="s">
        <v>211</v>
      </c>
      <c r="N31" s="5" t="s">
        <v>212</v>
      </c>
      <c r="O31" s="5"/>
      <c r="P31" s="4" t="str">
        <f t="shared" si="0"/>
        <v>Outstanding</v>
      </c>
      <c r="Q31" s="13" t="s">
        <v>25</v>
      </c>
    </row>
    <row r="32" spans="1:17" ht="60" customHeight="1" x14ac:dyDescent="0.35">
      <c r="A32" s="11" t="s">
        <v>200</v>
      </c>
      <c r="B32" s="2" t="s">
        <v>213</v>
      </c>
      <c r="C32" s="1" t="s">
        <v>214</v>
      </c>
      <c r="D32" s="3" t="s">
        <v>20</v>
      </c>
      <c r="E32" s="3" t="s">
        <v>21</v>
      </c>
      <c r="F32" s="4" t="s">
        <v>22</v>
      </c>
      <c r="G32" s="4" t="s">
        <v>23</v>
      </c>
      <c r="H32" s="4" t="s">
        <v>24</v>
      </c>
      <c r="I32" s="4" t="s">
        <v>25</v>
      </c>
      <c r="J32" s="5" t="s">
        <v>25</v>
      </c>
      <c r="K32" s="5" t="s">
        <v>215</v>
      </c>
      <c r="L32" s="5" t="s">
        <v>210</v>
      </c>
      <c r="M32" s="5" t="s">
        <v>216</v>
      </c>
      <c r="N32" s="5" t="s">
        <v>217</v>
      </c>
      <c r="O32" s="5"/>
      <c r="P32" s="4" t="str">
        <f t="shared" si="0"/>
        <v>Outstanding</v>
      </c>
      <c r="Q32" s="13" t="s">
        <v>25</v>
      </c>
    </row>
    <row r="33" spans="1:17" ht="60" customHeight="1" x14ac:dyDescent="0.35">
      <c r="A33" s="11" t="s">
        <v>200</v>
      </c>
      <c r="B33" s="2" t="s">
        <v>218</v>
      </c>
      <c r="C33" s="1" t="s">
        <v>219</v>
      </c>
      <c r="D33" s="3" t="s">
        <v>20</v>
      </c>
      <c r="E33" s="3" t="s">
        <v>21</v>
      </c>
      <c r="F33" s="4" t="s">
        <v>22</v>
      </c>
      <c r="G33" s="4" t="s">
        <v>23</v>
      </c>
      <c r="H33" s="4" t="s">
        <v>24</v>
      </c>
      <c r="I33" s="4" t="s">
        <v>25</v>
      </c>
      <c r="J33" s="5" t="s">
        <v>25</v>
      </c>
      <c r="K33" s="5" t="s">
        <v>220</v>
      </c>
      <c r="L33" s="5" t="s">
        <v>221</v>
      </c>
      <c r="M33" s="5" t="s">
        <v>222</v>
      </c>
      <c r="N33" s="5" t="s">
        <v>223</v>
      </c>
      <c r="O33" s="5"/>
      <c r="P33" s="4" t="str">
        <f t="shared" si="0"/>
        <v>Outstanding</v>
      </c>
      <c r="Q33" s="13" t="s">
        <v>25</v>
      </c>
    </row>
    <row r="34" spans="1:17" ht="60" customHeight="1" x14ac:dyDescent="0.35">
      <c r="A34" s="11" t="s">
        <v>200</v>
      </c>
      <c r="B34" s="2" t="s">
        <v>224</v>
      </c>
      <c r="C34" s="1" t="s">
        <v>225</v>
      </c>
      <c r="D34" s="3" t="s">
        <v>20</v>
      </c>
      <c r="E34" s="3" t="s">
        <v>21</v>
      </c>
      <c r="F34" s="4" t="s">
        <v>22</v>
      </c>
      <c r="G34" s="4" t="s">
        <v>23</v>
      </c>
      <c r="H34" s="4" t="s">
        <v>24</v>
      </c>
      <c r="I34" s="4" t="s">
        <v>25</v>
      </c>
      <c r="J34" s="5" t="s">
        <v>25</v>
      </c>
      <c r="K34" s="5" t="s">
        <v>226</v>
      </c>
      <c r="L34" s="5" t="s">
        <v>227</v>
      </c>
      <c r="M34" s="5" t="s">
        <v>228</v>
      </c>
      <c r="N34" s="5" t="s">
        <v>229</v>
      </c>
      <c r="O34" s="5" t="s">
        <v>230</v>
      </c>
      <c r="P34" s="4" t="str">
        <f t="shared" si="0"/>
        <v>Outstanding</v>
      </c>
      <c r="Q34" s="13" t="s">
        <v>25</v>
      </c>
    </row>
    <row r="35" spans="1:17" ht="60" customHeight="1" x14ac:dyDescent="0.35">
      <c r="A35" s="11" t="s">
        <v>200</v>
      </c>
      <c r="B35" s="2" t="s">
        <v>231</v>
      </c>
      <c r="C35" s="1" t="s">
        <v>232</v>
      </c>
      <c r="D35" s="3" t="s">
        <v>20</v>
      </c>
      <c r="E35" s="3" t="s">
        <v>21</v>
      </c>
      <c r="F35" s="4" t="s">
        <v>22</v>
      </c>
      <c r="G35" s="4" t="s">
        <v>23</v>
      </c>
      <c r="H35" s="4" t="s">
        <v>24</v>
      </c>
      <c r="I35" s="4" t="s">
        <v>25</v>
      </c>
      <c r="J35" s="5" t="s">
        <v>25</v>
      </c>
      <c r="K35" s="5" t="s">
        <v>233</v>
      </c>
      <c r="L35" s="5" t="s">
        <v>234</v>
      </c>
      <c r="M35" s="5"/>
      <c r="N35" s="5" t="s">
        <v>235</v>
      </c>
      <c r="O35" s="5" t="s">
        <v>236</v>
      </c>
      <c r="P35" s="4" t="str">
        <f t="shared" si="0"/>
        <v>Outstanding</v>
      </c>
      <c r="Q35" s="13" t="s">
        <v>25</v>
      </c>
    </row>
    <row r="36" spans="1:17" ht="60" customHeight="1" x14ac:dyDescent="0.35">
      <c r="A36" s="11" t="s">
        <v>200</v>
      </c>
      <c r="B36" s="2" t="s">
        <v>237</v>
      </c>
      <c r="C36" s="1" t="s">
        <v>238</v>
      </c>
      <c r="D36" s="3" t="s">
        <v>20</v>
      </c>
      <c r="E36" s="3" t="s">
        <v>21</v>
      </c>
      <c r="F36" s="4" t="s">
        <v>22</v>
      </c>
      <c r="G36" s="4" t="s">
        <v>23</v>
      </c>
      <c r="H36" s="4" t="s">
        <v>24</v>
      </c>
      <c r="I36" s="4" t="s">
        <v>25</v>
      </c>
      <c r="J36" s="5" t="s">
        <v>25</v>
      </c>
      <c r="K36" s="5" t="s">
        <v>239</v>
      </c>
      <c r="L36" s="5" t="s">
        <v>240</v>
      </c>
      <c r="M36" s="5" t="s">
        <v>241</v>
      </c>
      <c r="N36" s="5" t="s">
        <v>242</v>
      </c>
      <c r="O36" s="5" t="s">
        <v>243</v>
      </c>
      <c r="P36" s="4" t="str">
        <f t="shared" si="0"/>
        <v>Outstanding</v>
      </c>
      <c r="Q36" s="13" t="s">
        <v>25</v>
      </c>
    </row>
    <row r="37" spans="1:17" ht="60" customHeight="1" x14ac:dyDescent="0.35">
      <c r="A37" s="11" t="s">
        <v>200</v>
      </c>
      <c r="B37" s="2" t="s">
        <v>244</v>
      </c>
      <c r="C37" s="1" t="s">
        <v>245</v>
      </c>
      <c r="D37" s="3" t="s">
        <v>20</v>
      </c>
      <c r="E37" s="3" t="s">
        <v>21</v>
      </c>
      <c r="F37" s="4" t="s">
        <v>22</v>
      </c>
      <c r="G37" s="4" t="s">
        <v>23</v>
      </c>
      <c r="H37" s="4" t="s">
        <v>24</v>
      </c>
      <c r="I37" s="4" t="s">
        <v>25</v>
      </c>
      <c r="J37" s="5" t="s">
        <v>25</v>
      </c>
      <c r="K37" s="5" t="s">
        <v>246</v>
      </c>
      <c r="L37" s="5" t="s">
        <v>240</v>
      </c>
      <c r="M37" s="5" t="s">
        <v>247</v>
      </c>
      <c r="N37" s="5" t="s">
        <v>242</v>
      </c>
      <c r="O37" s="5" t="s">
        <v>248</v>
      </c>
      <c r="P37" s="4" t="str">
        <f t="shared" si="0"/>
        <v>Outstanding</v>
      </c>
      <c r="Q37" s="13" t="s">
        <v>25</v>
      </c>
    </row>
    <row r="38" spans="1:17" ht="60" customHeight="1" x14ac:dyDescent="0.35">
      <c r="A38" s="11" t="s">
        <v>200</v>
      </c>
      <c r="B38" s="2" t="s">
        <v>249</v>
      </c>
      <c r="C38" s="1" t="s">
        <v>250</v>
      </c>
      <c r="D38" s="3" t="s">
        <v>20</v>
      </c>
      <c r="E38" s="3" t="s">
        <v>60</v>
      </c>
      <c r="F38" s="4" t="s">
        <v>22</v>
      </c>
      <c r="G38" s="4" t="s">
        <v>23</v>
      </c>
      <c r="H38" s="4" t="s">
        <v>24</v>
      </c>
      <c r="I38" s="4" t="s">
        <v>25</v>
      </c>
      <c r="J38" s="5" t="s">
        <v>25</v>
      </c>
      <c r="K38" s="5" t="s">
        <v>251</v>
      </c>
      <c r="L38" s="5" t="s">
        <v>252</v>
      </c>
      <c r="M38" s="5" t="s">
        <v>253</v>
      </c>
      <c r="N38" s="5" t="s">
        <v>254</v>
      </c>
      <c r="O38" s="5" t="s">
        <v>255</v>
      </c>
      <c r="P38" s="4" t="str">
        <f t="shared" si="0"/>
        <v>Outstanding</v>
      </c>
      <c r="Q38" s="13" t="s">
        <v>25</v>
      </c>
    </row>
    <row r="39" spans="1:17" ht="60" customHeight="1" x14ac:dyDescent="0.35">
      <c r="A39" s="11" t="s">
        <v>200</v>
      </c>
      <c r="B39" s="2" t="s">
        <v>256</v>
      </c>
      <c r="C39" s="1" t="s">
        <v>257</v>
      </c>
      <c r="D39" s="3" t="s">
        <v>20</v>
      </c>
      <c r="E39" s="3" t="s">
        <v>60</v>
      </c>
      <c r="F39" s="4" t="s">
        <v>22</v>
      </c>
      <c r="G39" s="4" t="s">
        <v>23</v>
      </c>
      <c r="H39" s="4" t="s">
        <v>24</v>
      </c>
      <c r="I39" s="4" t="s">
        <v>25</v>
      </c>
      <c r="J39" s="5" t="s">
        <v>25</v>
      </c>
      <c r="K39" s="5" t="s">
        <v>258</v>
      </c>
      <c r="L39" s="5" t="s">
        <v>259</v>
      </c>
      <c r="M39" s="5" t="s">
        <v>260</v>
      </c>
      <c r="N39" s="5" t="s">
        <v>261</v>
      </c>
      <c r="O39" s="5" t="s">
        <v>262</v>
      </c>
      <c r="P39" s="4" t="str">
        <f t="shared" si="0"/>
        <v>Outstanding</v>
      </c>
      <c r="Q39" s="13" t="s">
        <v>25</v>
      </c>
    </row>
    <row r="40" spans="1:17" ht="60" customHeight="1" x14ac:dyDescent="0.35">
      <c r="A40" s="11" t="s">
        <v>263</v>
      </c>
      <c r="B40" s="2" t="s">
        <v>264</v>
      </c>
      <c r="C40" s="1" t="s">
        <v>265</v>
      </c>
      <c r="D40" s="3" t="s">
        <v>20</v>
      </c>
      <c r="E40" s="3" t="s">
        <v>60</v>
      </c>
      <c r="F40" s="4" t="s">
        <v>22</v>
      </c>
      <c r="G40" s="4" t="s">
        <v>23</v>
      </c>
      <c r="H40" s="4" t="s">
        <v>24</v>
      </c>
      <c r="I40" s="4" t="s">
        <v>25</v>
      </c>
      <c r="J40" s="5" t="s">
        <v>25</v>
      </c>
      <c r="K40" s="5" t="s">
        <v>266</v>
      </c>
      <c r="L40" s="5" t="s">
        <v>267</v>
      </c>
      <c r="M40" s="5"/>
      <c r="N40" s="5" t="s">
        <v>268</v>
      </c>
      <c r="O40" s="5" t="s">
        <v>269</v>
      </c>
      <c r="P40" s="4" t="str">
        <f t="shared" si="0"/>
        <v>Outstanding</v>
      </c>
      <c r="Q40" s="13" t="s">
        <v>25</v>
      </c>
    </row>
    <row r="41" spans="1:17" ht="60" customHeight="1" x14ac:dyDescent="0.35">
      <c r="A41" s="11" t="s">
        <v>263</v>
      </c>
      <c r="B41" s="2" t="s">
        <v>270</v>
      </c>
      <c r="C41" s="1" t="s">
        <v>271</v>
      </c>
      <c r="D41" s="3" t="s">
        <v>20</v>
      </c>
      <c r="E41" s="3" t="s">
        <v>60</v>
      </c>
      <c r="F41" s="4" t="s">
        <v>22</v>
      </c>
      <c r="G41" s="4" t="s">
        <v>23</v>
      </c>
      <c r="H41" s="4" t="s">
        <v>24</v>
      </c>
      <c r="I41" s="4" t="s">
        <v>25</v>
      </c>
      <c r="J41" s="5" t="s">
        <v>25</v>
      </c>
      <c r="K41" s="5" t="s">
        <v>272</v>
      </c>
      <c r="L41" s="5" t="s">
        <v>273</v>
      </c>
      <c r="M41" s="5" t="s">
        <v>274</v>
      </c>
      <c r="N41" s="5" t="s">
        <v>275</v>
      </c>
      <c r="O41" s="5" t="s">
        <v>276</v>
      </c>
      <c r="P41" s="4" t="str">
        <f t="shared" si="0"/>
        <v>Outstanding</v>
      </c>
      <c r="Q41" s="13" t="s">
        <v>25</v>
      </c>
    </row>
    <row r="42" spans="1:17" ht="60" customHeight="1" x14ac:dyDescent="0.35">
      <c r="A42" s="11" t="s">
        <v>263</v>
      </c>
      <c r="B42" s="2" t="s">
        <v>277</v>
      </c>
      <c r="C42" s="1" t="s">
        <v>278</v>
      </c>
      <c r="D42" s="3" t="s">
        <v>20</v>
      </c>
      <c r="E42" s="3" t="s">
        <v>60</v>
      </c>
      <c r="F42" s="4" t="s">
        <v>22</v>
      </c>
      <c r="G42" s="4" t="s">
        <v>23</v>
      </c>
      <c r="H42" s="4" t="s">
        <v>24</v>
      </c>
      <c r="I42" s="4" t="s">
        <v>25</v>
      </c>
      <c r="J42" s="5" t="s">
        <v>25</v>
      </c>
      <c r="K42" s="5" t="s">
        <v>279</v>
      </c>
      <c r="L42" s="5" t="s">
        <v>280</v>
      </c>
      <c r="M42" s="5" t="s">
        <v>281</v>
      </c>
      <c r="N42" s="5" t="s">
        <v>282</v>
      </c>
      <c r="O42" s="5" t="s">
        <v>283</v>
      </c>
      <c r="P42" s="4" t="str">
        <f t="shared" si="0"/>
        <v>Outstanding</v>
      </c>
      <c r="Q42" s="13" t="s">
        <v>25</v>
      </c>
    </row>
    <row r="43" spans="1:17" ht="60" customHeight="1" x14ac:dyDescent="0.35">
      <c r="A43" s="11" t="s">
        <v>263</v>
      </c>
      <c r="B43" s="2" t="s">
        <v>284</v>
      </c>
      <c r="C43" s="1" t="s">
        <v>285</v>
      </c>
      <c r="D43" s="3" t="s">
        <v>20</v>
      </c>
      <c r="E43" s="3" t="s">
        <v>60</v>
      </c>
      <c r="F43" s="4" t="s">
        <v>22</v>
      </c>
      <c r="G43" s="4" t="s">
        <v>23</v>
      </c>
      <c r="H43" s="4" t="s">
        <v>24</v>
      </c>
      <c r="I43" s="4" t="s">
        <v>25</v>
      </c>
      <c r="J43" s="5" t="s">
        <v>25</v>
      </c>
      <c r="K43" s="5" t="s">
        <v>286</v>
      </c>
      <c r="L43" s="5" t="s">
        <v>287</v>
      </c>
      <c r="M43" s="5"/>
      <c r="N43" s="5" t="s">
        <v>288</v>
      </c>
      <c r="O43" s="5"/>
      <c r="P43" s="4" t="str">
        <f t="shared" si="0"/>
        <v>Outstanding</v>
      </c>
      <c r="Q43" s="13" t="s">
        <v>25</v>
      </c>
    </row>
    <row r="44" spans="1:17" ht="60" customHeight="1" x14ac:dyDescent="0.35">
      <c r="A44" s="11" t="s">
        <v>289</v>
      </c>
      <c r="B44" s="2" t="s">
        <v>290</v>
      </c>
      <c r="C44" s="1" t="s">
        <v>291</v>
      </c>
      <c r="D44" s="3" t="s">
        <v>20</v>
      </c>
      <c r="E44" s="3" t="s">
        <v>21</v>
      </c>
      <c r="F44" s="4" t="s">
        <v>22</v>
      </c>
      <c r="G44" s="4" t="s">
        <v>23</v>
      </c>
      <c r="H44" s="4" t="s">
        <v>24</v>
      </c>
      <c r="I44" s="4" t="s">
        <v>25</v>
      </c>
      <c r="J44" s="5" t="s">
        <v>25</v>
      </c>
      <c r="K44" s="5" t="s">
        <v>292</v>
      </c>
      <c r="L44" s="5" t="s">
        <v>293</v>
      </c>
      <c r="M44" s="5" t="s">
        <v>294</v>
      </c>
      <c r="N44" s="5" t="s">
        <v>295</v>
      </c>
      <c r="O44" s="5" t="s">
        <v>296</v>
      </c>
      <c r="P44" s="4" t="str">
        <f t="shared" si="0"/>
        <v>Outstanding</v>
      </c>
      <c r="Q44" s="13" t="s">
        <v>25</v>
      </c>
    </row>
    <row r="45" spans="1:17" ht="60" customHeight="1" x14ac:dyDescent="0.35">
      <c r="A45" s="11" t="s">
        <v>289</v>
      </c>
      <c r="B45" s="2" t="s">
        <v>297</v>
      </c>
      <c r="C45" s="1" t="s">
        <v>298</v>
      </c>
      <c r="D45" s="3" t="s">
        <v>20</v>
      </c>
      <c r="E45" s="3" t="s">
        <v>21</v>
      </c>
      <c r="F45" s="4" t="s">
        <v>22</v>
      </c>
      <c r="G45" s="4" t="s">
        <v>23</v>
      </c>
      <c r="H45" s="4" t="s">
        <v>24</v>
      </c>
      <c r="I45" s="4" t="s">
        <v>25</v>
      </c>
      <c r="J45" s="5" t="s">
        <v>25</v>
      </c>
      <c r="K45" s="5" t="s">
        <v>299</v>
      </c>
      <c r="L45" s="5" t="s">
        <v>300</v>
      </c>
      <c r="M45" s="5" t="s">
        <v>301</v>
      </c>
      <c r="N45" s="5" t="s">
        <v>302</v>
      </c>
      <c r="O45" s="5" t="s">
        <v>303</v>
      </c>
      <c r="P45" s="4" t="str">
        <f t="shared" si="0"/>
        <v>Outstanding</v>
      </c>
      <c r="Q45" s="13" t="s">
        <v>25</v>
      </c>
    </row>
    <row r="46" spans="1:17" ht="60" customHeight="1" x14ac:dyDescent="0.35">
      <c r="A46" s="11" t="s">
        <v>289</v>
      </c>
      <c r="B46" s="2" t="s">
        <v>304</v>
      </c>
      <c r="C46" s="1" t="s">
        <v>305</v>
      </c>
      <c r="D46" s="3" t="s">
        <v>20</v>
      </c>
      <c r="E46" s="3" t="s">
        <v>21</v>
      </c>
      <c r="F46" s="4" t="s">
        <v>22</v>
      </c>
      <c r="G46" s="4" t="s">
        <v>23</v>
      </c>
      <c r="H46" s="4" t="s">
        <v>24</v>
      </c>
      <c r="I46" s="4" t="s">
        <v>25</v>
      </c>
      <c r="J46" s="5" t="s">
        <v>25</v>
      </c>
      <c r="K46" s="5" t="s">
        <v>306</v>
      </c>
      <c r="L46" s="5" t="s">
        <v>307</v>
      </c>
      <c r="M46" s="5" t="s">
        <v>308</v>
      </c>
      <c r="N46" s="5" t="s">
        <v>309</v>
      </c>
      <c r="O46" s="5" t="s">
        <v>310</v>
      </c>
      <c r="P46" s="4" t="str">
        <f t="shared" si="0"/>
        <v>Outstanding</v>
      </c>
      <c r="Q46" s="13" t="s">
        <v>25</v>
      </c>
    </row>
    <row r="47" spans="1:17" ht="60" customHeight="1" x14ac:dyDescent="0.35">
      <c r="A47" s="11" t="s">
        <v>289</v>
      </c>
      <c r="B47" s="2" t="s">
        <v>311</v>
      </c>
      <c r="C47" s="1" t="s">
        <v>312</v>
      </c>
      <c r="D47" s="3" t="s">
        <v>20</v>
      </c>
      <c r="E47" s="3" t="s">
        <v>21</v>
      </c>
      <c r="F47" s="4" t="s">
        <v>22</v>
      </c>
      <c r="G47" s="4" t="s">
        <v>23</v>
      </c>
      <c r="H47" s="4" t="s">
        <v>24</v>
      </c>
      <c r="I47" s="4" t="s">
        <v>25</v>
      </c>
      <c r="J47" s="5" t="s">
        <v>25</v>
      </c>
      <c r="K47" s="5" t="s">
        <v>313</v>
      </c>
      <c r="L47" s="5" t="s">
        <v>314</v>
      </c>
      <c r="M47" s="5" t="s">
        <v>315</v>
      </c>
      <c r="N47" s="5" t="s">
        <v>316</v>
      </c>
      <c r="O47" s="5" t="s">
        <v>317</v>
      </c>
      <c r="P47" s="4" t="str">
        <f t="shared" si="0"/>
        <v>Outstanding</v>
      </c>
      <c r="Q47" s="13" t="s">
        <v>25</v>
      </c>
    </row>
    <row r="48" spans="1:17" ht="60" customHeight="1" x14ac:dyDescent="0.35">
      <c r="A48" s="11" t="s">
        <v>289</v>
      </c>
      <c r="B48" s="2" t="s">
        <v>318</v>
      </c>
      <c r="C48" s="1" t="s">
        <v>319</v>
      </c>
      <c r="D48" s="3" t="s">
        <v>20</v>
      </c>
      <c r="E48" s="3" t="s">
        <v>21</v>
      </c>
      <c r="F48" s="4" t="s">
        <v>22</v>
      </c>
      <c r="G48" s="4" t="s">
        <v>23</v>
      </c>
      <c r="H48" s="4" t="s">
        <v>24</v>
      </c>
      <c r="I48" s="4" t="s">
        <v>25</v>
      </c>
      <c r="J48" s="5" t="s">
        <v>25</v>
      </c>
      <c r="K48" s="5" t="s">
        <v>320</v>
      </c>
      <c r="L48" s="5" t="s">
        <v>321</v>
      </c>
      <c r="M48" s="5" t="s">
        <v>322</v>
      </c>
      <c r="N48" s="5" t="s">
        <v>323</v>
      </c>
      <c r="O48" s="5" t="s">
        <v>324</v>
      </c>
      <c r="P48" s="4" t="str">
        <f t="shared" si="0"/>
        <v>Outstanding</v>
      </c>
      <c r="Q48" s="13" t="s">
        <v>25</v>
      </c>
    </row>
    <row r="49" spans="1:17" ht="60" customHeight="1" x14ac:dyDescent="0.35">
      <c r="A49" s="11" t="s">
        <v>325</v>
      </c>
      <c r="B49" s="2" t="s">
        <v>326</v>
      </c>
      <c r="C49" s="1" t="s">
        <v>327</v>
      </c>
      <c r="D49" s="3" t="s">
        <v>20</v>
      </c>
      <c r="E49" s="3" t="s">
        <v>21</v>
      </c>
      <c r="F49" s="4" t="s">
        <v>22</v>
      </c>
      <c r="G49" s="4" t="s">
        <v>23</v>
      </c>
      <c r="H49" s="4" t="s">
        <v>24</v>
      </c>
      <c r="I49" s="4" t="s">
        <v>25</v>
      </c>
      <c r="J49" s="5" t="s">
        <v>25</v>
      </c>
      <c r="K49" s="5" t="s">
        <v>328</v>
      </c>
      <c r="L49" s="5" t="s">
        <v>329</v>
      </c>
      <c r="M49" s="5" t="s">
        <v>330</v>
      </c>
      <c r="N49" s="5" t="s">
        <v>331</v>
      </c>
      <c r="O49" s="5" t="s">
        <v>332</v>
      </c>
      <c r="P49" s="4" t="str">
        <f t="shared" si="0"/>
        <v>Outstanding</v>
      </c>
      <c r="Q49" s="13" t="s">
        <v>25</v>
      </c>
    </row>
    <row r="50" spans="1:17" ht="60" customHeight="1" x14ac:dyDescent="0.35">
      <c r="A50" s="11" t="s">
        <v>333</v>
      </c>
      <c r="B50" s="2" t="s">
        <v>334</v>
      </c>
      <c r="C50" s="1" t="s">
        <v>335</v>
      </c>
      <c r="D50" s="3" t="s">
        <v>20</v>
      </c>
      <c r="E50" s="3" t="s">
        <v>21</v>
      </c>
      <c r="F50" s="4" t="s">
        <v>22</v>
      </c>
      <c r="G50" s="4" t="s">
        <v>23</v>
      </c>
      <c r="H50" s="4" t="s">
        <v>24</v>
      </c>
      <c r="I50" s="4" t="s">
        <v>25</v>
      </c>
      <c r="J50" s="5" t="s">
        <v>25</v>
      </c>
      <c r="K50" s="5" t="s">
        <v>336</v>
      </c>
      <c r="L50" s="5" t="s">
        <v>337</v>
      </c>
      <c r="M50" s="5" t="s">
        <v>338</v>
      </c>
      <c r="N50" s="5" t="s">
        <v>339</v>
      </c>
      <c r="O50" s="5" t="s">
        <v>340</v>
      </c>
      <c r="P50" s="4" t="str">
        <f t="shared" si="0"/>
        <v>Outstanding</v>
      </c>
      <c r="Q50" s="13" t="s">
        <v>25</v>
      </c>
    </row>
    <row r="51" spans="1:17" ht="60" customHeight="1" x14ac:dyDescent="0.35">
      <c r="A51" s="11" t="s">
        <v>333</v>
      </c>
      <c r="B51" s="2" t="s">
        <v>341</v>
      </c>
      <c r="C51" s="1" t="s">
        <v>342</v>
      </c>
      <c r="D51" s="3" t="s">
        <v>20</v>
      </c>
      <c r="E51" s="3" t="s">
        <v>21</v>
      </c>
      <c r="F51" s="4" t="s">
        <v>22</v>
      </c>
      <c r="G51" s="4" t="s">
        <v>23</v>
      </c>
      <c r="H51" s="4" t="s">
        <v>24</v>
      </c>
      <c r="I51" s="4" t="s">
        <v>25</v>
      </c>
      <c r="J51" s="5" t="s">
        <v>25</v>
      </c>
      <c r="K51" s="5" t="s">
        <v>343</v>
      </c>
      <c r="L51" s="5" t="s">
        <v>344</v>
      </c>
      <c r="M51" s="5" t="s">
        <v>345</v>
      </c>
      <c r="N51" s="5" t="s">
        <v>346</v>
      </c>
      <c r="O51" s="5" t="s">
        <v>347</v>
      </c>
      <c r="P51" s="4" t="str">
        <f t="shared" si="0"/>
        <v>Outstanding</v>
      </c>
      <c r="Q51" s="13" t="s">
        <v>25</v>
      </c>
    </row>
    <row r="52" spans="1:17" ht="60" customHeight="1" x14ac:dyDescent="0.35">
      <c r="A52" s="11" t="s">
        <v>333</v>
      </c>
      <c r="B52" s="2" t="s">
        <v>348</v>
      </c>
      <c r="C52" s="1" t="s">
        <v>349</v>
      </c>
      <c r="D52" s="3" t="s">
        <v>20</v>
      </c>
      <c r="E52" s="3" t="s">
        <v>21</v>
      </c>
      <c r="F52" s="4" t="s">
        <v>22</v>
      </c>
      <c r="G52" s="4" t="s">
        <v>23</v>
      </c>
      <c r="H52" s="4" t="s">
        <v>24</v>
      </c>
      <c r="I52" s="4" t="s">
        <v>25</v>
      </c>
      <c r="J52" s="5" t="s">
        <v>25</v>
      </c>
      <c r="K52" s="5" t="s">
        <v>350</v>
      </c>
      <c r="L52" s="5" t="s">
        <v>351</v>
      </c>
      <c r="M52" s="5" t="s">
        <v>352</v>
      </c>
      <c r="N52" s="5" t="s">
        <v>353</v>
      </c>
      <c r="O52" s="5" t="s">
        <v>354</v>
      </c>
      <c r="P52" s="4" t="str">
        <f t="shared" si="0"/>
        <v>Outstanding</v>
      </c>
      <c r="Q52" s="13" t="s">
        <v>25</v>
      </c>
    </row>
    <row r="53" spans="1:17" ht="60" customHeight="1" x14ac:dyDescent="0.35">
      <c r="A53" s="11" t="s">
        <v>333</v>
      </c>
      <c r="B53" s="2" t="s">
        <v>355</v>
      </c>
      <c r="C53" s="1" t="s">
        <v>356</v>
      </c>
      <c r="D53" s="3" t="s">
        <v>20</v>
      </c>
      <c r="E53" s="3" t="s">
        <v>21</v>
      </c>
      <c r="F53" s="4" t="s">
        <v>22</v>
      </c>
      <c r="G53" s="4" t="s">
        <v>23</v>
      </c>
      <c r="H53" s="4" t="s">
        <v>24</v>
      </c>
      <c r="I53" s="4" t="s">
        <v>25</v>
      </c>
      <c r="J53" s="5" t="s">
        <v>25</v>
      </c>
      <c r="K53" s="5" t="s">
        <v>357</v>
      </c>
      <c r="L53" s="5" t="s">
        <v>358</v>
      </c>
      <c r="M53" s="5" t="s">
        <v>359</v>
      </c>
      <c r="N53" s="5" t="s">
        <v>360</v>
      </c>
      <c r="O53" s="5" t="s">
        <v>361</v>
      </c>
      <c r="P53" s="4" t="str">
        <f t="shared" si="0"/>
        <v>Outstanding</v>
      </c>
      <c r="Q53" s="13" t="s">
        <v>25</v>
      </c>
    </row>
    <row r="54" spans="1:17" ht="60" customHeight="1" x14ac:dyDescent="0.35">
      <c r="A54" s="11" t="s">
        <v>333</v>
      </c>
      <c r="B54" s="2" t="s">
        <v>362</v>
      </c>
      <c r="C54" s="1" t="s">
        <v>363</v>
      </c>
      <c r="D54" s="3" t="s">
        <v>20</v>
      </c>
      <c r="E54" s="3" t="s">
        <v>21</v>
      </c>
      <c r="F54" s="4" t="s">
        <v>22</v>
      </c>
      <c r="G54" s="4" t="s">
        <v>23</v>
      </c>
      <c r="H54" s="4" t="s">
        <v>24</v>
      </c>
      <c r="I54" s="4" t="s">
        <v>25</v>
      </c>
      <c r="J54" s="5" t="s">
        <v>25</v>
      </c>
      <c r="K54" s="5" t="s">
        <v>364</v>
      </c>
      <c r="L54" s="5" t="s">
        <v>365</v>
      </c>
      <c r="M54" s="5" t="s">
        <v>366</v>
      </c>
      <c r="N54" s="5" t="s">
        <v>367</v>
      </c>
      <c r="O54" s="5" t="s">
        <v>368</v>
      </c>
      <c r="P54" s="4" t="str">
        <f t="shared" si="0"/>
        <v>Outstanding</v>
      </c>
      <c r="Q54" s="13" t="s">
        <v>25</v>
      </c>
    </row>
    <row r="55" spans="1:17" ht="60" customHeight="1" x14ac:dyDescent="0.35">
      <c r="A55" s="11" t="s">
        <v>333</v>
      </c>
      <c r="B55" s="2" t="s">
        <v>369</v>
      </c>
      <c r="C55" s="1" t="s">
        <v>370</v>
      </c>
      <c r="D55" s="3" t="s">
        <v>20</v>
      </c>
      <c r="E55" s="3" t="s">
        <v>21</v>
      </c>
      <c r="F55" s="4" t="s">
        <v>22</v>
      </c>
      <c r="G55" s="4" t="s">
        <v>23</v>
      </c>
      <c r="H55" s="4" t="s">
        <v>24</v>
      </c>
      <c r="I55" s="4" t="s">
        <v>25</v>
      </c>
      <c r="J55" s="5" t="s">
        <v>25</v>
      </c>
      <c r="K55" s="5" t="s">
        <v>371</v>
      </c>
      <c r="L55" s="5" t="s">
        <v>372</v>
      </c>
      <c r="M55" s="5" t="s">
        <v>373</v>
      </c>
      <c r="N55" s="5" t="s">
        <v>367</v>
      </c>
      <c r="O55" s="5" t="s">
        <v>368</v>
      </c>
      <c r="P55" s="4" t="str">
        <f t="shared" si="0"/>
        <v>Outstanding</v>
      </c>
      <c r="Q55" s="13" t="s">
        <v>25</v>
      </c>
    </row>
    <row r="56" spans="1:17" ht="60" customHeight="1" x14ac:dyDescent="0.35">
      <c r="A56" s="11" t="s">
        <v>333</v>
      </c>
      <c r="B56" s="2" t="s">
        <v>374</v>
      </c>
      <c r="C56" s="1" t="s">
        <v>375</v>
      </c>
      <c r="D56" s="3" t="s">
        <v>20</v>
      </c>
      <c r="E56" s="3" t="s">
        <v>21</v>
      </c>
      <c r="F56" s="4" t="s">
        <v>22</v>
      </c>
      <c r="G56" s="4" t="s">
        <v>23</v>
      </c>
      <c r="H56" s="4" t="s">
        <v>24</v>
      </c>
      <c r="I56" s="4" t="s">
        <v>25</v>
      </c>
      <c r="J56" s="5" t="s">
        <v>25</v>
      </c>
      <c r="K56" s="5" t="s">
        <v>376</v>
      </c>
      <c r="L56" s="5" t="s">
        <v>377</v>
      </c>
      <c r="M56" s="5" t="s">
        <v>378</v>
      </c>
      <c r="N56" s="5" t="s">
        <v>379</v>
      </c>
      <c r="O56" s="5" t="s">
        <v>380</v>
      </c>
      <c r="P56" s="4" t="str">
        <f t="shared" si="0"/>
        <v>Outstanding</v>
      </c>
      <c r="Q56" s="13" t="s">
        <v>25</v>
      </c>
    </row>
    <row r="57" spans="1:17" ht="60" customHeight="1" x14ac:dyDescent="0.35">
      <c r="A57" s="11" t="s">
        <v>381</v>
      </c>
      <c r="B57" s="2" t="s">
        <v>382</v>
      </c>
      <c r="C57" s="1" t="s">
        <v>383</v>
      </c>
      <c r="D57" s="3" t="s">
        <v>20</v>
      </c>
      <c r="E57" s="3" t="s">
        <v>21</v>
      </c>
      <c r="F57" s="4" t="s">
        <v>22</v>
      </c>
      <c r="G57" s="4" t="s">
        <v>23</v>
      </c>
      <c r="H57" s="4" t="s">
        <v>24</v>
      </c>
      <c r="I57" s="4" t="s">
        <v>25</v>
      </c>
      <c r="J57" s="5" t="s">
        <v>25</v>
      </c>
      <c r="K57" s="5" t="s">
        <v>384</v>
      </c>
      <c r="L57" s="5" t="s">
        <v>385</v>
      </c>
      <c r="M57" s="5" t="s">
        <v>386</v>
      </c>
      <c r="N57" s="5" t="s">
        <v>387</v>
      </c>
      <c r="O57" s="5" t="s">
        <v>388</v>
      </c>
      <c r="P57" s="4" t="str">
        <f t="shared" si="0"/>
        <v>Outstanding</v>
      </c>
      <c r="Q57" s="13" t="s">
        <v>25</v>
      </c>
    </row>
    <row r="58" spans="1:17" ht="60" customHeight="1" x14ac:dyDescent="0.35">
      <c r="A58" s="11" t="s">
        <v>381</v>
      </c>
      <c r="B58" s="2" t="s">
        <v>389</v>
      </c>
      <c r="C58" s="1" t="s">
        <v>390</v>
      </c>
      <c r="D58" s="3" t="s">
        <v>20</v>
      </c>
      <c r="E58" s="3" t="s">
        <v>21</v>
      </c>
      <c r="F58" s="4" t="s">
        <v>22</v>
      </c>
      <c r="G58" s="4" t="s">
        <v>23</v>
      </c>
      <c r="H58" s="4" t="s">
        <v>24</v>
      </c>
      <c r="I58" s="4" t="s">
        <v>25</v>
      </c>
      <c r="J58" s="5" t="s">
        <v>25</v>
      </c>
      <c r="K58" s="5" t="s">
        <v>391</v>
      </c>
      <c r="L58" s="5" t="s">
        <v>392</v>
      </c>
      <c r="M58" s="5" t="s">
        <v>393</v>
      </c>
      <c r="N58" s="5" t="s">
        <v>394</v>
      </c>
      <c r="O58" s="5" t="s">
        <v>395</v>
      </c>
      <c r="P58" s="4" t="str">
        <f t="shared" si="0"/>
        <v>Outstanding</v>
      </c>
      <c r="Q58" s="13" t="s">
        <v>25</v>
      </c>
    </row>
    <row r="59" spans="1:17" ht="60" customHeight="1" x14ac:dyDescent="0.35">
      <c r="A59" s="11" t="s">
        <v>381</v>
      </c>
      <c r="B59" s="2" t="s">
        <v>396</v>
      </c>
      <c r="C59" s="1" t="s">
        <v>397</v>
      </c>
      <c r="D59" s="3" t="s">
        <v>20</v>
      </c>
      <c r="E59" s="3" t="s">
        <v>21</v>
      </c>
      <c r="F59" s="4" t="s">
        <v>22</v>
      </c>
      <c r="G59" s="4" t="s">
        <v>23</v>
      </c>
      <c r="H59" s="4" t="s">
        <v>24</v>
      </c>
      <c r="I59" s="4" t="s">
        <v>25</v>
      </c>
      <c r="J59" s="5" t="s">
        <v>25</v>
      </c>
      <c r="K59" s="5" t="s">
        <v>398</v>
      </c>
      <c r="L59" s="5" t="s">
        <v>399</v>
      </c>
      <c r="M59" s="5" t="s">
        <v>400</v>
      </c>
      <c r="N59" s="5" t="s">
        <v>401</v>
      </c>
      <c r="O59" s="5" t="s">
        <v>402</v>
      </c>
      <c r="P59" s="4" t="str">
        <f t="shared" si="0"/>
        <v>Outstanding</v>
      </c>
      <c r="Q59" s="13" t="s">
        <v>25</v>
      </c>
    </row>
    <row r="60" spans="1:17" ht="60" customHeight="1" x14ac:dyDescent="0.35">
      <c r="A60" s="11" t="s">
        <v>381</v>
      </c>
      <c r="B60" s="2" t="s">
        <v>403</v>
      </c>
      <c r="C60" s="1" t="s">
        <v>404</v>
      </c>
      <c r="D60" s="3" t="s">
        <v>20</v>
      </c>
      <c r="E60" s="3" t="s">
        <v>21</v>
      </c>
      <c r="F60" s="4" t="s">
        <v>22</v>
      </c>
      <c r="G60" s="4" t="s">
        <v>23</v>
      </c>
      <c r="H60" s="4" t="s">
        <v>24</v>
      </c>
      <c r="I60" s="4" t="s">
        <v>25</v>
      </c>
      <c r="J60" s="5" t="s">
        <v>25</v>
      </c>
      <c r="K60" s="5" t="s">
        <v>405</v>
      </c>
      <c r="L60" s="5" t="s">
        <v>406</v>
      </c>
      <c r="M60" s="5" t="s">
        <v>407</v>
      </c>
      <c r="N60" s="5" t="s">
        <v>408</v>
      </c>
      <c r="O60" s="5" t="s">
        <v>409</v>
      </c>
      <c r="P60" s="4" t="str">
        <f t="shared" si="0"/>
        <v>Outstanding</v>
      </c>
      <c r="Q60" s="13" t="s">
        <v>25</v>
      </c>
    </row>
    <row r="61" spans="1:17" ht="60" customHeight="1" x14ac:dyDescent="0.35">
      <c r="A61" s="11" t="s">
        <v>381</v>
      </c>
      <c r="B61" s="2" t="s">
        <v>410</v>
      </c>
      <c r="C61" s="1" t="s">
        <v>411</v>
      </c>
      <c r="D61" s="3" t="s">
        <v>20</v>
      </c>
      <c r="E61" s="3" t="s">
        <v>21</v>
      </c>
      <c r="F61" s="4" t="s">
        <v>22</v>
      </c>
      <c r="G61" s="4" t="s">
        <v>23</v>
      </c>
      <c r="H61" s="4" t="s">
        <v>24</v>
      </c>
      <c r="I61" s="4" t="s">
        <v>25</v>
      </c>
      <c r="J61" s="5" t="s">
        <v>25</v>
      </c>
      <c r="K61" s="5" t="s">
        <v>412</v>
      </c>
      <c r="L61" s="5" t="s">
        <v>413</v>
      </c>
      <c r="M61" s="5" t="s">
        <v>414</v>
      </c>
      <c r="N61" s="5" t="s">
        <v>415</v>
      </c>
      <c r="O61" s="5" t="s">
        <v>416</v>
      </c>
      <c r="P61" s="4" t="str">
        <f t="shared" si="0"/>
        <v>Outstanding</v>
      </c>
      <c r="Q61" s="13" t="s">
        <v>25</v>
      </c>
    </row>
    <row r="62" spans="1:17" ht="60" customHeight="1" x14ac:dyDescent="0.35">
      <c r="A62" s="11" t="s">
        <v>381</v>
      </c>
      <c r="B62" s="2" t="s">
        <v>417</v>
      </c>
      <c r="C62" s="1" t="s">
        <v>418</v>
      </c>
      <c r="D62" s="3" t="s">
        <v>20</v>
      </c>
      <c r="E62" s="3" t="s">
        <v>21</v>
      </c>
      <c r="F62" s="4" t="s">
        <v>22</v>
      </c>
      <c r="G62" s="4" t="s">
        <v>23</v>
      </c>
      <c r="H62" s="4" t="s">
        <v>24</v>
      </c>
      <c r="I62" s="4" t="s">
        <v>25</v>
      </c>
      <c r="J62" s="5" t="s">
        <v>25</v>
      </c>
      <c r="K62" s="5" t="s">
        <v>419</v>
      </c>
      <c r="L62" s="5" t="s">
        <v>420</v>
      </c>
      <c r="M62" s="5" t="s">
        <v>421</v>
      </c>
      <c r="N62" s="5" t="s">
        <v>422</v>
      </c>
      <c r="O62" s="5" t="s">
        <v>423</v>
      </c>
      <c r="P62" s="4" t="str">
        <f t="shared" si="0"/>
        <v>Outstanding</v>
      </c>
      <c r="Q62" s="13" t="s">
        <v>25</v>
      </c>
    </row>
    <row r="63" spans="1:17" ht="60" customHeight="1" x14ac:dyDescent="0.35">
      <c r="A63" s="11" t="s">
        <v>381</v>
      </c>
      <c r="B63" s="2" t="s">
        <v>424</v>
      </c>
      <c r="C63" s="1" t="s">
        <v>425</v>
      </c>
      <c r="D63" s="3" t="s">
        <v>20</v>
      </c>
      <c r="E63" s="3" t="s">
        <v>21</v>
      </c>
      <c r="F63" s="4" t="s">
        <v>22</v>
      </c>
      <c r="G63" s="4" t="s">
        <v>23</v>
      </c>
      <c r="H63" s="4" t="s">
        <v>24</v>
      </c>
      <c r="I63" s="4" t="s">
        <v>25</v>
      </c>
      <c r="J63" s="5" t="s">
        <v>25</v>
      </c>
      <c r="K63" s="5" t="s">
        <v>426</v>
      </c>
      <c r="L63" s="5" t="s">
        <v>427</v>
      </c>
      <c r="M63" s="5" t="s">
        <v>428</v>
      </c>
      <c r="N63" s="5" t="s">
        <v>429</v>
      </c>
      <c r="O63" s="5" t="s">
        <v>430</v>
      </c>
      <c r="P63" s="4" t="str">
        <f t="shared" si="0"/>
        <v>Outstanding</v>
      </c>
      <c r="Q63" s="13" t="s">
        <v>25</v>
      </c>
    </row>
    <row r="64" spans="1:17" ht="60" customHeight="1" x14ac:dyDescent="0.35">
      <c r="A64" s="11" t="s">
        <v>381</v>
      </c>
      <c r="B64" s="2" t="s">
        <v>431</v>
      </c>
      <c r="C64" s="1" t="s">
        <v>432</v>
      </c>
      <c r="D64" s="3" t="s">
        <v>20</v>
      </c>
      <c r="E64" s="3" t="s">
        <v>60</v>
      </c>
      <c r="F64" s="4" t="s">
        <v>22</v>
      </c>
      <c r="G64" s="4" t="s">
        <v>23</v>
      </c>
      <c r="H64" s="4" t="s">
        <v>24</v>
      </c>
      <c r="I64" s="4" t="s">
        <v>25</v>
      </c>
      <c r="J64" s="5" t="s">
        <v>25</v>
      </c>
      <c r="K64" s="5" t="s">
        <v>433</v>
      </c>
      <c r="L64" s="5" t="s">
        <v>434</v>
      </c>
      <c r="M64" s="5"/>
      <c r="N64" s="5" t="s">
        <v>435</v>
      </c>
      <c r="O64" s="5"/>
      <c r="P64" s="4" t="str">
        <f t="shared" si="0"/>
        <v>Outstanding</v>
      </c>
      <c r="Q64" s="13" t="s">
        <v>25</v>
      </c>
    </row>
    <row r="65" spans="1:17" ht="60" customHeight="1" x14ac:dyDescent="0.35">
      <c r="A65" s="11" t="s">
        <v>436</v>
      </c>
      <c r="B65" s="2" t="s">
        <v>437</v>
      </c>
      <c r="C65" s="1" t="s">
        <v>438</v>
      </c>
      <c r="D65" s="3" t="s">
        <v>20</v>
      </c>
      <c r="E65" s="3" t="s">
        <v>60</v>
      </c>
      <c r="F65" s="4" t="s">
        <v>22</v>
      </c>
      <c r="G65" s="4" t="s">
        <v>23</v>
      </c>
      <c r="H65" s="4" t="s">
        <v>24</v>
      </c>
      <c r="I65" s="4" t="s">
        <v>25</v>
      </c>
      <c r="J65" s="5" t="s">
        <v>25</v>
      </c>
      <c r="K65" s="5" t="s">
        <v>439</v>
      </c>
      <c r="L65" s="5" t="s">
        <v>440</v>
      </c>
      <c r="M65" s="5" t="s">
        <v>441</v>
      </c>
      <c r="N65" s="5" t="s">
        <v>442</v>
      </c>
      <c r="O65" s="5" t="s">
        <v>443</v>
      </c>
      <c r="P65" s="4" t="str">
        <f t="shared" si="0"/>
        <v>Outstanding</v>
      </c>
      <c r="Q65" s="13" t="s">
        <v>25</v>
      </c>
    </row>
    <row r="66" spans="1:17" ht="60" customHeight="1" x14ac:dyDescent="0.35">
      <c r="A66" s="11" t="s">
        <v>436</v>
      </c>
      <c r="B66" s="2" t="s">
        <v>444</v>
      </c>
      <c r="C66" s="1" t="s">
        <v>445</v>
      </c>
      <c r="D66" s="3" t="s">
        <v>20</v>
      </c>
      <c r="E66" s="3" t="s">
        <v>60</v>
      </c>
      <c r="F66" s="4" t="s">
        <v>22</v>
      </c>
      <c r="G66" s="4" t="s">
        <v>23</v>
      </c>
      <c r="H66" s="4" t="s">
        <v>24</v>
      </c>
      <c r="I66" s="4" t="s">
        <v>25</v>
      </c>
      <c r="J66" s="5" t="s">
        <v>25</v>
      </c>
      <c r="K66" s="5" t="s">
        <v>446</v>
      </c>
      <c r="L66" s="5" t="s">
        <v>447</v>
      </c>
      <c r="M66" s="5" t="s">
        <v>448</v>
      </c>
      <c r="N66" s="5" t="s">
        <v>449</v>
      </c>
      <c r="O66" s="5" t="s">
        <v>450</v>
      </c>
      <c r="P66" s="4" t="str">
        <f t="shared" si="0"/>
        <v>Outstanding</v>
      </c>
      <c r="Q66" s="13" t="s">
        <v>25</v>
      </c>
    </row>
    <row r="67" spans="1:17" ht="60" customHeight="1" x14ac:dyDescent="0.35">
      <c r="A67" s="11" t="s">
        <v>436</v>
      </c>
      <c r="B67" s="2" t="s">
        <v>451</v>
      </c>
      <c r="C67" s="1" t="s">
        <v>452</v>
      </c>
      <c r="D67" s="3" t="s">
        <v>20</v>
      </c>
      <c r="E67" s="3" t="s">
        <v>60</v>
      </c>
      <c r="F67" s="4" t="s">
        <v>22</v>
      </c>
      <c r="G67" s="4" t="s">
        <v>23</v>
      </c>
      <c r="H67" s="4" t="s">
        <v>24</v>
      </c>
      <c r="I67" s="4" t="s">
        <v>25</v>
      </c>
      <c r="J67" s="5" t="s">
        <v>25</v>
      </c>
      <c r="K67" s="5" t="s">
        <v>453</v>
      </c>
      <c r="L67" s="5" t="s">
        <v>454</v>
      </c>
      <c r="M67" s="5" t="s">
        <v>455</v>
      </c>
      <c r="N67" s="5" t="s">
        <v>456</v>
      </c>
      <c r="O67" s="5" t="s">
        <v>457</v>
      </c>
      <c r="P67" s="4" t="str">
        <f t="shared" si="0"/>
        <v>Outstanding</v>
      </c>
      <c r="Q67" s="13" t="s">
        <v>25</v>
      </c>
    </row>
    <row r="68" spans="1:17" ht="60" customHeight="1" x14ac:dyDescent="0.35">
      <c r="A68" s="11" t="s">
        <v>436</v>
      </c>
      <c r="B68" s="2" t="s">
        <v>458</v>
      </c>
      <c r="C68" s="1" t="s">
        <v>459</v>
      </c>
      <c r="D68" s="3" t="s">
        <v>20</v>
      </c>
      <c r="E68" s="3" t="s">
        <v>60</v>
      </c>
      <c r="F68" s="4" t="s">
        <v>22</v>
      </c>
      <c r="G68" s="4" t="s">
        <v>23</v>
      </c>
      <c r="H68" s="4" t="s">
        <v>24</v>
      </c>
      <c r="I68" s="4" t="s">
        <v>25</v>
      </c>
      <c r="J68" s="5" t="s">
        <v>25</v>
      </c>
      <c r="K68" s="5" t="s">
        <v>460</v>
      </c>
      <c r="L68" s="5" t="s">
        <v>461</v>
      </c>
      <c r="M68" s="5" t="s">
        <v>462</v>
      </c>
      <c r="N68" s="5" t="s">
        <v>463</v>
      </c>
      <c r="O68" s="5" t="s">
        <v>464</v>
      </c>
      <c r="P68" s="4" t="str">
        <f t="shared" si="0"/>
        <v>Outstanding</v>
      </c>
      <c r="Q68" s="13" t="s">
        <v>25</v>
      </c>
    </row>
    <row r="69" spans="1:17" ht="60" customHeight="1" x14ac:dyDescent="0.35">
      <c r="A69" s="11" t="s">
        <v>465</v>
      </c>
      <c r="B69" s="2" t="s">
        <v>466</v>
      </c>
      <c r="C69" s="1" t="s">
        <v>467</v>
      </c>
      <c r="D69" s="3" t="s">
        <v>20</v>
      </c>
      <c r="E69" s="3" t="s">
        <v>21</v>
      </c>
      <c r="F69" s="4" t="s">
        <v>22</v>
      </c>
      <c r="G69" s="4" t="s">
        <v>23</v>
      </c>
      <c r="H69" s="4" t="s">
        <v>24</v>
      </c>
      <c r="I69" s="4" t="s">
        <v>25</v>
      </c>
      <c r="J69" s="5" t="s">
        <v>25</v>
      </c>
      <c r="K69" s="5" t="s">
        <v>468</v>
      </c>
      <c r="L69" s="5" t="s">
        <v>469</v>
      </c>
      <c r="M69" s="5" t="s">
        <v>470</v>
      </c>
      <c r="N69" s="5" t="s">
        <v>471</v>
      </c>
      <c r="O69" s="5" t="s">
        <v>472</v>
      </c>
      <c r="P69" s="4" t="str">
        <f t="shared" si="0"/>
        <v>Outstanding</v>
      </c>
      <c r="Q69" s="13" t="s">
        <v>25</v>
      </c>
    </row>
    <row r="70" spans="1:17" ht="60" customHeight="1" x14ac:dyDescent="0.35">
      <c r="A70" s="11" t="s">
        <v>473</v>
      </c>
      <c r="B70" s="2" t="s">
        <v>474</v>
      </c>
      <c r="C70" s="1" t="s">
        <v>475</v>
      </c>
      <c r="D70" s="3" t="s">
        <v>20</v>
      </c>
      <c r="E70" s="3" t="s">
        <v>60</v>
      </c>
      <c r="F70" s="4" t="s">
        <v>22</v>
      </c>
      <c r="G70" s="4" t="s">
        <v>23</v>
      </c>
      <c r="H70" s="4" t="s">
        <v>24</v>
      </c>
      <c r="I70" s="4" t="s">
        <v>25</v>
      </c>
      <c r="J70" s="5" t="s">
        <v>25</v>
      </c>
      <c r="K70" s="5" t="s">
        <v>476</v>
      </c>
      <c r="L70" s="5" t="s">
        <v>477</v>
      </c>
      <c r="M70" s="5" t="s">
        <v>478</v>
      </c>
      <c r="N70" s="5" t="s">
        <v>479</v>
      </c>
      <c r="O70" s="5" t="s">
        <v>480</v>
      </c>
      <c r="P70" s="4" t="str">
        <f t="shared" si="0"/>
        <v>Outstanding</v>
      </c>
      <c r="Q70" s="13" t="s">
        <v>25</v>
      </c>
    </row>
    <row r="71" spans="1:17" ht="60" customHeight="1" x14ac:dyDescent="0.35">
      <c r="A71" s="11" t="s">
        <v>473</v>
      </c>
      <c r="B71" s="2" t="s">
        <v>481</v>
      </c>
      <c r="C71" s="1" t="s">
        <v>482</v>
      </c>
      <c r="D71" s="3" t="s">
        <v>20</v>
      </c>
      <c r="E71" s="3" t="s">
        <v>60</v>
      </c>
      <c r="F71" s="4" t="s">
        <v>22</v>
      </c>
      <c r="G71" s="4" t="s">
        <v>23</v>
      </c>
      <c r="H71" s="4" t="s">
        <v>24</v>
      </c>
      <c r="I71" s="4" t="s">
        <v>25</v>
      </c>
      <c r="J71" s="5" t="s">
        <v>25</v>
      </c>
      <c r="K71" s="5" t="s">
        <v>483</v>
      </c>
      <c r="L71" s="5" t="s">
        <v>484</v>
      </c>
      <c r="M71" s="5" t="s">
        <v>485</v>
      </c>
      <c r="N71" s="5" t="s">
        <v>486</v>
      </c>
      <c r="O71" s="5"/>
      <c r="P71" s="4" t="str">
        <f t="shared" si="0"/>
        <v>Outstanding</v>
      </c>
      <c r="Q71" s="13" t="s">
        <v>25</v>
      </c>
    </row>
    <row r="72" spans="1:17" ht="60" customHeight="1" x14ac:dyDescent="0.35">
      <c r="A72" s="11" t="s">
        <v>473</v>
      </c>
      <c r="B72" s="2" t="s">
        <v>487</v>
      </c>
      <c r="C72" s="1" t="s">
        <v>488</v>
      </c>
      <c r="D72" s="3" t="s">
        <v>20</v>
      </c>
      <c r="E72" s="3" t="s">
        <v>60</v>
      </c>
      <c r="F72" s="4" t="s">
        <v>22</v>
      </c>
      <c r="G72" s="4" t="s">
        <v>23</v>
      </c>
      <c r="H72" s="4" t="s">
        <v>24</v>
      </c>
      <c r="I72" s="4" t="s">
        <v>25</v>
      </c>
      <c r="J72" s="5" t="s">
        <v>25</v>
      </c>
      <c r="K72" s="5" t="s">
        <v>489</v>
      </c>
      <c r="L72" s="5" t="s">
        <v>490</v>
      </c>
      <c r="M72" s="5" t="s">
        <v>491</v>
      </c>
      <c r="N72" s="5" t="s">
        <v>492</v>
      </c>
      <c r="O72" s="5" t="s">
        <v>493</v>
      </c>
      <c r="P72" s="4" t="str">
        <f t="shared" si="0"/>
        <v>Outstanding</v>
      </c>
      <c r="Q72" s="13" t="s">
        <v>25</v>
      </c>
    </row>
    <row r="73" spans="1:17" ht="60" customHeight="1" x14ac:dyDescent="0.35">
      <c r="A73" s="11" t="s">
        <v>473</v>
      </c>
      <c r="B73" s="2" t="s">
        <v>494</v>
      </c>
      <c r="C73" s="1" t="s">
        <v>495</v>
      </c>
      <c r="D73" s="3" t="s">
        <v>20</v>
      </c>
      <c r="E73" s="3" t="s">
        <v>60</v>
      </c>
      <c r="F73" s="4" t="s">
        <v>22</v>
      </c>
      <c r="G73" s="4" t="s">
        <v>23</v>
      </c>
      <c r="H73" s="4" t="s">
        <v>24</v>
      </c>
      <c r="I73" s="4" t="s">
        <v>25</v>
      </c>
      <c r="J73" s="5" t="s">
        <v>25</v>
      </c>
      <c r="K73" s="5" t="s">
        <v>496</v>
      </c>
      <c r="L73" s="5" t="s">
        <v>497</v>
      </c>
      <c r="M73" s="5" t="s">
        <v>498</v>
      </c>
      <c r="N73" s="5" t="s">
        <v>499</v>
      </c>
      <c r="O73" s="5" t="s">
        <v>500</v>
      </c>
      <c r="P73" s="4" t="str">
        <f t="shared" si="0"/>
        <v>Outstanding</v>
      </c>
      <c r="Q73" s="13" t="s">
        <v>25</v>
      </c>
    </row>
    <row r="74" spans="1:17" ht="60" customHeight="1" x14ac:dyDescent="0.35">
      <c r="A74" s="11" t="s">
        <v>501</v>
      </c>
      <c r="B74" s="2" t="s">
        <v>502</v>
      </c>
      <c r="C74" s="1" t="s">
        <v>503</v>
      </c>
      <c r="D74" s="3" t="s">
        <v>20</v>
      </c>
      <c r="E74" s="3" t="s">
        <v>21</v>
      </c>
      <c r="F74" s="4" t="s">
        <v>22</v>
      </c>
      <c r="G74" s="4" t="s">
        <v>23</v>
      </c>
      <c r="H74" s="4" t="s">
        <v>24</v>
      </c>
      <c r="I74" s="4" t="s">
        <v>25</v>
      </c>
      <c r="J74" s="5" t="s">
        <v>25</v>
      </c>
      <c r="K74" s="5" t="s">
        <v>504</v>
      </c>
      <c r="L74" s="5" t="s">
        <v>505</v>
      </c>
      <c r="M74" s="5" t="s">
        <v>506</v>
      </c>
      <c r="N74" s="5" t="s">
        <v>507</v>
      </c>
      <c r="O74" s="5" t="s">
        <v>508</v>
      </c>
      <c r="P74" s="4" t="str">
        <f t="shared" si="0"/>
        <v>Outstanding</v>
      </c>
      <c r="Q74" s="13" t="s">
        <v>25</v>
      </c>
    </row>
    <row r="75" spans="1:17" ht="60" customHeight="1" x14ac:dyDescent="0.35">
      <c r="A75" s="11" t="s">
        <v>501</v>
      </c>
      <c r="B75" s="2" t="s">
        <v>509</v>
      </c>
      <c r="C75" s="1" t="s">
        <v>510</v>
      </c>
      <c r="D75" s="3" t="s">
        <v>20</v>
      </c>
      <c r="E75" s="3" t="s">
        <v>60</v>
      </c>
      <c r="F75" s="4" t="s">
        <v>22</v>
      </c>
      <c r="G75" s="4" t="s">
        <v>23</v>
      </c>
      <c r="H75" s="4" t="s">
        <v>24</v>
      </c>
      <c r="I75" s="4" t="s">
        <v>25</v>
      </c>
      <c r="J75" s="5" t="s">
        <v>25</v>
      </c>
      <c r="K75" s="5" t="s">
        <v>511</v>
      </c>
      <c r="L75" s="5" t="s">
        <v>512</v>
      </c>
      <c r="M75" s="5" t="s">
        <v>513</v>
      </c>
      <c r="N75" s="5" t="s">
        <v>514</v>
      </c>
      <c r="O75" s="5" t="s">
        <v>347</v>
      </c>
      <c r="P75" s="4" t="str">
        <f t="shared" si="0"/>
        <v>Outstanding</v>
      </c>
      <c r="Q75" s="13" t="s">
        <v>25</v>
      </c>
    </row>
    <row r="76" spans="1:17" ht="60" customHeight="1" x14ac:dyDescent="0.35">
      <c r="A76" s="11" t="s">
        <v>501</v>
      </c>
      <c r="B76" s="2" t="s">
        <v>515</v>
      </c>
      <c r="C76" s="1" t="s">
        <v>516</v>
      </c>
      <c r="D76" s="3" t="s">
        <v>20</v>
      </c>
      <c r="E76" s="3" t="s">
        <v>21</v>
      </c>
      <c r="F76" s="4" t="s">
        <v>22</v>
      </c>
      <c r="G76" s="4" t="s">
        <v>23</v>
      </c>
      <c r="H76" s="4" t="s">
        <v>24</v>
      </c>
      <c r="I76" s="4" t="s">
        <v>25</v>
      </c>
      <c r="J76" s="5" t="s">
        <v>25</v>
      </c>
      <c r="K76" s="5" t="s">
        <v>517</v>
      </c>
      <c r="L76" s="5" t="s">
        <v>518</v>
      </c>
      <c r="M76" s="5" t="s">
        <v>519</v>
      </c>
      <c r="N76" s="5" t="s">
        <v>520</v>
      </c>
      <c r="O76" s="5" t="s">
        <v>521</v>
      </c>
      <c r="P76" s="4" t="str">
        <f t="shared" si="0"/>
        <v>Outstanding</v>
      </c>
      <c r="Q76" s="13" t="s">
        <v>25</v>
      </c>
    </row>
    <row r="77" spans="1:17" ht="60" customHeight="1" x14ac:dyDescent="0.35">
      <c r="A77" s="11" t="s">
        <v>501</v>
      </c>
      <c r="B77" s="2" t="s">
        <v>522</v>
      </c>
      <c r="C77" s="1" t="s">
        <v>523</v>
      </c>
      <c r="D77" s="3" t="s">
        <v>20</v>
      </c>
      <c r="E77" s="3" t="s">
        <v>21</v>
      </c>
      <c r="F77" s="4" t="s">
        <v>22</v>
      </c>
      <c r="G77" s="4" t="s">
        <v>23</v>
      </c>
      <c r="H77" s="4" t="s">
        <v>24</v>
      </c>
      <c r="I77" s="4" t="s">
        <v>25</v>
      </c>
      <c r="J77" s="5" t="s">
        <v>25</v>
      </c>
      <c r="K77" s="5" t="s">
        <v>524</v>
      </c>
      <c r="L77" s="5" t="s">
        <v>525</v>
      </c>
      <c r="M77" s="5" t="s">
        <v>526</v>
      </c>
      <c r="N77" s="5" t="s">
        <v>527</v>
      </c>
      <c r="O77" s="5" t="s">
        <v>528</v>
      </c>
      <c r="P77" s="4" t="str">
        <f t="shared" si="0"/>
        <v>Outstanding</v>
      </c>
      <c r="Q77" s="13" t="s">
        <v>25</v>
      </c>
    </row>
    <row r="78" spans="1:17" ht="60" customHeight="1" x14ac:dyDescent="0.35">
      <c r="A78" s="11" t="s">
        <v>529</v>
      </c>
      <c r="B78" s="2" t="s">
        <v>530</v>
      </c>
      <c r="C78" s="1" t="s">
        <v>531</v>
      </c>
      <c r="D78" s="3" t="s">
        <v>20</v>
      </c>
      <c r="E78" s="3" t="s">
        <v>60</v>
      </c>
      <c r="F78" s="4" t="s">
        <v>22</v>
      </c>
      <c r="G78" s="4" t="s">
        <v>23</v>
      </c>
      <c r="H78" s="4" t="s">
        <v>24</v>
      </c>
      <c r="I78" s="4" t="s">
        <v>25</v>
      </c>
      <c r="J78" s="5" t="s">
        <v>25</v>
      </c>
      <c r="K78" s="5" t="s">
        <v>532</v>
      </c>
      <c r="L78" s="5" t="s">
        <v>533</v>
      </c>
      <c r="M78" s="5" t="s">
        <v>534</v>
      </c>
      <c r="N78" s="5" t="s">
        <v>535</v>
      </c>
      <c r="O78" s="5" t="s">
        <v>536</v>
      </c>
      <c r="P78" s="4" t="str">
        <f t="shared" si="0"/>
        <v>Outstanding</v>
      </c>
      <c r="Q78" s="13" t="s">
        <v>25</v>
      </c>
    </row>
    <row r="79" spans="1:17" ht="60" customHeight="1" x14ac:dyDescent="0.35">
      <c r="A79" s="11" t="s">
        <v>529</v>
      </c>
      <c r="B79" s="2" t="s">
        <v>537</v>
      </c>
      <c r="C79" s="1" t="s">
        <v>538</v>
      </c>
      <c r="D79" s="3" t="s">
        <v>20</v>
      </c>
      <c r="E79" s="3" t="s">
        <v>60</v>
      </c>
      <c r="F79" s="4" t="s">
        <v>22</v>
      </c>
      <c r="G79" s="4" t="s">
        <v>23</v>
      </c>
      <c r="H79" s="4" t="s">
        <v>24</v>
      </c>
      <c r="I79" s="4" t="s">
        <v>25</v>
      </c>
      <c r="J79" s="5" t="s">
        <v>25</v>
      </c>
      <c r="K79" s="5" t="s">
        <v>539</v>
      </c>
      <c r="L79" s="5" t="s">
        <v>533</v>
      </c>
      <c r="M79" s="5" t="s">
        <v>540</v>
      </c>
      <c r="N79" s="5" t="s">
        <v>541</v>
      </c>
      <c r="O79" s="5" t="s">
        <v>542</v>
      </c>
      <c r="P79" s="4" t="str">
        <f t="shared" si="0"/>
        <v>Outstanding</v>
      </c>
      <c r="Q79" s="13" t="s">
        <v>25</v>
      </c>
    </row>
    <row r="80" spans="1:17" ht="60" customHeight="1" x14ac:dyDescent="0.35">
      <c r="A80" s="11" t="s">
        <v>543</v>
      </c>
      <c r="B80" s="2" t="s">
        <v>544</v>
      </c>
      <c r="C80" s="1" t="s">
        <v>545</v>
      </c>
      <c r="D80" s="3" t="s">
        <v>20</v>
      </c>
      <c r="E80" s="3" t="s">
        <v>60</v>
      </c>
      <c r="F80" s="4" t="s">
        <v>22</v>
      </c>
      <c r="G80" s="4" t="s">
        <v>23</v>
      </c>
      <c r="H80" s="4" t="s">
        <v>24</v>
      </c>
      <c r="I80" s="4" t="s">
        <v>25</v>
      </c>
      <c r="J80" s="5" t="s">
        <v>25</v>
      </c>
      <c r="K80" s="5" t="s">
        <v>546</v>
      </c>
      <c r="L80" s="5" t="s">
        <v>547</v>
      </c>
      <c r="M80" s="5" t="s">
        <v>548</v>
      </c>
      <c r="N80" s="5" t="s">
        <v>549</v>
      </c>
      <c r="O80" s="5" t="s">
        <v>550</v>
      </c>
      <c r="P80" s="4" t="str">
        <f t="shared" si="0"/>
        <v>Outstanding</v>
      </c>
      <c r="Q80" s="13" t="s">
        <v>25</v>
      </c>
    </row>
    <row r="81" spans="1:17" ht="60" customHeight="1" x14ac:dyDescent="0.35">
      <c r="A81" s="11" t="s">
        <v>543</v>
      </c>
      <c r="B81" s="2" t="s">
        <v>551</v>
      </c>
      <c r="C81" s="1" t="s">
        <v>552</v>
      </c>
      <c r="D81" s="3" t="s">
        <v>20</v>
      </c>
      <c r="E81" s="3" t="s">
        <v>60</v>
      </c>
      <c r="F81" s="4" t="s">
        <v>22</v>
      </c>
      <c r="G81" s="4" t="s">
        <v>23</v>
      </c>
      <c r="H81" s="4" t="s">
        <v>24</v>
      </c>
      <c r="I81" s="4" t="s">
        <v>25</v>
      </c>
      <c r="J81" s="5" t="s">
        <v>25</v>
      </c>
      <c r="K81" s="5" t="s">
        <v>553</v>
      </c>
      <c r="L81" s="5" t="s">
        <v>554</v>
      </c>
      <c r="M81" s="5" t="s">
        <v>555</v>
      </c>
      <c r="N81" s="5" t="s">
        <v>549</v>
      </c>
      <c r="O81" s="5"/>
      <c r="P81" s="4" t="str">
        <f t="shared" si="0"/>
        <v>Outstanding</v>
      </c>
      <c r="Q81" s="13" t="s">
        <v>25</v>
      </c>
    </row>
    <row r="82" spans="1:17" ht="60" customHeight="1" x14ac:dyDescent="0.35">
      <c r="A82" s="11" t="s">
        <v>543</v>
      </c>
      <c r="B82" s="2" t="s">
        <v>556</v>
      </c>
      <c r="C82" s="1" t="s">
        <v>557</v>
      </c>
      <c r="D82" s="3" t="s">
        <v>20</v>
      </c>
      <c r="E82" s="3" t="s">
        <v>60</v>
      </c>
      <c r="F82" s="4" t="s">
        <v>22</v>
      </c>
      <c r="G82" s="4" t="s">
        <v>23</v>
      </c>
      <c r="H82" s="4" t="s">
        <v>24</v>
      </c>
      <c r="I82" s="4" t="s">
        <v>25</v>
      </c>
      <c r="J82" s="5" t="s">
        <v>25</v>
      </c>
      <c r="K82" s="5" t="s">
        <v>558</v>
      </c>
      <c r="L82" s="5" t="s">
        <v>559</v>
      </c>
      <c r="M82" s="5" t="s">
        <v>560</v>
      </c>
      <c r="N82" s="5" t="s">
        <v>549</v>
      </c>
      <c r="O82" s="5" t="s">
        <v>550</v>
      </c>
      <c r="P82" s="4" t="str">
        <f t="shared" si="0"/>
        <v>Outstanding</v>
      </c>
      <c r="Q82" s="13" t="s">
        <v>25</v>
      </c>
    </row>
    <row r="83" spans="1:17" ht="60" customHeight="1" x14ac:dyDescent="0.35">
      <c r="A83" s="11" t="s">
        <v>543</v>
      </c>
      <c r="B83" s="2" t="s">
        <v>561</v>
      </c>
      <c r="C83" s="1" t="s">
        <v>562</v>
      </c>
      <c r="D83" s="3" t="s">
        <v>20</v>
      </c>
      <c r="E83" s="3" t="s">
        <v>60</v>
      </c>
      <c r="F83" s="4" t="s">
        <v>22</v>
      </c>
      <c r="G83" s="4" t="s">
        <v>23</v>
      </c>
      <c r="H83" s="4" t="s">
        <v>24</v>
      </c>
      <c r="I83" s="4" t="s">
        <v>25</v>
      </c>
      <c r="J83" s="5" t="s">
        <v>25</v>
      </c>
      <c r="K83" s="5" t="s">
        <v>563</v>
      </c>
      <c r="L83" s="5" t="s">
        <v>564</v>
      </c>
      <c r="M83" s="5" t="s">
        <v>565</v>
      </c>
      <c r="N83" s="5" t="s">
        <v>566</v>
      </c>
      <c r="O83" s="5" t="s">
        <v>550</v>
      </c>
      <c r="P83" s="4" t="str">
        <f t="shared" si="0"/>
        <v>Outstanding</v>
      </c>
      <c r="Q83" s="13" t="s">
        <v>25</v>
      </c>
    </row>
    <row r="84" spans="1:17" ht="60" customHeight="1" x14ac:dyDescent="0.35">
      <c r="A84" s="11" t="s">
        <v>543</v>
      </c>
      <c r="B84" s="2" t="s">
        <v>567</v>
      </c>
      <c r="C84" s="1" t="s">
        <v>568</v>
      </c>
      <c r="D84" s="3" t="s">
        <v>20</v>
      </c>
      <c r="E84" s="3" t="s">
        <v>60</v>
      </c>
      <c r="F84" s="4" t="s">
        <v>22</v>
      </c>
      <c r="G84" s="4" t="s">
        <v>23</v>
      </c>
      <c r="H84" s="4" t="s">
        <v>24</v>
      </c>
      <c r="I84" s="4" t="s">
        <v>25</v>
      </c>
      <c r="J84" s="5" t="s">
        <v>25</v>
      </c>
      <c r="K84" s="5" t="s">
        <v>569</v>
      </c>
      <c r="L84" s="5" t="s">
        <v>570</v>
      </c>
      <c r="M84" s="5" t="s">
        <v>571</v>
      </c>
      <c r="N84" s="5" t="s">
        <v>572</v>
      </c>
      <c r="O84" s="5" t="s">
        <v>550</v>
      </c>
      <c r="P84" s="4" t="str">
        <f t="shared" si="0"/>
        <v>Outstanding</v>
      </c>
      <c r="Q84" s="13" t="s">
        <v>25</v>
      </c>
    </row>
    <row r="85" spans="1:17" ht="60" customHeight="1" x14ac:dyDescent="0.35">
      <c r="A85" s="11" t="s">
        <v>543</v>
      </c>
      <c r="B85" s="2" t="s">
        <v>573</v>
      </c>
      <c r="C85" s="1" t="s">
        <v>574</v>
      </c>
      <c r="D85" s="3" t="s">
        <v>20</v>
      </c>
      <c r="E85" s="3" t="s">
        <v>60</v>
      </c>
      <c r="F85" s="4" t="s">
        <v>22</v>
      </c>
      <c r="G85" s="4" t="s">
        <v>23</v>
      </c>
      <c r="H85" s="4" t="s">
        <v>24</v>
      </c>
      <c r="I85" s="4" t="s">
        <v>25</v>
      </c>
      <c r="J85" s="5" t="s">
        <v>25</v>
      </c>
      <c r="K85" s="5" t="s">
        <v>575</v>
      </c>
      <c r="L85" s="5" t="s">
        <v>576</v>
      </c>
      <c r="M85" s="5" t="s">
        <v>577</v>
      </c>
      <c r="N85" s="5" t="s">
        <v>578</v>
      </c>
      <c r="O85" s="5" t="s">
        <v>579</v>
      </c>
      <c r="P85" s="4" t="str">
        <f t="shared" si="0"/>
        <v>Outstanding</v>
      </c>
      <c r="Q85" s="13" t="s">
        <v>25</v>
      </c>
    </row>
    <row r="86" spans="1:17" ht="60" customHeight="1" x14ac:dyDescent="0.35">
      <c r="A86" s="11" t="s">
        <v>543</v>
      </c>
      <c r="B86" s="2" t="s">
        <v>580</v>
      </c>
      <c r="C86" s="1" t="s">
        <v>581</v>
      </c>
      <c r="D86" s="3" t="s">
        <v>20</v>
      </c>
      <c r="E86" s="3" t="s">
        <v>21</v>
      </c>
      <c r="F86" s="4" t="s">
        <v>22</v>
      </c>
      <c r="G86" s="4" t="s">
        <v>23</v>
      </c>
      <c r="H86" s="4" t="s">
        <v>24</v>
      </c>
      <c r="I86" s="4" t="s">
        <v>25</v>
      </c>
      <c r="J86" s="5" t="s">
        <v>25</v>
      </c>
      <c r="K86" s="5" t="s">
        <v>582</v>
      </c>
      <c r="L86" s="5" t="s">
        <v>583</v>
      </c>
      <c r="M86" s="5" t="s">
        <v>584</v>
      </c>
      <c r="N86" s="5" t="s">
        <v>585</v>
      </c>
      <c r="O86" s="5" t="s">
        <v>586</v>
      </c>
      <c r="P86" s="4" t="str">
        <f t="shared" si="0"/>
        <v>Outstanding</v>
      </c>
      <c r="Q86" s="13" t="s">
        <v>25</v>
      </c>
    </row>
    <row r="87" spans="1:17" ht="60" customHeight="1" x14ac:dyDescent="0.35">
      <c r="A87" s="11" t="s">
        <v>543</v>
      </c>
      <c r="B87" s="2" t="s">
        <v>587</v>
      </c>
      <c r="C87" s="1" t="s">
        <v>588</v>
      </c>
      <c r="D87" s="3" t="s">
        <v>20</v>
      </c>
      <c r="E87" s="3" t="s">
        <v>60</v>
      </c>
      <c r="F87" s="4" t="s">
        <v>22</v>
      </c>
      <c r="G87" s="4" t="s">
        <v>23</v>
      </c>
      <c r="H87" s="4" t="s">
        <v>24</v>
      </c>
      <c r="I87" s="4" t="s">
        <v>25</v>
      </c>
      <c r="J87" s="5" t="s">
        <v>25</v>
      </c>
      <c r="K87" s="5" t="s">
        <v>589</v>
      </c>
      <c r="L87" s="5" t="s">
        <v>590</v>
      </c>
      <c r="M87" s="5" t="s">
        <v>591</v>
      </c>
      <c r="N87" s="5" t="s">
        <v>592</v>
      </c>
      <c r="O87" s="5" t="s">
        <v>550</v>
      </c>
      <c r="P87" s="4" t="str">
        <f t="shared" si="0"/>
        <v>Outstanding</v>
      </c>
      <c r="Q87" s="13" t="s">
        <v>25</v>
      </c>
    </row>
    <row r="88" spans="1:17" ht="60" customHeight="1" x14ac:dyDescent="0.35">
      <c r="A88" s="11" t="s">
        <v>543</v>
      </c>
      <c r="B88" s="2" t="s">
        <v>593</v>
      </c>
      <c r="C88" s="1" t="s">
        <v>594</v>
      </c>
      <c r="D88" s="3" t="s">
        <v>20</v>
      </c>
      <c r="E88" s="3" t="s">
        <v>60</v>
      </c>
      <c r="F88" s="4" t="s">
        <v>22</v>
      </c>
      <c r="G88" s="4" t="s">
        <v>23</v>
      </c>
      <c r="H88" s="4" t="s">
        <v>24</v>
      </c>
      <c r="I88" s="4" t="s">
        <v>25</v>
      </c>
      <c r="J88" s="5" t="s">
        <v>25</v>
      </c>
      <c r="K88" s="5" t="s">
        <v>595</v>
      </c>
      <c r="L88" s="5" t="s">
        <v>596</v>
      </c>
      <c r="M88" s="5" t="s">
        <v>597</v>
      </c>
      <c r="N88" s="5" t="s">
        <v>598</v>
      </c>
      <c r="O88" s="5" t="s">
        <v>550</v>
      </c>
      <c r="P88" s="4" t="str">
        <f t="shared" si="0"/>
        <v>Outstanding</v>
      </c>
      <c r="Q88" s="13" t="s">
        <v>25</v>
      </c>
    </row>
    <row r="89" spans="1:17" ht="60" customHeight="1" x14ac:dyDescent="0.35">
      <c r="A89" s="11" t="s">
        <v>599</v>
      </c>
      <c r="B89" s="2" t="s">
        <v>600</v>
      </c>
      <c r="C89" s="1" t="s">
        <v>601</v>
      </c>
      <c r="D89" s="3" t="s">
        <v>20</v>
      </c>
      <c r="E89" s="3" t="s">
        <v>60</v>
      </c>
      <c r="F89" s="4" t="s">
        <v>22</v>
      </c>
      <c r="G89" s="4" t="s">
        <v>23</v>
      </c>
      <c r="H89" s="4" t="s">
        <v>24</v>
      </c>
      <c r="I89" s="4" t="s">
        <v>25</v>
      </c>
      <c r="J89" s="5" t="s">
        <v>25</v>
      </c>
      <c r="K89" s="5" t="s">
        <v>602</v>
      </c>
      <c r="L89" s="5" t="s">
        <v>603</v>
      </c>
      <c r="M89" s="5" t="s">
        <v>604</v>
      </c>
      <c r="N89" s="5" t="s">
        <v>605</v>
      </c>
      <c r="O89" s="5" t="s">
        <v>550</v>
      </c>
      <c r="P89" s="4" t="str">
        <f t="shared" si="0"/>
        <v>Outstanding</v>
      </c>
      <c r="Q89" s="13" t="s">
        <v>25</v>
      </c>
    </row>
    <row r="90" spans="1:17" ht="60" customHeight="1" x14ac:dyDescent="0.35">
      <c r="A90" s="11" t="s">
        <v>599</v>
      </c>
      <c r="B90" s="2" t="s">
        <v>606</v>
      </c>
      <c r="C90" s="1" t="s">
        <v>607</v>
      </c>
      <c r="D90" s="3" t="s">
        <v>20</v>
      </c>
      <c r="E90" s="3" t="s">
        <v>60</v>
      </c>
      <c r="F90" s="4" t="s">
        <v>22</v>
      </c>
      <c r="G90" s="4" t="s">
        <v>23</v>
      </c>
      <c r="H90" s="4" t="s">
        <v>24</v>
      </c>
      <c r="I90" s="4" t="s">
        <v>25</v>
      </c>
      <c r="J90" s="5" t="s">
        <v>25</v>
      </c>
      <c r="K90" s="5" t="s">
        <v>608</v>
      </c>
      <c r="L90" s="5" t="s">
        <v>609</v>
      </c>
      <c r="M90" s="5" t="s">
        <v>610</v>
      </c>
      <c r="N90" s="5" t="s">
        <v>611</v>
      </c>
      <c r="O90" s="5" t="s">
        <v>550</v>
      </c>
      <c r="P90" s="4" t="str">
        <f t="shared" si="0"/>
        <v>Outstanding</v>
      </c>
      <c r="Q90" s="13" t="s">
        <v>25</v>
      </c>
    </row>
    <row r="91" spans="1:17" ht="60" customHeight="1" x14ac:dyDescent="0.35">
      <c r="A91" s="11" t="s">
        <v>612</v>
      </c>
      <c r="B91" s="2" t="s">
        <v>613</v>
      </c>
      <c r="C91" s="1" t="s">
        <v>545</v>
      </c>
      <c r="D91" s="3" t="s">
        <v>20</v>
      </c>
      <c r="E91" s="3" t="s">
        <v>60</v>
      </c>
      <c r="F91" s="4" t="s">
        <v>22</v>
      </c>
      <c r="G91" s="4" t="s">
        <v>23</v>
      </c>
      <c r="H91" s="4" t="s">
        <v>24</v>
      </c>
      <c r="I91" s="4" t="s">
        <v>25</v>
      </c>
      <c r="J91" s="5" t="s">
        <v>25</v>
      </c>
      <c r="K91" s="5" t="s">
        <v>614</v>
      </c>
      <c r="L91" s="5" t="s">
        <v>615</v>
      </c>
      <c r="M91" s="5" t="s">
        <v>616</v>
      </c>
      <c r="N91" s="5" t="s">
        <v>549</v>
      </c>
      <c r="O91" s="5" t="s">
        <v>550</v>
      </c>
      <c r="P91" s="4" t="str">
        <f t="shared" si="0"/>
        <v>Outstanding</v>
      </c>
      <c r="Q91" s="13" t="s">
        <v>25</v>
      </c>
    </row>
    <row r="92" spans="1:17" ht="60" customHeight="1" x14ac:dyDescent="0.35">
      <c r="A92" s="11" t="s">
        <v>612</v>
      </c>
      <c r="B92" s="2" t="s">
        <v>617</v>
      </c>
      <c r="C92" s="1" t="s">
        <v>552</v>
      </c>
      <c r="D92" s="3" t="s">
        <v>20</v>
      </c>
      <c r="E92" s="3" t="s">
        <v>60</v>
      </c>
      <c r="F92" s="4" t="s">
        <v>22</v>
      </c>
      <c r="G92" s="4" t="s">
        <v>23</v>
      </c>
      <c r="H92" s="4" t="s">
        <v>24</v>
      </c>
      <c r="I92" s="4" t="s">
        <v>25</v>
      </c>
      <c r="J92" s="5" t="s">
        <v>25</v>
      </c>
      <c r="K92" s="5" t="s">
        <v>553</v>
      </c>
      <c r="L92" s="5" t="s">
        <v>554</v>
      </c>
      <c r="M92" s="5" t="s">
        <v>618</v>
      </c>
      <c r="N92" s="5" t="s">
        <v>549</v>
      </c>
      <c r="O92" s="5"/>
      <c r="P92" s="4" t="str">
        <f t="shared" si="0"/>
        <v>Outstanding</v>
      </c>
      <c r="Q92" s="13" t="s">
        <v>25</v>
      </c>
    </row>
    <row r="93" spans="1:17" ht="60" customHeight="1" x14ac:dyDescent="0.35">
      <c r="A93" s="11" t="s">
        <v>612</v>
      </c>
      <c r="B93" s="2" t="s">
        <v>619</v>
      </c>
      <c r="C93" s="1" t="s">
        <v>557</v>
      </c>
      <c r="D93" s="3" t="s">
        <v>20</v>
      </c>
      <c r="E93" s="3" t="s">
        <v>60</v>
      </c>
      <c r="F93" s="4" t="s">
        <v>22</v>
      </c>
      <c r="G93" s="4" t="s">
        <v>23</v>
      </c>
      <c r="H93" s="4" t="s">
        <v>24</v>
      </c>
      <c r="I93" s="4" t="s">
        <v>25</v>
      </c>
      <c r="J93" s="5" t="s">
        <v>25</v>
      </c>
      <c r="K93" s="5" t="s">
        <v>558</v>
      </c>
      <c r="L93" s="5" t="s">
        <v>559</v>
      </c>
      <c r="M93" s="5" t="s">
        <v>620</v>
      </c>
      <c r="N93" s="5" t="s">
        <v>549</v>
      </c>
      <c r="O93" s="5" t="s">
        <v>550</v>
      </c>
      <c r="P93" s="4" t="str">
        <f t="shared" si="0"/>
        <v>Outstanding</v>
      </c>
      <c r="Q93" s="13" t="s">
        <v>25</v>
      </c>
    </row>
    <row r="94" spans="1:17" ht="60" customHeight="1" x14ac:dyDescent="0.35">
      <c r="A94" s="11" t="s">
        <v>612</v>
      </c>
      <c r="B94" s="2" t="s">
        <v>621</v>
      </c>
      <c r="C94" s="1" t="s">
        <v>622</v>
      </c>
      <c r="D94" s="3" t="s">
        <v>20</v>
      </c>
      <c r="E94" s="3" t="s">
        <v>60</v>
      </c>
      <c r="F94" s="4" t="s">
        <v>22</v>
      </c>
      <c r="G94" s="4" t="s">
        <v>23</v>
      </c>
      <c r="H94" s="4" t="s">
        <v>24</v>
      </c>
      <c r="I94" s="4" t="s">
        <v>25</v>
      </c>
      <c r="J94" s="5" t="s">
        <v>25</v>
      </c>
      <c r="K94" s="5" t="s">
        <v>623</v>
      </c>
      <c r="L94" s="5" t="s">
        <v>624</v>
      </c>
      <c r="M94" s="5" t="s">
        <v>625</v>
      </c>
      <c r="N94" s="5" t="s">
        <v>626</v>
      </c>
      <c r="O94" s="5" t="s">
        <v>550</v>
      </c>
      <c r="P94" s="4" t="str">
        <f t="shared" si="0"/>
        <v>Outstanding</v>
      </c>
      <c r="Q94" s="13" t="s">
        <v>25</v>
      </c>
    </row>
    <row r="95" spans="1:17" ht="60" customHeight="1" x14ac:dyDescent="0.35">
      <c r="A95" s="11" t="s">
        <v>612</v>
      </c>
      <c r="B95" s="2" t="s">
        <v>627</v>
      </c>
      <c r="C95" s="1" t="s">
        <v>628</v>
      </c>
      <c r="D95" s="3" t="s">
        <v>20</v>
      </c>
      <c r="E95" s="3" t="s">
        <v>60</v>
      </c>
      <c r="F95" s="4" t="s">
        <v>22</v>
      </c>
      <c r="G95" s="4" t="s">
        <v>23</v>
      </c>
      <c r="H95" s="4" t="s">
        <v>24</v>
      </c>
      <c r="I95" s="4" t="s">
        <v>25</v>
      </c>
      <c r="J95" s="5" t="s">
        <v>25</v>
      </c>
      <c r="K95" s="5" t="s">
        <v>629</v>
      </c>
      <c r="L95" s="5" t="s">
        <v>630</v>
      </c>
      <c r="M95" s="5" t="s">
        <v>631</v>
      </c>
      <c r="N95" s="5" t="s">
        <v>632</v>
      </c>
      <c r="O95" s="5" t="s">
        <v>550</v>
      </c>
      <c r="P95" s="4" t="str">
        <f t="shared" si="0"/>
        <v>Outstanding</v>
      </c>
      <c r="Q95" s="13" t="s">
        <v>25</v>
      </c>
    </row>
    <row r="96" spans="1:17" ht="60" customHeight="1" x14ac:dyDescent="0.35">
      <c r="A96" s="12" t="s">
        <v>633</v>
      </c>
      <c r="B96" s="6" t="s">
        <v>634</v>
      </c>
      <c r="C96" s="7" t="s">
        <v>635</v>
      </c>
      <c r="D96" s="8" t="s">
        <v>20</v>
      </c>
      <c r="E96" s="8" t="s">
        <v>60</v>
      </c>
      <c r="F96" s="9" t="s">
        <v>22</v>
      </c>
      <c r="G96" s="9" t="s">
        <v>23</v>
      </c>
      <c r="H96" s="9" t="s">
        <v>24</v>
      </c>
      <c r="I96" s="9" t="s">
        <v>25</v>
      </c>
      <c r="J96" s="10" t="s">
        <v>25</v>
      </c>
      <c r="K96" s="10" t="s">
        <v>636</v>
      </c>
      <c r="L96" s="10" t="s">
        <v>637</v>
      </c>
      <c r="M96" s="10" t="s">
        <v>638</v>
      </c>
      <c r="N96" s="10" t="s">
        <v>639</v>
      </c>
      <c r="O96" s="10" t="s">
        <v>550</v>
      </c>
      <c r="P96" s="9" t="str">
        <f t="shared" si="0"/>
        <v>Outstanding</v>
      </c>
      <c r="Q96" s="14" t="s">
        <v>25</v>
      </c>
    </row>
    <row r="100" spans="1:4" ht="32" customHeight="1" x14ac:dyDescent="0.35">
      <c r="A100" s="255" t="s">
        <v>640</v>
      </c>
      <c r="B100" s="255"/>
      <c r="C100" s="255"/>
      <c r="D100" s="255"/>
    </row>
  </sheetData>
  <mergeCells count="1">
    <mergeCell ref="A100:D100"/>
  </mergeCells>
  <conditionalFormatting sqref="F2:F96">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G2:G96">
    <cfRule type="cellIs" dxfId="60" priority="5" operator="equal">
      <formula>"Low"</formula>
    </cfRule>
    <cfRule type="cellIs" dxfId="59" priority="6" operator="equal">
      <formula>"Medium"</formula>
    </cfRule>
    <cfRule type="cellIs" dxfId="58" priority="7" operator="equal">
      <formula>"High"</formula>
    </cfRule>
  </conditionalFormatting>
  <conditionalFormatting sqref="I2:I96">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F2:F96" xr:uid="{00000000-0002-0000-0200-000000000000}">
      <formula1>"Must,Should,Could,Won't,Unassigned"</formula1>
    </dataValidation>
    <dataValidation type="list" showErrorMessage="1" errorTitle="Invalid Value" error="Please select a value from the list: Low, Medium, High, Unassessed." sqref="G2:G96" xr:uid="{00000000-0002-0000-0200-000001000000}">
      <formula1>"Low,Medium,High,Unassessed"</formula1>
    </dataValidation>
    <dataValidation type="list" showErrorMessage="1" errorTitle="Invalid Value" error="Please select a value from the list: Phase1, Phase2, Phase3, Phase4, Phase5, Pending." sqref="H2:H9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96" xr:uid="{00000000-0002-0000-0200-000003000000}">
      <formula1>"Implemented,Testing,Failed,Compensated,Risk Accepted,N/A"</formula1>
    </dataValidation>
  </dataValidations>
  <hyperlinks>
    <hyperlink ref="A10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72" t="s">
        <v>791</v>
      </c>
      <c r="C2" s="272" t="s">
        <v>791</v>
      </c>
      <c r="D2" s="272" t="s">
        <v>791</v>
      </c>
      <c r="E2" s="272" t="s">
        <v>791</v>
      </c>
      <c r="F2" s="272" t="s">
        <v>791</v>
      </c>
      <c r="G2" s="272" t="s">
        <v>791</v>
      </c>
      <c r="H2" s="276" t="s">
        <v>792</v>
      </c>
      <c r="I2" s="276" t="s">
        <v>792</v>
      </c>
      <c r="J2" s="276" t="s">
        <v>792</v>
      </c>
      <c r="K2" s="276" t="s">
        <v>792</v>
      </c>
      <c r="L2" s="276" t="s">
        <v>792</v>
      </c>
      <c r="M2" s="275" t="s">
        <v>793</v>
      </c>
      <c r="N2" s="275" t="s">
        <v>793</v>
      </c>
      <c r="O2" s="277" t="s">
        <v>794</v>
      </c>
      <c r="P2" s="277" t="s">
        <v>794</v>
      </c>
      <c r="Q2" s="273" t="s">
        <v>15</v>
      </c>
      <c r="R2" s="273" t="s">
        <v>15</v>
      </c>
      <c r="S2" s="273" t="s">
        <v>15</v>
      </c>
      <c r="T2" s="274" t="s">
        <v>795</v>
      </c>
    </row>
    <row r="3" spans="2:20" ht="35" customHeight="1" x14ac:dyDescent="0.35">
      <c r="B3" s="70" t="s">
        <v>796</v>
      </c>
      <c r="C3" s="70" t="s">
        <v>797</v>
      </c>
      <c r="D3" s="70" t="s">
        <v>798</v>
      </c>
      <c r="E3" s="70" t="s">
        <v>799</v>
      </c>
      <c r="F3" s="70" t="s">
        <v>800</v>
      </c>
      <c r="G3" s="70" t="s">
        <v>11</v>
      </c>
      <c r="H3" s="71" t="s">
        <v>801</v>
      </c>
      <c r="I3" s="71" t="s">
        <v>802</v>
      </c>
      <c r="J3" s="71" t="s">
        <v>803</v>
      </c>
      <c r="K3" s="71" t="s">
        <v>804</v>
      </c>
      <c r="L3" s="71" t="s">
        <v>735</v>
      </c>
      <c r="M3" s="72" t="s">
        <v>805</v>
      </c>
      <c r="N3" s="72" t="s">
        <v>806</v>
      </c>
      <c r="O3" s="73" t="s">
        <v>807</v>
      </c>
      <c r="P3" s="73" t="s">
        <v>808</v>
      </c>
      <c r="Q3" s="74" t="s">
        <v>15</v>
      </c>
      <c r="R3" s="74" t="s">
        <v>809</v>
      </c>
      <c r="S3" s="74" t="s">
        <v>810</v>
      </c>
      <c r="T3" s="75" t="s">
        <v>811</v>
      </c>
    </row>
    <row r="4" spans="2:20" ht="60" customHeight="1" x14ac:dyDescent="0.35">
      <c r="B4" s="76" t="s">
        <v>812</v>
      </c>
      <c r="C4" s="76" t="s">
        <v>813</v>
      </c>
      <c r="D4" s="76" t="s">
        <v>814</v>
      </c>
      <c r="E4" s="76" t="s">
        <v>815</v>
      </c>
      <c r="F4" s="76" t="s">
        <v>816</v>
      </c>
      <c r="G4" s="76" t="s">
        <v>817</v>
      </c>
      <c r="H4" s="76" t="s">
        <v>818</v>
      </c>
      <c r="I4" s="76" t="s">
        <v>819</v>
      </c>
      <c r="J4" s="76" t="s">
        <v>820</v>
      </c>
      <c r="K4" s="76" t="s">
        <v>821</v>
      </c>
      <c r="L4" s="76" t="s">
        <v>822</v>
      </c>
      <c r="M4" s="76" t="s">
        <v>823</v>
      </c>
      <c r="N4" s="76" t="s">
        <v>824</v>
      </c>
      <c r="O4" s="76" t="s">
        <v>825</v>
      </c>
      <c r="P4" s="76" t="s">
        <v>826</v>
      </c>
      <c r="Q4" s="76" t="s">
        <v>827</v>
      </c>
      <c r="R4" s="76" t="s">
        <v>828</v>
      </c>
      <c r="S4" s="76" t="s">
        <v>829</v>
      </c>
      <c r="T4" s="76" t="s">
        <v>830</v>
      </c>
    </row>
    <row r="5" spans="2:20" ht="60" customHeight="1" x14ac:dyDescent="0.35">
      <c r="B5" s="38" t="s">
        <v>831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832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833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834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835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836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837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838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839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840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841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842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843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844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845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846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847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848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849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850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851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852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853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854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855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856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857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858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859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860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861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862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863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864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865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866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867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868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869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870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871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872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873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874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875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876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877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878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879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880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640</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881</v>
      </c>
      <c r="B1" s="104" t="s">
        <v>1</v>
      </c>
      <c r="C1" s="104" t="s">
        <v>882</v>
      </c>
      <c r="D1" s="104" t="s">
        <v>11</v>
      </c>
      <c r="E1" s="104" t="s">
        <v>883</v>
      </c>
      <c r="F1" s="104" t="s">
        <v>884</v>
      </c>
      <c r="G1" s="104" t="s">
        <v>885</v>
      </c>
      <c r="H1" s="104" t="s">
        <v>886</v>
      </c>
      <c r="I1" s="104" t="s">
        <v>887</v>
      </c>
      <c r="J1" s="104" t="s">
        <v>888</v>
      </c>
      <c r="K1" s="104" t="s">
        <v>889</v>
      </c>
      <c r="L1" s="104" t="s">
        <v>890</v>
      </c>
      <c r="M1" s="104" t="s">
        <v>891</v>
      </c>
      <c r="N1" s="104" t="s">
        <v>892</v>
      </c>
      <c r="O1" s="104" t="s">
        <v>893</v>
      </c>
      <c r="P1" s="104" t="s">
        <v>894</v>
      </c>
      <c r="Q1" s="104" t="s">
        <v>895</v>
      </c>
      <c r="R1" s="104" t="s">
        <v>896</v>
      </c>
      <c r="S1" s="104" t="s">
        <v>897</v>
      </c>
      <c r="T1" s="104" t="s">
        <v>898</v>
      </c>
      <c r="U1" s="104" t="s">
        <v>899</v>
      </c>
      <c r="V1" s="104" t="s">
        <v>900</v>
      </c>
      <c r="W1" s="104" t="s">
        <v>901</v>
      </c>
      <c r="X1" s="104" t="s">
        <v>902</v>
      </c>
      <c r="Y1" s="104" t="s">
        <v>903</v>
      </c>
      <c r="Z1" s="104" t="s">
        <v>904</v>
      </c>
      <c r="AA1" s="104" t="s">
        <v>905</v>
      </c>
      <c r="AB1" s="104" t="s">
        <v>906</v>
      </c>
      <c r="AC1" s="104" t="s">
        <v>907</v>
      </c>
      <c r="AD1" s="104" t="s">
        <v>908</v>
      </c>
      <c r="AE1" s="104" t="s">
        <v>909</v>
      </c>
      <c r="AF1" s="104" t="s">
        <v>910</v>
      </c>
      <c r="AG1" s="104" t="s">
        <v>911</v>
      </c>
      <c r="AH1" s="104" t="s">
        <v>912</v>
      </c>
      <c r="AI1" s="104" t="s">
        <v>913</v>
      </c>
      <c r="AJ1" s="104" t="s">
        <v>914</v>
      </c>
      <c r="AK1" s="104" t="s">
        <v>915</v>
      </c>
      <c r="AL1" s="104" t="s">
        <v>916</v>
      </c>
      <c r="AM1" s="104" t="s">
        <v>917</v>
      </c>
      <c r="AN1" s="104" t="s">
        <v>918</v>
      </c>
      <c r="AO1" s="104" t="s">
        <v>919</v>
      </c>
      <c r="AP1" s="104" t="s">
        <v>920</v>
      </c>
      <c r="AQ1" s="104" t="s">
        <v>921</v>
      </c>
      <c r="AR1" s="104" t="s">
        <v>922</v>
      </c>
      <c r="AS1" s="104" t="s">
        <v>923</v>
      </c>
      <c r="AT1" s="104" t="s">
        <v>924</v>
      </c>
      <c r="AU1" s="104" t="s">
        <v>925</v>
      </c>
      <c r="AV1" s="104" t="s">
        <v>926</v>
      </c>
      <c r="AW1" s="105" t="s">
        <v>927</v>
      </c>
    </row>
    <row r="2" spans="1:49" ht="60" customHeight="1" outlineLevel="1" x14ac:dyDescent="0.35">
      <c r="A2" s="97" t="s">
        <v>928</v>
      </c>
      <c r="B2" s="80">
        <v>1</v>
      </c>
      <c r="C2" s="82" t="s">
        <v>25</v>
      </c>
      <c r="D2" s="84" t="s">
        <v>929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928</v>
      </c>
      <c r="B3" s="81" t="s">
        <v>930</v>
      </c>
      <c r="C3" s="83" t="s">
        <v>931</v>
      </c>
      <c r="D3" s="85" t="s">
        <v>932</v>
      </c>
      <c r="E3" s="85" t="s">
        <v>933</v>
      </c>
      <c r="F3" s="86" t="s">
        <v>934</v>
      </c>
      <c r="G3" s="86" t="s">
        <v>935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928</v>
      </c>
      <c r="B4" s="81" t="s">
        <v>936</v>
      </c>
      <c r="C4" s="83" t="s">
        <v>937</v>
      </c>
      <c r="D4" s="85" t="s">
        <v>938</v>
      </c>
      <c r="E4" s="85" t="s">
        <v>939</v>
      </c>
      <c r="F4" s="86" t="s">
        <v>934</v>
      </c>
      <c r="G4" s="86" t="s">
        <v>940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928</v>
      </c>
      <c r="B5" s="81" t="s">
        <v>941</v>
      </c>
      <c r="C5" s="83" t="s">
        <v>942</v>
      </c>
      <c r="D5" s="85" t="s">
        <v>943</v>
      </c>
      <c r="E5" s="85" t="s">
        <v>944</v>
      </c>
      <c r="F5" s="86" t="s">
        <v>934</v>
      </c>
      <c r="G5" s="86" t="s">
        <v>945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928</v>
      </c>
      <c r="B6" s="81" t="s">
        <v>946</v>
      </c>
      <c r="C6" s="83" t="s">
        <v>947</v>
      </c>
      <c r="D6" s="85" t="s">
        <v>948</v>
      </c>
      <c r="E6" s="85" t="s">
        <v>949</v>
      </c>
      <c r="F6" s="86" t="s">
        <v>934</v>
      </c>
      <c r="G6" s="86" t="s">
        <v>935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928</v>
      </c>
      <c r="B7" s="81" t="s">
        <v>950</v>
      </c>
      <c r="C7" s="83" t="s">
        <v>951</v>
      </c>
      <c r="D7" s="85" t="s">
        <v>952</v>
      </c>
      <c r="E7" s="85" t="s">
        <v>953</v>
      </c>
      <c r="F7" s="86" t="s">
        <v>934</v>
      </c>
      <c r="G7" s="86" t="s">
        <v>945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954</v>
      </c>
      <c r="B8" s="80">
        <v>2</v>
      </c>
      <c r="C8" s="82" t="s">
        <v>25</v>
      </c>
      <c r="D8" s="84" t="s">
        <v>955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954</v>
      </c>
      <c r="B9" s="81" t="s">
        <v>956</v>
      </c>
      <c r="C9" s="83" t="s">
        <v>957</v>
      </c>
      <c r="D9" s="85" t="s">
        <v>958</v>
      </c>
      <c r="E9" s="85" t="s">
        <v>959</v>
      </c>
      <c r="F9" s="86" t="s">
        <v>960</v>
      </c>
      <c r="G9" s="86" t="s">
        <v>935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954</v>
      </c>
      <c r="B10" s="81" t="s">
        <v>961</v>
      </c>
      <c r="C10" s="83" t="s">
        <v>962</v>
      </c>
      <c r="D10" s="85" t="s">
        <v>963</v>
      </c>
      <c r="E10" s="85" t="s">
        <v>964</v>
      </c>
      <c r="F10" s="86" t="s">
        <v>960</v>
      </c>
      <c r="G10" s="86" t="s">
        <v>935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954</v>
      </c>
      <c r="B11" s="81" t="s">
        <v>965</v>
      </c>
      <c r="C11" s="83" t="s">
        <v>966</v>
      </c>
      <c r="D11" s="85" t="s">
        <v>967</v>
      </c>
      <c r="E11" s="85" t="s">
        <v>968</v>
      </c>
      <c r="F11" s="86" t="s">
        <v>960</v>
      </c>
      <c r="G11" s="86" t="s">
        <v>940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954</v>
      </c>
      <c r="B12" s="81" t="s">
        <v>969</v>
      </c>
      <c r="C12" s="83" t="s">
        <v>970</v>
      </c>
      <c r="D12" s="85" t="s">
        <v>971</v>
      </c>
      <c r="E12" s="85" t="s">
        <v>972</v>
      </c>
      <c r="F12" s="86" t="s">
        <v>960</v>
      </c>
      <c r="G12" s="86" t="s">
        <v>945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954</v>
      </c>
      <c r="B13" s="81" t="s">
        <v>973</v>
      </c>
      <c r="C13" s="83" t="s">
        <v>974</v>
      </c>
      <c r="D13" s="85" t="s">
        <v>975</v>
      </c>
      <c r="E13" s="85" t="s">
        <v>976</v>
      </c>
      <c r="F13" s="86" t="s">
        <v>960</v>
      </c>
      <c r="G13" s="86" t="s">
        <v>977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954</v>
      </c>
      <c r="B14" s="81" t="s">
        <v>978</v>
      </c>
      <c r="C14" s="83" t="s">
        <v>979</v>
      </c>
      <c r="D14" s="85" t="s">
        <v>980</v>
      </c>
      <c r="E14" s="85" t="s">
        <v>981</v>
      </c>
      <c r="F14" s="86" t="s">
        <v>960</v>
      </c>
      <c r="G14" s="86" t="s">
        <v>977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954</v>
      </c>
      <c r="B15" s="81" t="s">
        <v>982</v>
      </c>
      <c r="C15" s="83" t="s">
        <v>983</v>
      </c>
      <c r="D15" s="85" t="s">
        <v>984</v>
      </c>
      <c r="E15" s="85" t="s">
        <v>985</v>
      </c>
      <c r="F15" s="86" t="s">
        <v>960</v>
      </c>
      <c r="G15" s="86" t="s">
        <v>977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986</v>
      </c>
      <c r="B16" s="80">
        <v>3</v>
      </c>
      <c r="C16" s="82" t="s">
        <v>25</v>
      </c>
      <c r="D16" s="84" t="s">
        <v>987</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986</v>
      </c>
      <c r="B17" s="81" t="s">
        <v>988</v>
      </c>
      <c r="C17" s="83" t="s">
        <v>989</v>
      </c>
      <c r="D17" s="85" t="s">
        <v>990</v>
      </c>
      <c r="E17" s="85" t="s">
        <v>991</v>
      </c>
      <c r="F17" s="86" t="s">
        <v>992</v>
      </c>
      <c r="G17" s="86" t="s">
        <v>993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986</v>
      </c>
      <c r="B18" s="81" t="s">
        <v>994</v>
      </c>
      <c r="C18" s="83" t="s">
        <v>995</v>
      </c>
      <c r="D18" s="85" t="s">
        <v>996</v>
      </c>
      <c r="E18" s="85" t="s">
        <v>997</v>
      </c>
      <c r="F18" s="86" t="s">
        <v>992</v>
      </c>
      <c r="G18" s="86" t="s">
        <v>935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986</v>
      </c>
      <c r="B19" s="81" t="s">
        <v>998</v>
      </c>
      <c r="C19" s="83" t="s">
        <v>999</v>
      </c>
      <c r="D19" s="85" t="s">
        <v>1000</v>
      </c>
      <c r="E19" s="85" t="s">
        <v>1001</v>
      </c>
      <c r="F19" s="86" t="s">
        <v>992</v>
      </c>
      <c r="G19" s="86" t="s">
        <v>977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986</v>
      </c>
      <c r="B20" s="81" t="s">
        <v>1002</v>
      </c>
      <c r="C20" s="83" t="s">
        <v>1003</v>
      </c>
      <c r="D20" s="85" t="s">
        <v>1004</v>
      </c>
      <c r="E20" s="85" t="s">
        <v>1005</v>
      </c>
      <c r="F20" s="86" t="s">
        <v>992</v>
      </c>
      <c r="G20" s="86" t="s">
        <v>977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986</v>
      </c>
      <c r="B21" s="81" t="s">
        <v>1006</v>
      </c>
      <c r="C21" s="83" t="s">
        <v>1007</v>
      </c>
      <c r="D21" s="85" t="s">
        <v>1008</v>
      </c>
      <c r="E21" s="85" t="s">
        <v>1009</v>
      </c>
      <c r="F21" s="86" t="s">
        <v>992</v>
      </c>
      <c r="G21" s="86" t="s">
        <v>977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986</v>
      </c>
      <c r="B22" s="81" t="s">
        <v>1010</v>
      </c>
      <c r="C22" s="83" t="s">
        <v>1011</v>
      </c>
      <c r="D22" s="85" t="s">
        <v>1012</v>
      </c>
      <c r="E22" s="85" t="s">
        <v>1013</v>
      </c>
      <c r="F22" s="86" t="s">
        <v>992</v>
      </c>
      <c r="G22" s="86" t="s">
        <v>977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986</v>
      </c>
      <c r="B23" s="81" t="s">
        <v>1014</v>
      </c>
      <c r="C23" s="83" t="s">
        <v>1015</v>
      </c>
      <c r="D23" s="85" t="s">
        <v>1016</v>
      </c>
      <c r="E23" s="85" t="s">
        <v>1017</v>
      </c>
      <c r="F23" s="86" t="s">
        <v>992</v>
      </c>
      <c r="G23" s="86" t="s">
        <v>935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986</v>
      </c>
      <c r="B24" s="81" t="s">
        <v>1018</v>
      </c>
      <c r="C24" s="83" t="s">
        <v>1019</v>
      </c>
      <c r="D24" s="85" t="s">
        <v>1020</v>
      </c>
      <c r="E24" s="85" t="s">
        <v>1021</v>
      </c>
      <c r="F24" s="86" t="s">
        <v>992</v>
      </c>
      <c r="G24" s="86" t="s">
        <v>935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986</v>
      </c>
      <c r="B25" s="81" t="s">
        <v>1022</v>
      </c>
      <c r="C25" s="83" t="s">
        <v>1023</v>
      </c>
      <c r="D25" s="85" t="s">
        <v>1024</v>
      </c>
      <c r="E25" s="85" t="s">
        <v>1025</v>
      </c>
      <c r="F25" s="86" t="s">
        <v>992</v>
      </c>
      <c r="G25" s="86" t="s">
        <v>977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986</v>
      </c>
      <c r="B26" s="81" t="s">
        <v>1026</v>
      </c>
      <c r="C26" s="83" t="s">
        <v>1027</v>
      </c>
      <c r="D26" s="85" t="s">
        <v>1028</v>
      </c>
      <c r="E26" s="85" t="s">
        <v>1029</v>
      </c>
      <c r="F26" s="86" t="s">
        <v>992</v>
      </c>
      <c r="G26" s="86" t="s">
        <v>977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986</v>
      </c>
      <c r="B27" s="81" t="s">
        <v>1030</v>
      </c>
      <c r="C27" s="83" t="s">
        <v>1031</v>
      </c>
      <c r="D27" s="85" t="s">
        <v>1032</v>
      </c>
      <c r="E27" s="85" t="s">
        <v>1033</v>
      </c>
      <c r="F27" s="86" t="s">
        <v>992</v>
      </c>
      <c r="G27" s="86" t="s">
        <v>977</v>
      </c>
      <c r="H27" s="86">
        <v>2</v>
      </c>
      <c r="I27" s="88">
        <f>IF(COUNTIF(J27:AW27,"&lt;&gt;")=0,"",SUMPRODUCT(((Recommendations[ImplStatus]="Implemented")+(Recommendations[ImplStatus]="Compensated"))*ISNUMBER(MATCH(Recommendations[Id],J27:AW27,0)))/COUNTIF(J27:AW27,"&lt;&gt;"))</f>
        <v>0</v>
      </c>
      <c r="J27" s="90" t="s">
        <v>186</v>
      </c>
      <c r="K27" s="90" t="s">
        <v>193</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986</v>
      </c>
      <c r="B28" s="81" t="s">
        <v>1034</v>
      </c>
      <c r="C28" s="83" t="s">
        <v>1035</v>
      </c>
      <c r="D28" s="85" t="s">
        <v>1036</v>
      </c>
      <c r="E28" s="85" t="s">
        <v>1037</v>
      </c>
      <c r="F28" s="86" t="s">
        <v>992</v>
      </c>
      <c r="G28" s="86" t="s">
        <v>977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986</v>
      </c>
      <c r="B29" s="81" t="s">
        <v>1038</v>
      </c>
      <c r="C29" s="83" t="s">
        <v>1039</v>
      </c>
      <c r="D29" s="85" t="s">
        <v>1040</v>
      </c>
      <c r="E29" s="85" t="s">
        <v>1041</v>
      </c>
      <c r="F29" s="86" t="s">
        <v>992</v>
      </c>
      <c r="G29" s="86" t="s">
        <v>977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986</v>
      </c>
      <c r="B30" s="81" t="s">
        <v>1042</v>
      </c>
      <c r="C30" s="83" t="s">
        <v>1043</v>
      </c>
      <c r="D30" s="85" t="s">
        <v>1044</v>
      </c>
      <c r="E30" s="85" t="s">
        <v>1045</v>
      </c>
      <c r="F30" s="86" t="s">
        <v>992</v>
      </c>
      <c r="G30" s="86" t="s">
        <v>945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1046</v>
      </c>
      <c r="B31" s="80">
        <v>4</v>
      </c>
      <c r="C31" s="82" t="s">
        <v>25</v>
      </c>
      <c r="D31" s="84" t="s">
        <v>1047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1046</v>
      </c>
      <c r="B32" s="81" t="s">
        <v>1048</v>
      </c>
      <c r="C32" s="83" t="s">
        <v>1049</v>
      </c>
      <c r="D32" s="85" t="s">
        <v>1050</v>
      </c>
      <c r="E32" s="85" t="s">
        <v>1051</v>
      </c>
      <c r="F32" s="86" t="s">
        <v>1052</v>
      </c>
      <c r="G32" s="86" t="s">
        <v>993</v>
      </c>
      <c r="H32" s="86">
        <v>1</v>
      </c>
      <c r="I32" s="88">
        <f>IF(COUNTIF(J32:AW32,"&lt;&gt;")=0,"",SUMPRODUCT(((Recommendations[ImplStatus]="Implemented")+(Recommendations[ImplStatus]="Compensated"))*ISNUMBER(MATCH(Recommendations[Id],J32:AW32,0)))/COUNTIF(J32:AW32,"&lt;&gt;"))</f>
        <v>0</v>
      </c>
      <c r="J32" s="90" t="s">
        <v>58</v>
      </c>
      <c r="K32" s="90" t="s">
        <v>143</v>
      </c>
      <c r="L32" s="90" t="s">
        <v>148</v>
      </c>
      <c r="M32" s="90" t="s">
        <v>326</v>
      </c>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1046</v>
      </c>
      <c r="B33" s="81" t="s">
        <v>1053</v>
      </c>
      <c r="C33" s="83" t="s">
        <v>1054</v>
      </c>
      <c r="D33" s="85" t="s">
        <v>1055</v>
      </c>
      <c r="E33" s="85" t="s">
        <v>1056</v>
      </c>
      <c r="F33" s="86" t="s">
        <v>1052</v>
      </c>
      <c r="G33" s="86" t="s">
        <v>993</v>
      </c>
      <c r="H33" s="86">
        <v>1</v>
      </c>
      <c r="I33" s="88">
        <f>IF(COUNTIF(J33:AW33,"&lt;&gt;")=0,"",SUMPRODUCT(((Recommendations[ImplStatus]="Implemented")+(Recommendations[ImplStatus]="Compensated"))*ISNUMBER(MATCH(Recommendations[Id],J33:AW33,0)))/COUNTIF(J33:AW33,"&lt;&gt;"))</f>
        <v>0</v>
      </c>
      <c r="J33" s="90" t="s">
        <v>509</v>
      </c>
      <c r="K33" s="90" t="s">
        <v>515</v>
      </c>
      <c r="L33" s="90" t="s">
        <v>522</v>
      </c>
      <c r="M33" s="90" t="s">
        <v>530</v>
      </c>
      <c r="N33" s="90" t="s">
        <v>537</v>
      </c>
      <c r="O33" s="90" t="s">
        <v>544</v>
      </c>
      <c r="P33" s="90" t="s">
        <v>551</v>
      </c>
      <c r="Q33" s="90" t="s">
        <v>556</v>
      </c>
      <c r="R33" s="90" t="s">
        <v>561</v>
      </c>
      <c r="S33" s="90" t="s">
        <v>567</v>
      </c>
      <c r="T33" s="90" t="s">
        <v>573</v>
      </c>
      <c r="U33" s="90" t="s">
        <v>580</v>
      </c>
      <c r="V33" s="90" t="s">
        <v>587</v>
      </c>
      <c r="W33" s="90" t="s">
        <v>593</v>
      </c>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1046</v>
      </c>
      <c r="B34" s="81" t="s">
        <v>1057</v>
      </c>
      <c r="C34" s="83" t="s">
        <v>1058</v>
      </c>
      <c r="D34" s="85" t="s">
        <v>1059</v>
      </c>
      <c r="E34" s="85" t="s">
        <v>1060</v>
      </c>
      <c r="F34" s="86" t="s">
        <v>934</v>
      </c>
      <c r="G34" s="86" t="s">
        <v>977</v>
      </c>
      <c r="H34" s="86">
        <v>1</v>
      </c>
      <c r="I34" s="88">
        <f>IF(COUNTIF(J34:AW34,"&lt;&gt;")=0,"",SUMPRODUCT(((Recommendations[ImplStatus]="Implemented")+(Recommendations[ImplStatus]="Compensated"))*ISNUMBER(MATCH(Recommendations[Id],J34:AW34,0)))/COUNTIF(J34:AW34,"&lt;&gt;"))</f>
        <v>0</v>
      </c>
      <c r="J34" s="90" t="s">
        <v>122</v>
      </c>
      <c r="K34" s="90" t="s">
        <v>128</v>
      </c>
      <c r="L34" s="90" t="s">
        <v>133</v>
      </c>
      <c r="M34" s="90" t="s">
        <v>137</v>
      </c>
      <c r="N34" s="90" t="s">
        <v>264</v>
      </c>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1046</v>
      </c>
      <c r="B35" s="81" t="s">
        <v>1061</v>
      </c>
      <c r="C35" s="83" t="s">
        <v>1062</v>
      </c>
      <c r="D35" s="85" t="s">
        <v>1063</v>
      </c>
      <c r="E35" s="85" t="s">
        <v>1064</v>
      </c>
      <c r="F35" s="86" t="s">
        <v>934</v>
      </c>
      <c r="G35" s="86" t="s">
        <v>977</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1046</v>
      </c>
      <c r="B36" s="81" t="s">
        <v>1065</v>
      </c>
      <c r="C36" s="83" t="s">
        <v>1066</v>
      </c>
      <c r="D36" s="85" t="s">
        <v>1067</v>
      </c>
      <c r="E36" s="85" t="s">
        <v>1068</v>
      </c>
      <c r="F36" s="86" t="s">
        <v>934</v>
      </c>
      <c r="G36" s="86" t="s">
        <v>977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1046</v>
      </c>
      <c r="B37" s="81" t="s">
        <v>1069</v>
      </c>
      <c r="C37" s="83" t="s">
        <v>1070</v>
      </c>
      <c r="D37" s="85" t="s">
        <v>1071</v>
      </c>
      <c r="E37" s="85" t="s">
        <v>1072</v>
      </c>
      <c r="F37" s="86" t="s">
        <v>934</v>
      </c>
      <c r="G37" s="86" t="s">
        <v>977</v>
      </c>
      <c r="H37" s="86">
        <v>1</v>
      </c>
      <c r="I37" s="88">
        <f>IF(COUNTIF(J37:AW37,"&lt;&gt;")=0,"",SUMPRODUCT(((Recommendations[ImplStatus]="Implemented")+(Recommendations[ImplStatus]="Compensated"))*ISNUMBER(MATCH(Recommendations[Id],J37:AW37,0)))/COUNTIF(J37:AW37,"&lt;&gt;"))</f>
        <v>0</v>
      </c>
      <c r="J37" s="90" t="s">
        <v>270</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1046</v>
      </c>
      <c r="B38" s="81" t="s">
        <v>1073</v>
      </c>
      <c r="C38" s="83" t="s">
        <v>1074</v>
      </c>
      <c r="D38" s="85" t="s">
        <v>1075</v>
      </c>
      <c r="E38" s="85" t="s">
        <v>1076</v>
      </c>
      <c r="F38" s="86" t="s">
        <v>1077</v>
      </c>
      <c r="G38" s="86" t="s">
        <v>977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1046</v>
      </c>
      <c r="B39" s="81" t="s">
        <v>1078</v>
      </c>
      <c r="C39" s="83" t="s">
        <v>1079</v>
      </c>
      <c r="D39" s="85" t="s">
        <v>1080</v>
      </c>
      <c r="E39" s="85" t="s">
        <v>1081</v>
      </c>
      <c r="F39" s="86" t="s">
        <v>934</v>
      </c>
      <c r="G39" s="86" t="s">
        <v>977</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1046</v>
      </c>
      <c r="B40" s="81" t="s">
        <v>1082</v>
      </c>
      <c r="C40" s="83" t="s">
        <v>1083</v>
      </c>
      <c r="D40" s="85" t="s">
        <v>1084</v>
      </c>
      <c r="E40" s="85" t="s">
        <v>1085</v>
      </c>
      <c r="F40" s="86" t="s">
        <v>934</v>
      </c>
      <c r="G40" s="86" t="s">
        <v>977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1046</v>
      </c>
      <c r="B41" s="81" t="s">
        <v>1086</v>
      </c>
      <c r="C41" s="83" t="s">
        <v>1087</v>
      </c>
      <c r="D41" s="85" t="s">
        <v>1088</v>
      </c>
      <c r="E41" s="85" t="s">
        <v>1089</v>
      </c>
      <c r="F41" s="86" t="s">
        <v>934</v>
      </c>
      <c r="G41" s="86" t="s">
        <v>977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1046</v>
      </c>
      <c r="B42" s="81" t="s">
        <v>1090</v>
      </c>
      <c r="C42" s="83" t="s">
        <v>1091</v>
      </c>
      <c r="D42" s="85" t="s">
        <v>1092</v>
      </c>
      <c r="E42" s="85" t="s">
        <v>1093</v>
      </c>
      <c r="F42" s="86" t="s">
        <v>992</v>
      </c>
      <c r="G42" s="86" t="s">
        <v>977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1046</v>
      </c>
      <c r="B43" s="81" t="s">
        <v>1094</v>
      </c>
      <c r="C43" s="83" t="s">
        <v>1095</v>
      </c>
      <c r="D43" s="85" t="s">
        <v>1096</v>
      </c>
      <c r="E43" s="85" t="s">
        <v>1097</v>
      </c>
      <c r="F43" s="86" t="s">
        <v>992</v>
      </c>
      <c r="G43" s="86" t="s">
        <v>977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1098</v>
      </c>
      <c r="B44" s="80">
        <v>5</v>
      </c>
      <c r="C44" s="82" t="s">
        <v>25</v>
      </c>
      <c r="D44" s="84" t="s">
        <v>1099</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1098</v>
      </c>
      <c r="B45" s="81" t="s">
        <v>1100</v>
      </c>
      <c r="C45" s="83" t="s">
        <v>1101</v>
      </c>
      <c r="D45" s="85" t="s">
        <v>1102</v>
      </c>
      <c r="E45" s="85" t="s">
        <v>1103</v>
      </c>
      <c r="F45" s="86" t="s">
        <v>1077</v>
      </c>
      <c r="G45" s="86" t="s">
        <v>935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1098</v>
      </c>
      <c r="B46" s="81" t="s">
        <v>1104</v>
      </c>
      <c r="C46" s="83" t="s">
        <v>1105</v>
      </c>
      <c r="D46" s="85" t="s">
        <v>1106</v>
      </c>
      <c r="E46" s="85" t="s">
        <v>1107</v>
      </c>
      <c r="F46" s="86" t="s">
        <v>1077</v>
      </c>
      <c r="G46" s="86" t="s">
        <v>977</v>
      </c>
      <c r="H46" s="86">
        <v>1</v>
      </c>
      <c r="I46" s="88">
        <f>IF(COUNTIF(J46:AW46,"&lt;&gt;")=0,"",SUMPRODUCT(((Recommendations[ImplStatus]="Implemented")+(Recommendations[ImplStatus]="Compensated"))*ISNUMBER(MATCH(Recommendations[Id],J46:AW46,0)))/COUNTIF(J46:AW46,"&lt;&gt;"))</f>
        <v>0</v>
      </c>
      <c r="J46" s="90" t="s">
        <v>634</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1098</v>
      </c>
      <c r="B47" s="81" t="s">
        <v>1108</v>
      </c>
      <c r="C47" s="83" t="s">
        <v>1109</v>
      </c>
      <c r="D47" s="85" t="s">
        <v>1110</v>
      </c>
      <c r="E47" s="85" t="s">
        <v>1111</v>
      </c>
      <c r="F47" s="86" t="s">
        <v>1077</v>
      </c>
      <c r="G47" s="86" t="s">
        <v>977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1098</v>
      </c>
      <c r="B48" s="81" t="s">
        <v>1112</v>
      </c>
      <c r="C48" s="83" t="s">
        <v>1113</v>
      </c>
      <c r="D48" s="85" t="s">
        <v>1114</v>
      </c>
      <c r="E48" s="85" t="s">
        <v>1115</v>
      </c>
      <c r="F48" s="86" t="s">
        <v>1077</v>
      </c>
      <c r="G48" s="86" t="s">
        <v>977</v>
      </c>
      <c r="H48" s="86">
        <v>1</v>
      </c>
      <c r="I48" s="88">
        <f>IF(COUNTIF(J48:AW48,"&lt;&gt;")=0,"",SUMPRODUCT(((Recommendations[ImplStatus]="Implemented")+(Recommendations[ImplStatus]="Compensated"))*ISNUMBER(MATCH(Recommendations[Id],J48:AW48,0)))/COUNTIF(J48:AW48,"&lt;&gt;"))</f>
        <v>0</v>
      </c>
      <c r="J48" s="90" t="s">
        <v>179</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1098</v>
      </c>
      <c r="B49" s="81" t="s">
        <v>1116</v>
      </c>
      <c r="C49" s="83" t="s">
        <v>1117</v>
      </c>
      <c r="D49" s="85" t="s">
        <v>1118</v>
      </c>
      <c r="E49" s="85" t="s">
        <v>1119</v>
      </c>
      <c r="F49" s="86" t="s">
        <v>1077</v>
      </c>
      <c r="G49" s="86" t="s">
        <v>935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1098</v>
      </c>
      <c r="B50" s="81" t="s">
        <v>1120</v>
      </c>
      <c r="C50" s="83" t="s">
        <v>1121</v>
      </c>
      <c r="D50" s="85" t="s">
        <v>1122</v>
      </c>
      <c r="E50" s="85" t="s">
        <v>1123</v>
      </c>
      <c r="F50" s="86" t="s">
        <v>1077</v>
      </c>
      <c r="G50" s="86" t="s">
        <v>993</v>
      </c>
      <c r="H50" s="86">
        <v>2</v>
      </c>
      <c r="I50" s="88">
        <f>IF(COUNTIF(J50:AW50,"&lt;&gt;")=0,"",SUMPRODUCT(((Recommendations[ImplStatus]="Implemented")+(Recommendations[ImplStatus]="Compensated"))*ISNUMBER(MATCH(Recommendations[Id],J50:AW50,0)))/COUNTIF(J50:AW50,"&lt;&gt;"))</f>
        <v>0</v>
      </c>
      <c r="J50" s="90" t="s">
        <v>18</v>
      </c>
      <c r="K50" s="90" t="s">
        <v>31</v>
      </c>
      <c r="L50" s="90" t="s">
        <v>38</v>
      </c>
      <c r="M50" s="90" t="s">
        <v>45</v>
      </c>
      <c r="N50" s="90" t="s">
        <v>52</v>
      </c>
      <c r="O50" s="90" t="s">
        <v>66</v>
      </c>
      <c r="P50" s="90" t="s">
        <v>481</v>
      </c>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1124</v>
      </c>
      <c r="B51" s="80">
        <v>6</v>
      </c>
      <c r="C51" s="82" t="s">
        <v>25</v>
      </c>
      <c r="D51" s="84" t="s">
        <v>1125</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1124</v>
      </c>
      <c r="B52" s="81" t="s">
        <v>1126</v>
      </c>
      <c r="C52" s="83" t="s">
        <v>1127</v>
      </c>
      <c r="D52" s="85" t="s">
        <v>1128</v>
      </c>
      <c r="E52" s="85" t="s">
        <v>1129</v>
      </c>
      <c r="F52" s="86" t="s">
        <v>1052</v>
      </c>
      <c r="G52" s="86" t="s">
        <v>993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1124</v>
      </c>
      <c r="B53" s="81" t="s">
        <v>1130</v>
      </c>
      <c r="C53" s="83" t="s">
        <v>1131</v>
      </c>
      <c r="D53" s="85" t="s">
        <v>1132</v>
      </c>
      <c r="E53" s="85" t="s">
        <v>1133</v>
      </c>
      <c r="F53" s="86" t="s">
        <v>1052</v>
      </c>
      <c r="G53" s="86" t="s">
        <v>993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1124</v>
      </c>
      <c r="B54" s="81" t="s">
        <v>1134</v>
      </c>
      <c r="C54" s="83" t="s">
        <v>1135</v>
      </c>
      <c r="D54" s="85" t="s">
        <v>1136</v>
      </c>
      <c r="E54" s="85" t="s">
        <v>1137</v>
      </c>
      <c r="F54" s="86" t="s">
        <v>1077</v>
      </c>
      <c r="G54" s="86" t="s">
        <v>977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1124</v>
      </c>
      <c r="B55" s="81" t="s">
        <v>1138</v>
      </c>
      <c r="C55" s="83" t="s">
        <v>1139</v>
      </c>
      <c r="D55" s="85" t="s">
        <v>1140</v>
      </c>
      <c r="E55" s="85" t="s">
        <v>1141</v>
      </c>
      <c r="F55" s="86" t="s">
        <v>1077</v>
      </c>
      <c r="G55" s="86" t="s">
        <v>977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1124</v>
      </c>
      <c r="B56" s="81" t="s">
        <v>1142</v>
      </c>
      <c r="C56" s="83" t="s">
        <v>1143</v>
      </c>
      <c r="D56" s="85" t="s">
        <v>1144</v>
      </c>
      <c r="E56" s="85" t="s">
        <v>1145</v>
      </c>
      <c r="F56" s="86" t="s">
        <v>1077</v>
      </c>
      <c r="G56" s="86" t="s">
        <v>977</v>
      </c>
      <c r="H56" s="86">
        <v>1</v>
      </c>
      <c r="I56" s="88">
        <f>IF(COUNTIF(J56:AW56,"&lt;&gt;")=0,"",SUMPRODUCT(((Recommendations[ImplStatus]="Implemented")+(Recommendations[ImplStatus]="Compensated"))*ISNUMBER(MATCH(Recommendations[Id],J56:AW56,0)))/COUNTIF(J56:AW56,"&lt;&gt;"))</f>
        <v>0</v>
      </c>
      <c r="J56" s="90" t="s">
        <v>98</v>
      </c>
      <c r="K56" s="90" t="s">
        <v>249</v>
      </c>
      <c r="L56" s="90" t="s">
        <v>256</v>
      </c>
      <c r="M56" s="90" t="s">
        <v>290</v>
      </c>
      <c r="N56" s="90" t="s">
        <v>297</v>
      </c>
      <c r="O56" s="90" t="s">
        <v>304</v>
      </c>
      <c r="P56" s="90" t="s">
        <v>311</v>
      </c>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1124</v>
      </c>
      <c r="B57" s="81" t="s">
        <v>1146</v>
      </c>
      <c r="C57" s="83" t="s">
        <v>1147</v>
      </c>
      <c r="D57" s="85" t="s">
        <v>1148</v>
      </c>
      <c r="E57" s="85" t="s">
        <v>1149</v>
      </c>
      <c r="F57" s="86" t="s">
        <v>960</v>
      </c>
      <c r="G57" s="86" t="s">
        <v>935</v>
      </c>
      <c r="H57" s="86">
        <v>2</v>
      </c>
      <c r="I57" s="88">
        <f>IF(COUNTIF(J57:AW57,"&lt;&gt;")=0,"",SUMPRODUCT(((Recommendations[ImplStatus]="Implemented")+(Recommendations[ImplStatus]="Compensated"))*ISNUMBER(MATCH(Recommendations[Id],J57:AW57,0)))/COUNTIF(J57:AW57,"&lt;&gt;"))</f>
        <v>0</v>
      </c>
      <c r="J57" s="90" t="s">
        <v>600</v>
      </c>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1124</v>
      </c>
      <c r="B58" s="81" t="s">
        <v>1150</v>
      </c>
      <c r="C58" s="83" t="s">
        <v>1151</v>
      </c>
      <c r="D58" s="85" t="s">
        <v>1152</v>
      </c>
      <c r="E58" s="85" t="s">
        <v>1153</v>
      </c>
      <c r="F58" s="86" t="s">
        <v>1077</v>
      </c>
      <c r="G58" s="86" t="s">
        <v>977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1124</v>
      </c>
      <c r="B59" s="81" t="s">
        <v>1154</v>
      </c>
      <c r="C59" s="83" t="s">
        <v>1155</v>
      </c>
      <c r="D59" s="85" t="s">
        <v>1156</v>
      </c>
      <c r="E59" s="85" t="s">
        <v>1157</v>
      </c>
      <c r="F59" s="86" t="s">
        <v>1077</v>
      </c>
      <c r="G59" s="86" t="s">
        <v>993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1158</v>
      </c>
      <c r="B60" s="80">
        <v>7</v>
      </c>
      <c r="C60" s="82" t="s">
        <v>25</v>
      </c>
      <c r="D60" s="84" t="s">
        <v>1159</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1158</v>
      </c>
      <c r="B61" s="81" t="s">
        <v>1160</v>
      </c>
      <c r="C61" s="83" t="s">
        <v>1161</v>
      </c>
      <c r="D61" s="85" t="s">
        <v>1162</v>
      </c>
      <c r="E61" s="85" t="s">
        <v>1163</v>
      </c>
      <c r="F61" s="86" t="s">
        <v>1052</v>
      </c>
      <c r="G61" s="86" t="s">
        <v>993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1158</v>
      </c>
      <c r="B62" s="81" t="s">
        <v>1164</v>
      </c>
      <c r="C62" s="83" t="s">
        <v>1165</v>
      </c>
      <c r="D62" s="85" t="s">
        <v>1166</v>
      </c>
      <c r="E62" s="85" t="s">
        <v>1167</v>
      </c>
      <c r="F62" s="86" t="s">
        <v>1052</v>
      </c>
      <c r="G62" s="86" t="s">
        <v>993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1158</v>
      </c>
      <c r="B63" s="81" t="s">
        <v>1168</v>
      </c>
      <c r="C63" s="83" t="s">
        <v>1169</v>
      </c>
      <c r="D63" s="85" t="s">
        <v>1170</v>
      </c>
      <c r="E63" s="85" t="s">
        <v>1171</v>
      </c>
      <c r="F63" s="86" t="s">
        <v>960</v>
      </c>
      <c r="G63" s="86" t="s">
        <v>977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1158</v>
      </c>
      <c r="B64" s="81" t="s">
        <v>1172</v>
      </c>
      <c r="C64" s="83" t="s">
        <v>1173</v>
      </c>
      <c r="D64" s="85" t="s">
        <v>1174</v>
      </c>
      <c r="E64" s="85" t="s">
        <v>1175</v>
      </c>
      <c r="F64" s="86" t="s">
        <v>960</v>
      </c>
      <c r="G64" s="86" t="s">
        <v>977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1158</v>
      </c>
      <c r="B65" s="81" t="s">
        <v>1176</v>
      </c>
      <c r="C65" s="83" t="s">
        <v>1177</v>
      </c>
      <c r="D65" s="85" t="s">
        <v>1178</v>
      </c>
      <c r="E65" s="85" t="s">
        <v>1179</v>
      </c>
      <c r="F65" s="86" t="s">
        <v>960</v>
      </c>
      <c r="G65" s="86" t="s">
        <v>935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1158</v>
      </c>
      <c r="B66" s="81" t="s">
        <v>1180</v>
      </c>
      <c r="C66" s="83" t="s">
        <v>1181</v>
      </c>
      <c r="D66" s="85" t="s">
        <v>1182</v>
      </c>
      <c r="E66" s="85" t="s">
        <v>1183</v>
      </c>
      <c r="F66" s="86" t="s">
        <v>960</v>
      </c>
      <c r="G66" s="86" t="s">
        <v>935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1158</v>
      </c>
      <c r="B67" s="81" t="s">
        <v>1184</v>
      </c>
      <c r="C67" s="83" t="s">
        <v>1185</v>
      </c>
      <c r="D67" s="85" t="s">
        <v>1186</v>
      </c>
      <c r="E67" s="85" t="s">
        <v>1187</v>
      </c>
      <c r="F67" s="86" t="s">
        <v>960</v>
      </c>
      <c r="G67" s="86" t="s">
        <v>940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1188</v>
      </c>
      <c r="B68" s="80">
        <v>8</v>
      </c>
      <c r="C68" s="82" t="s">
        <v>25</v>
      </c>
      <c r="D68" s="84" t="s">
        <v>1189</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1188</v>
      </c>
      <c r="B69" s="81" t="s">
        <v>1190</v>
      </c>
      <c r="C69" s="83" t="s">
        <v>1191</v>
      </c>
      <c r="D69" s="85" t="s">
        <v>1192</v>
      </c>
      <c r="E69" s="85" t="s">
        <v>1193</v>
      </c>
      <c r="F69" s="86" t="s">
        <v>1052</v>
      </c>
      <c r="G69" s="86" t="s">
        <v>993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1188</v>
      </c>
      <c r="B70" s="81" t="s">
        <v>1194</v>
      </c>
      <c r="C70" s="83" t="s">
        <v>1195</v>
      </c>
      <c r="D70" s="85" t="s">
        <v>1196</v>
      </c>
      <c r="E70" s="85" t="s">
        <v>1197</v>
      </c>
      <c r="F70" s="86" t="s">
        <v>992</v>
      </c>
      <c r="G70" s="86" t="s">
        <v>945</v>
      </c>
      <c r="H70" s="86">
        <v>1</v>
      </c>
      <c r="I70" s="88">
        <f>IF(COUNTIF(J70:AW70,"&lt;&gt;")=0,"",SUMPRODUCT(((Recommendations[ImplStatus]="Implemented")+(Recommendations[ImplStatus]="Compensated"))*ISNUMBER(MATCH(Recommendations[Id],J70:AW70,0)))/COUNTIF(J70:AW70,"&lt;&gt;"))</f>
        <v>0</v>
      </c>
      <c r="J70" s="90" t="s">
        <v>73</v>
      </c>
      <c r="K70" s="90" t="s">
        <v>79</v>
      </c>
      <c r="L70" s="90" t="s">
        <v>85</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1188</v>
      </c>
      <c r="B71" s="81" t="s">
        <v>1198</v>
      </c>
      <c r="C71" s="83" t="s">
        <v>1199</v>
      </c>
      <c r="D71" s="85" t="s">
        <v>1200</v>
      </c>
      <c r="E71" s="85" t="s">
        <v>1201</v>
      </c>
      <c r="F71" s="86" t="s">
        <v>992</v>
      </c>
      <c r="G71" s="86" t="s">
        <v>977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1188</v>
      </c>
      <c r="B72" s="81" t="s">
        <v>1202</v>
      </c>
      <c r="C72" s="83" t="s">
        <v>1203</v>
      </c>
      <c r="D72" s="85" t="s">
        <v>1204</v>
      </c>
      <c r="E72" s="85" t="s">
        <v>1205</v>
      </c>
      <c r="F72" s="86" t="s">
        <v>1206</v>
      </c>
      <c r="G72" s="86" t="s">
        <v>977</v>
      </c>
      <c r="H72" s="86">
        <v>2</v>
      </c>
      <c r="I72" s="88">
        <f>IF(COUNTIF(J72:AW72,"&lt;&gt;")=0,"",SUMPRODUCT(((Recommendations[ImplStatus]="Implemented")+(Recommendations[ImplStatus]="Compensated"))*ISNUMBER(MATCH(Recommendations[Id],J72:AW72,0)))/COUNTIF(J72:AW72,"&lt;&gt;"))</f>
        <v>0</v>
      </c>
      <c r="J72" s="90" t="s">
        <v>437</v>
      </c>
      <c r="K72" s="90" t="s">
        <v>444</v>
      </c>
      <c r="L72" s="90" t="s">
        <v>451</v>
      </c>
      <c r="M72" s="90" t="s">
        <v>458</v>
      </c>
      <c r="N72" s="90" t="s">
        <v>466</v>
      </c>
      <c r="O72" s="90" t="s">
        <v>487</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1188</v>
      </c>
      <c r="B73" s="81" t="s">
        <v>1207</v>
      </c>
      <c r="C73" s="83" t="s">
        <v>1208</v>
      </c>
      <c r="D73" s="85" t="s">
        <v>1209</v>
      </c>
      <c r="E73" s="85" t="s">
        <v>1210</v>
      </c>
      <c r="F73" s="86" t="s">
        <v>992</v>
      </c>
      <c r="G73" s="86" t="s">
        <v>945</v>
      </c>
      <c r="H73" s="86">
        <v>2</v>
      </c>
      <c r="I73" s="88">
        <f>IF(COUNTIF(J73:AW73,"&lt;&gt;")=0,"",SUMPRODUCT(((Recommendations[ImplStatus]="Implemented")+(Recommendations[ImplStatus]="Compensated"))*ISNUMBER(MATCH(Recommendations[Id],J73:AW73,0)))/COUNTIF(J73:AW73,"&lt;&gt;"))</f>
        <v>0</v>
      </c>
      <c r="J73" s="90" t="s">
        <v>382</v>
      </c>
      <c r="K73" s="90" t="s">
        <v>389</v>
      </c>
      <c r="L73" s="90" t="s">
        <v>396</v>
      </c>
      <c r="M73" s="90" t="s">
        <v>410</v>
      </c>
      <c r="N73" s="90" t="s">
        <v>417</v>
      </c>
      <c r="O73" s="90" t="s">
        <v>424</v>
      </c>
      <c r="P73" s="90" t="s">
        <v>431</v>
      </c>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1188</v>
      </c>
      <c r="B74" s="81" t="s">
        <v>1211</v>
      </c>
      <c r="C74" s="83" t="s">
        <v>1212</v>
      </c>
      <c r="D74" s="85" t="s">
        <v>1213</v>
      </c>
      <c r="E74" s="85" t="s">
        <v>1214</v>
      </c>
      <c r="F74" s="86" t="s">
        <v>992</v>
      </c>
      <c r="G74" s="86" t="s">
        <v>945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1188</v>
      </c>
      <c r="B75" s="81" t="s">
        <v>1215</v>
      </c>
      <c r="C75" s="83" t="s">
        <v>1216</v>
      </c>
      <c r="D75" s="85" t="s">
        <v>1217</v>
      </c>
      <c r="E75" s="85" t="s">
        <v>1218</v>
      </c>
      <c r="F75" s="86" t="s">
        <v>992</v>
      </c>
      <c r="G75" s="86" t="s">
        <v>945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1188</v>
      </c>
      <c r="B76" s="81" t="s">
        <v>1219</v>
      </c>
      <c r="C76" s="83" t="s">
        <v>1220</v>
      </c>
      <c r="D76" s="85" t="s">
        <v>1221</v>
      </c>
      <c r="E76" s="85" t="s">
        <v>1222</v>
      </c>
      <c r="F76" s="86" t="s">
        <v>992</v>
      </c>
      <c r="G76" s="86" t="s">
        <v>945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1188</v>
      </c>
      <c r="B77" s="81" t="s">
        <v>1223</v>
      </c>
      <c r="C77" s="83" t="s">
        <v>1224</v>
      </c>
      <c r="D77" s="85" t="s">
        <v>1225</v>
      </c>
      <c r="E77" s="85" t="s">
        <v>1226</v>
      </c>
      <c r="F77" s="86" t="s">
        <v>992</v>
      </c>
      <c r="G77" s="86" t="s">
        <v>945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1188</v>
      </c>
      <c r="B78" s="81" t="s">
        <v>1227</v>
      </c>
      <c r="C78" s="83" t="s">
        <v>1228</v>
      </c>
      <c r="D78" s="85" t="s">
        <v>1229</v>
      </c>
      <c r="E78" s="85" t="s">
        <v>1230</v>
      </c>
      <c r="F78" s="86" t="s">
        <v>992</v>
      </c>
      <c r="G78" s="86" t="s">
        <v>977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1188</v>
      </c>
      <c r="B79" s="81" t="s">
        <v>1231</v>
      </c>
      <c r="C79" s="83" t="s">
        <v>1232</v>
      </c>
      <c r="D79" s="85" t="s">
        <v>1233</v>
      </c>
      <c r="E79" s="85" t="s">
        <v>1234</v>
      </c>
      <c r="F79" s="86" t="s">
        <v>992</v>
      </c>
      <c r="G79" s="86" t="s">
        <v>945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1188</v>
      </c>
      <c r="B80" s="81" t="s">
        <v>1235</v>
      </c>
      <c r="C80" s="83" t="s">
        <v>1236</v>
      </c>
      <c r="D80" s="85" t="s">
        <v>1237</v>
      </c>
      <c r="E80" s="85" t="s">
        <v>1238</v>
      </c>
      <c r="F80" s="86" t="s">
        <v>992</v>
      </c>
      <c r="G80" s="86" t="s">
        <v>945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1239</v>
      </c>
      <c r="B81" s="80">
        <v>9</v>
      </c>
      <c r="C81" s="82" t="s">
        <v>25</v>
      </c>
      <c r="D81" s="84" t="s">
        <v>1240</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1239</v>
      </c>
      <c r="B82" s="81" t="s">
        <v>1241</v>
      </c>
      <c r="C82" s="83" t="s">
        <v>1242</v>
      </c>
      <c r="D82" s="85" t="s">
        <v>1243</v>
      </c>
      <c r="E82" s="85" t="s">
        <v>1244</v>
      </c>
      <c r="F82" s="86" t="s">
        <v>960</v>
      </c>
      <c r="G82" s="86" t="s">
        <v>977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1239</v>
      </c>
      <c r="B83" s="81" t="s">
        <v>1245</v>
      </c>
      <c r="C83" s="83" t="s">
        <v>1246</v>
      </c>
      <c r="D83" s="85" t="s">
        <v>1247</v>
      </c>
      <c r="E83" s="85" t="s">
        <v>1248</v>
      </c>
      <c r="F83" s="86" t="s">
        <v>934</v>
      </c>
      <c r="G83" s="86" t="s">
        <v>977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1239</v>
      </c>
      <c r="B84" s="81" t="s">
        <v>1249</v>
      </c>
      <c r="C84" s="83" t="s">
        <v>1250</v>
      </c>
      <c r="D84" s="85" t="s">
        <v>1251</v>
      </c>
      <c r="E84" s="85" t="s">
        <v>1252</v>
      </c>
      <c r="F84" s="86" t="s">
        <v>1206</v>
      </c>
      <c r="G84" s="86" t="s">
        <v>977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1239</v>
      </c>
      <c r="B85" s="81" t="s">
        <v>1253</v>
      </c>
      <c r="C85" s="83" t="s">
        <v>1254</v>
      </c>
      <c r="D85" s="85" t="s">
        <v>1255</v>
      </c>
      <c r="E85" s="85" t="s">
        <v>1256</v>
      </c>
      <c r="F85" s="86" t="s">
        <v>960</v>
      </c>
      <c r="G85" s="86" t="s">
        <v>977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1239</v>
      </c>
      <c r="B86" s="81" t="s">
        <v>1257</v>
      </c>
      <c r="C86" s="83" t="s">
        <v>1258</v>
      </c>
      <c r="D86" s="85" t="s">
        <v>1259</v>
      </c>
      <c r="E86" s="85" t="s">
        <v>1260</v>
      </c>
      <c r="F86" s="86" t="s">
        <v>1206</v>
      </c>
      <c r="G86" s="86" t="s">
        <v>977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1239</v>
      </c>
      <c r="B87" s="81" t="s">
        <v>1261</v>
      </c>
      <c r="C87" s="83" t="s">
        <v>1262</v>
      </c>
      <c r="D87" s="85" t="s">
        <v>1263</v>
      </c>
      <c r="E87" s="85" t="s">
        <v>1264</v>
      </c>
      <c r="F87" s="86" t="s">
        <v>1206</v>
      </c>
      <c r="G87" s="86" t="s">
        <v>977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1239</v>
      </c>
      <c r="B88" s="81" t="s">
        <v>1265</v>
      </c>
      <c r="C88" s="83" t="s">
        <v>1266</v>
      </c>
      <c r="D88" s="85" t="s">
        <v>1267</v>
      </c>
      <c r="E88" s="85" t="s">
        <v>1268</v>
      </c>
      <c r="F88" s="86" t="s">
        <v>1206</v>
      </c>
      <c r="G88" s="86" t="s">
        <v>977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1269</v>
      </c>
      <c r="B89" s="80">
        <v>10</v>
      </c>
      <c r="C89" s="82" t="s">
        <v>25</v>
      </c>
      <c r="D89" s="84" t="s">
        <v>1270</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1269</v>
      </c>
      <c r="B90" s="81" t="s">
        <v>1271</v>
      </c>
      <c r="C90" s="83" t="s">
        <v>1272</v>
      </c>
      <c r="D90" s="85" t="s">
        <v>1273</v>
      </c>
      <c r="E90" s="85" t="s">
        <v>1274</v>
      </c>
      <c r="F90" s="86" t="s">
        <v>934</v>
      </c>
      <c r="G90" s="86" t="s">
        <v>945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1269</v>
      </c>
      <c r="B91" s="81" t="s">
        <v>1275</v>
      </c>
      <c r="C91" s="83" t="s">
        <v>1276</v>
      </c>
      <c r="D91" s="85" t="s">
        <v>1277</v>
      </c>
      <c r="E91" s="85" t="s">
        <v>1278</v>
      </c>
      <c r="F91" s="86" t="s">
        <v>934</v>
      </c>
      <c r="G91" s="86" t="s">
        <v>977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1269</v>
      </c>
      <c r="B92" s="81" t="s">
        <v>1279</v>
      </c>
      <c r="C92" s="83" t="s">
        <v>1280</v>
      </c>
      <c r="D92" s="85" t="s">
        <v>1281</v>
      </c>
      <c r="E92" s="85" t="s">
        <v>1282</v>
      </c>
      <c r="F92" s="86" t="s">
        <v>934</v>
      </c>
      <c r="G92" s="86" t="s">
        <v>977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1269</v>
      </c>
      <c r="B93" s="81" t="s">
        <v>1283</v>
      </c>
      <c r="C93" s="83" t="s">
        <v>1284</v>
      </c>
      <c r="D93" s="85" t="s">
        <v>1285</v>
      </c>
      <c r="E93" s="85" t="s">
        <v>1286</v>
      </c>
      <c r="F93" s="86" t="s">
        <v>934</v>
      </c>
      <c r="G93" s="86" t="s">
        <v>945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1269</v>
      </c>
      <c r="B94" s="81" t="s">
        <v>1287</v>
      </c>
      <c r="C94" s="83" t="s">
        <v>1288</v>
      </c>
      <c r="D94" s="85" t="s">
        <v>1289</v>
      </c>
      <c r="E94" s="85" t="s">
        <v>1290</v>
      </c>
      <c r="F94" s="86" t="s">
        <v>934</v>
      </c>
      <c r="G94" s="86" t="s">
        <v>977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1269</v>
      </c>
      <c r="B95" s="81" t="s">
        <v>1291</v>
      </c>
      <c r="C95" s="83" t="s">
        <v>1292</v>
      </c>
      <c r="D95" s="85" t="s">
        <v>1293</v>
      </c>
      <c r="E95" s="85" t="s">
        <v>1294</v>
      </c>
      <c r="F95" s="86" t="s">
        <v>934</v>
      </c>
      <c r="G95" s="86" t="s">
        <v>977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1269</v>
      </c>
      <c r="B96" s="81" t="s">
        <v>1295</v>
      </c>
      <c r="C96" s="83" t="s">
        <v>1296</v>
      </c>
      <c r="D96" s="85" t="s">
        <v>1297</v>
      </c>
      <c r="E96" s="85" t="s">
        <v>1298</v>
      </c>
      <c r="F96" s="86" t="s">
        <v>934</v>
      </c>
      <c r="G96" s="86" t="s">
        <v>945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1299</v>
      </c>
      <c r="B97" s="80">
        <v>11</v>
      </c>
      <c r="C97" s="82" t="s">
        <v>25</v>
      </c>
      <c r="D97" s="84" t="s">
        <v>1300</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1299</v>
      </c>
      <c r="B98" s="81" t="s">
        <v>1301</v>
      </c>
      <c r="C98" s="83" t="s">
        <v>1302</v>
      </c>
      <c r="D98" s="85" t="s">
        <v>1303</v>
      </c>
      <c r="E98" s="85" t="s">
        <v>1304</v>
      </c>
      <c r="F98" s="86" t="s">
        <v>1052</v>
      </c>
      <c r="G98" s="86" t="s">
        <v>993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1299</v>
      </c>
      <c r="B99" s="81" t="s">
        <v>1305</v>
      </c>
      <c r="C99" s="83" t="s">
        <v>1306</v>
      </c>
      <c r="D99" s="85" t="s">
        <v>1307</v>
      </c>
      <c r="E99" s="85" t="s">
        <v>1308</v>
      </c>
      <c r="F99" s="86" t="s">
        <v>992</v>
      </c>
      <c r="G99" s="86" t="s">
        <v>1309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1299</v>
      </c>
      <c r="B100" s="81" t="s">
        <v>1310</v>
      </c>
      <c r="C100" s="83" t="s">
        <v>1311</v>
      </c>
      <c r="D100" s="85" t="s">
        <v>1312</v>
      </c>
      <c r="E100" s="85" t="s">
        <v>1313</v>
      </c>
      <c r="F100" s="86" t="s">
        <v>992</v>
      </c>
      <c r="G100" s="86" t="s">
        <v>977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1299</v>
      </c>
      <c r="B101" s="81" t="s">
        <v>1314</v>
      </c>
      <c r="C101" s="83" t="s">
        <v>1315</v>
      </c>
      <c r="D101" s="85" t="s">
        <v>1316</v>
      </c>
      <c r="E101" s="85" t="s">
        <v>1317</v>
      </c>
      <c r="F101" s="86" t="s">
        <v>992</v>
      </c>
      <c r="G101" s="86" t="s">
        <v>1309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1299</v>
      </c>
      <c r="B102" s="81" t="s">
        <v>1318</v>
      </c>
      <c r="C102" s="83" t="s">
        <v>1319</v>
      </c>
      <c r="D102" s="85" t="s">
        <v>1320</v>
      </c>
      <c r="E102" s="85" t="s">
        <v>1321</v>
      </c>
      <c r="F102" s="86" t="s">
        <v>992</v>
      </c>
      <c r="G102" s="86" t="s">
        <v>1309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1322</v>
      </c>
      <c r="B103" s="80">
        <v>12</v>
      </c>
      <c r="C103" s="82" t="s">
        <v>25</v>
      </c>
      <c r="D103" s="84" t="s">
        <v>1323</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1322</v>
      </c>
      <c r="B104" s="81" t="s">
        <v>1324</v>
      </c>
      <c r="C104" s="83" t="s">
        <v>1325</v>
      </c>
      <c r="D104" s="85" t="s">
        <v>1326</v>
      </c>
      <c r="E104" s="85" t="s">
        <v>1327</v>
      </c>
      <c r="F104" s="86" t="s">
        <v>1206</v>
      </c>
      <c r="G104" s="86" t="s">
        <v>977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1322</v>
      </c>
      <c r="B105" s="81" t="s">
        <v>1328</v>
      </c>
      <c r="C105" s="83" t="s">
        <v>1329</v>
      </c>
      <c r="D105" s="85" t="s">
        <v>1330</v>
      </c>
      <c r="E105" s="85" t="s">
        <v>1331</v>
      </c>
      <c r="F105" s="86" t="s">
        <v>1206</v>
      </c>
      <c r="G105" s="86" t="s">
        <v>977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1322</v>
      </c>
      <c r="B106" s="81" t="s">
        <v>1332</v>
      </c>
      <c r="C106" s="83" t="s">
        <v>1333</v>
      </c>
      <c r="D106" s="85" t="s">
        <v>1334</v>
      </c>
      <c r="E106" s="85" t="s">
        <v>1335</v>
      </c>
      <c r="F106" s="86" t="s">
        <v>1206</v>
      </c>
      <c r="G106" s="86" t="s">
        <v>977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1322</v>
      </c>
      <c r="B107" s="81" t="s">
        <v>1336</v>
      </c>
      <c r="C107" s="83" t="s">
        <v>1337</v>
      </c>
      <c r="D107" s="85" t="s">
        <v>1338</v>
      </c>
      <c r="E107" s="85" t="s">
        <v>1339</v>
      </c>
      <c r="F107" s="86" t="s">
        <v>1052</v>
      </c>
      <c r="G107" s="86" t="s">
        <v>993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1322</v>
      </c>
      <c r="B108" s="81" t="s">
        <v>1340</v>
      </c>
      <c r="C108" s="83" t="s">
        <v>1341</v>
      </c>
      <c r="D108" s="85" t="s">
        <v>1342</v>
      </c>
      <c r="E108" s="85" t="s">
        <v>1343</v>
      </c>
      <c r="F108" s="86" t="s">
        <v>1206</v>
      </c>
      <c r="G108" s="86" t="s">
        <v>977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1322</v>
      </c>
      <c r="B109" s="81" t="s">
        <v>1344</v>
      </c>
      <c r="C109" s="83" t="s">
        <v>1345</v>
      </c>
      <c r="D109" s="85" t="s">
        <v>1346</v>
      </c>
      <c r="E109" s="85" t="s">
        <v>1347</v>
      </c>
      <c r="F109" s="86" t="s">
        <v>1206</v>
      </c>
      <c r="G109" s="86" t="s">
        <v>977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1322</v>
      </c>
      <c r="B110" s="81" t="s">
        <v>1348</v>
      </c>
      <c r="C110" s="83" t="s">
        <v>1349</v>
      </c>
      <c r="D110" s="85" t="s">
        <v>1350</v>
      </c>
      <c r="E110" s="85" t="s">
        <v>1351</v>
      </c>
      <c r="F110" s="86" t="s">
        <v>934</v>
      </c>
      <c r="G110" s="86" t="s">
        <v>977</v>
      </c>
      <c r="H110" s="86">
        <v>2</v>
      </c>
      <c r="I110" s="88">
        <f>IF(COUNTIF(J110:AW110,"&lt;&gt;")=0,"",SUMPRODUCT(((Recommendations[ImplStatus]="Implemented")+(Recommendations[ImplStatus]="Compensated"))*ISNUMBER(MATCH(Recommendations[Id],J110:AW110,0)))/COUNTIF(J110:AW110,"&lt;&gt;"))</f>
        <v>0</v>
      </c>
      <c r="J110" s="90" t="s">
        <v>277</v>
      </c>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1322</v>
      </c>
      <c r="B111" s="81" t="s">
        <v>1352</v>
      </c>
      <c r="C111" s="83" t="s">
        <v>1353</v>
      </c>
      <c r="D111" s="85" t="s">
        <v>1354</v>
      </c>
      <c r="E111" s="85" t="s">
        <v>1355</v>
      </c>
      <c r="F111" s="86" t="s">
        <v>934</v>
      </c>
      <c r="G111" s="86" t="s">
        <v>977</v>
      </c>
      <c r="H111" s="86">
        <v>3</v>
      </c>
      <c r="I111" s="88">
        <f>IF(COUNTIF(J111:AW111,"&lt;&gt;")=0,"",SUMPRODUCT(((Recommendations[ImplStatus]="Implemented")+(Recommendations[ImplStatus]="Compensated"))*ISNUMBER(MATCH(Recommendations[Id],J111:AW111,0)))/COUNTIF(J111:AW111,"&lt;&gt;"))</f>
        <v>0</v>
      </c>
      <c r="J111" s="90" t="s">
        <v>110</v>
      </c>
      <c r="K111" s="90" t="s">
        <v>116</v>
      </c>
      <c r="L111" s="90" t="s">
        <v>224</v>
      </c>
      <c r="M111" s="90" t="s">
        <v>231</v>
      </c>
      <c r="N111" s="90" t="s">
        <v>237</v>
      </c>
      <c r="O111" s="90" t="s">
        <v>244</v>
      </c>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1356</v>
      </c>
      <c r="B112" s="80">
        <v>13</v>
      </c>
      <c r="C112" s="82" t="s">
        <v>25</v>
      </c>
      <c r="D112" s="84" t="s">
        <v>1357</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1356</v>
      </c>
      <c r="B113" s="81" t="s">
        <v>1358</v>
      </c>
      <c r="C113" s="83" t="s">
        <v>1359</v>
      </c>
      <c r="D113" s="85" t="s">
        <v>1360</v>
      </c>
      <c r="E113" s="85" t="s">
        <v>1361</v>
      </c>
      <c r="F113" s="86" t="s">
        <v>1206</v>
      </c>
      <c r="G113" s="86" t="s">
        <v>945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1356</v>
      </c>
      <c r="B114" s="81" t="s">
        <v>1362</v>
      </c>
      <c r="C114" s="83" t="s">
        <v>1363</v>
      </c>
      <c r="D114" s="85" t="s">
        <v>1364</v>
      </c>
      <c r="E114" s="85" t="s">
        <v>1365</v>
      </c>
      <c r="F114" s="86" t="s">
        <v>934</v>
      </c>
      <c r="G114" s="86" t="s">
        <v>945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1356</v>
      </c>
      <c r="B115" s="81" t="s">
        <v>1366</v>
      </c>
      <c r="C115" s="83" t="s">
        <v>1367</v>
      </c>
      <c r="D115" s="85" t="s">
        <v>1368</v>
      </c>
      <c r="E115" s="85" t="s">
        <v>1369</v>
      </c>
      <c r="F115" s="86" t="s">
        <v>1206</v>
      </c>
      <c r="G115" s="86" t="s">
        <v>945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1356</v>
      </c>
      <c r="B116" s="81" t="s">
        <v>1370</v>
      </c>
      <c r="C116" s="83" t="s">
        <v>1371</v>
      </c>
      <c r="D116" s="85" t="s">
        <v>1372</v>
      </c>
      <c r="E116" s="85" t="s">
        <v>1373</v>
      </c>
      <c r="F116" s="86" t="s">
        <v>1206</v>
      </c>
      <c r="G116" s="86" t="s">
        <v>977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1356</v>
      </c>
      <c r="B117" s="81" t="s">
        <v>1374</v>
      </c>
      <c r="C117" s="83" t="s">
        <v>1375</v>
      </c>
      <c r="D117" s="85" t="s">
        <v>1376</v>
      </c>
      <c r="E117" s="85" t="s">
        <v>1377</v>
      </c>
      <c r="F117" s="86" t="s">
        <v>934</v>
      </c>
      <c r="G117" s="86" t="s">
        <v>977</v>
      </c>
      <c r="H117" s="86">
        <v>2</v>
      </c>
      <c r="I117" s="88">
        <f>IF(COUNTIF(J117:AW117,"&lt;&gt;")=0,"",SUMPRODUCT(((Recommendations[ImplStatus]="Implemented")+(Recommendations[ImplStatus]="Compensated"))*ISNUMBER(MATCH(Recommendations[Id],J117:AW117,0)))/COUNTIF(J117:AW117,"&lt;&gt;"))</f>
        <v>0</v>
      </c>
      <c r="J117" s="90" t="s">
        <v>318</v>
      </c>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1356</v>
      </c>
      <c r="B118" s="81" t="s">
        <v>1378</v>
      </c>
      <c r="C118" s="83" t="s">
        <v>1379</v>
      </c>
      <c r="D118" s="85" t="s">
        <v>1380</v>
      </c>
      <c r="E118" s="85" t="s">
        <v>1381</v>
      </c>
      <c r="F118" s="86" t="s">
        <v>1206</v>
      </c>
      <c r="G118" s="86" t="s">
        <v>945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1356</v>
      </c>
      <c r="B119" s="81" t="s">
        <v>1382</v>
      </c>
      <c r="C119" s="83" t="s">
        <v>1383</v>
      </c>
      <c r="D119" s="85" t="s">
        <v>1384</v>
      </c>
      <c r="E119" s="85" t="s">
        <v>1385</v>
      </c>
      <c r="F119" s="86" t="s">
        <v>934</v>
      </c>
      <c r="G119" s="86" t="s">
        <v>977</v>
      </c>
      <c r="H119" s="86">
        <v>3</v>
      </c>
      <c r="I119" s="88">
        <f>IF(COUNTIF(J119:AW119,"&lt;&gt;")=0,"",SUMPRODUCT(((Recommendations[ImplStatus]="Implemented")+(Recommendations[ImplStatus]="Compensated"))*ISNUMBER(MATCH(Recommendations[Id],J119:AW119,0)))/COUNTIF(J119:AW119,"&lt;&gt;"))</f>
        <v>0</v>
      </c>
      <c r="J119" s="90" t="s">
        <v>284</v>
      </c>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1356</v>
      </c>
      <c r="B120" s="81" t="s">
        <v>1386</v>
      </c>
      <c r="C120" s="83" t="s">
        <v>1387</v>
      </c>
      <c r="D120" s="85" t="s">
        <v>1388</v>
      </c>
      <c r="E120" s="85" t="s">
        <v>1389</v>
      </c>
      <c r="F120" s="86" t="s">
        <v>1206</v>
      </c>
      <c r="G120" s="86" t="s">
        <v>977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1356</v>
      </c>
      <c r="B121" s="81" t="s">
        <v>1390</v>
      </c>
      <c r="C121" s="83" t="s">
        <v>1391</v>
      </c>
      <c r="D121" s="85" t="s">
        <v>1392</v>
      </c>
      <c r="E121" s="85" t="s">
        <v>1393</v>
      </c>
      <c r="F121" s="86" t="s">
        <v>1206</v>
      </c>
      <c r="G121" s="86" t="s">
        <v>977</v>
      </c>
      <c r="H121" s="86">
        <v>3</v>
      </c>
      <c r="I121" s="88">
        <f>IF(COUNTIF(J121:AW121,"&lt;&gt;")=0,"",SUMPRODUCT(((Recommendations[ImplStatus]="Implemented")+(Recommendations[ImplStatus]="Compensated"))*ISNUMBER(MATCH(Recommendations[Id],J121:AW121,0)))/COUNTIF(J121:AW121,"&lt;&gt;"))</f>
        <v>0</v>
      </c>
      <c r="J121" s="90" t="s">
        <v>92</v>
      </c>
      <c r="K121" s="90" t="s">
        <v>270</v>
      </c>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1356</v>
      </c>
      <c r="B122" s="81" t="s">
        <v>1394</v>
      </c>
      <c r="C122" s="83" t="s">
        <v>1395</v>
      </c>
      <c r="D122" s="85" t="s">
        <v>1396</v>
      </c>
      <c r="E122" s="85" t="s">
        <v>1397</v>
      </c>
      <c r="F122" s="86" t="s">
        <v>1206</v>
      </c>
      <c r="G122" s="86" t="s">
        <v>977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1356</v>
      </c>
      <c r="B123" s="81" t="s">
        <v>1398</v>
      </c>
      <c r="C123" s="83" t="s">
        <v>1399</v>
      </c>
      <c r="D123" s="85" t="s">
        <v>1400</v>
      </c>
      <c r="E123" s="85" t="s">
        <v>1401</v>
      </c>
      <c r="F123" s="86" t="s">
        <v>1206</v>
      </c>
      <c r="G123" s="86" t="s">
        <v>945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1402</v>
      </c>
      <c r="B124" s="80">
        <v>14</v>
      </c>
      <c r="C124" s="82" t="s">
        <v>25</v>
      </c>
      <c r="D124" s="84" t="s">
        <v>1403</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1402</v>
      </c>
      <c r="B125" s="81" t="s">
        <v>1404</v>
      </c>
      <c r="C125" s="83" t="s">
        <v>1405</v>
      </c>
      <c r="D125" s="85" t="s">
        <v>1406</v>
      </c>
      <c r="E125" s="85" t="s">
        <v>1407</v>
      </c>
      <c r="F125" s="86" t="s">
        <v>1052</v>
      </c>
      <c r="G125" s="86" t="s">
        <v>993</v>
      </c>
      <c r="H125" s="86">
        <v>1</v>
      </c>
      <c r="I125" s="88">
        <f>IF(COUNTIF(J125:AW125,"&lt;&gt;")=0,"",SUMPRODUCT(((Recommendations[ImplStatus]="Implemented")+(Recommendations[ImplStatus]="Compensated"))*ISNUMBER(MATCH(Recommendations[Id],J125:AW125,0)))/COUNTIF(J125:AW125,"&lt;&gt;"))</f>
        <v>0</v>
      </c>
      <c r="J125" s="90" t="s">
        <v>154</v>
      </c>
      <c r="K125" s="90" t="s">
        <v>161</v>
      </c>
      <c r="L125" s="90" t="s">
        <v>167</v>
      </c>
      <c r="M125" s="90" t="s">
        <v>173</v>
      </c>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1402</v>
      </c>
      <c r="B126" s="81" t="s">
        <v>1408</v>
      </c>
      <c r="C126" s="83" t="s">
        <v>1409</v>
      </c>
      <c r="D126" s="85" t="s">
        <v>1410</v>
      </c>
      <c r="E126" s="85" t="s">
        <v>1411</v>
      </c>
      <c r="F126" s="86" t="s">
        <v>1077</v>
      </c>
      <c r="G126" s="86" t="s">
        <v>977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1402</v>
      </c>
      <c r="B127" s="81" t="s">
        <v>1412</v>
      </c>
      <c r="C127" s="83" t="s">
        <v>1413</v>
      </c>
      <c r="D127" s="85" t="s">
        <v>1414</v>
      </c>
      <c r="E127" s="85" t="s">
        <v>1415</v>
      </c>
      <c r="F127" s="86" t="s">
        <v>1077</v>
      </c>
      <c r="G127" s="86" t="s">
        <v>977</v>
      </c>
      <c r="H127" s="86">
        <v>1</v>
      </c>
      <c r="I127" s="88">
        <f>IF(COUNTIF(J127:AW127,"&lt;&gt;")=0,"",SUMPRODUCT(((Recommendations[ImplStatus]="Implemented")+(Recommendations[ImplStatus]="Compensated"))*ISNUMBER(MATCH(Recommendations[Id],J127:AW127,0)))/COUNTIF(J127:AW127,"&lt;&gt;"))</f>
        <v>0</v>
      </c>
      <c r="J127" s="90" t="s">
        <v>634</v>
      </c>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1402</v>
      </c>
      <c r="B128" s="81" t="s">
        <v>1416</v>
      </c>
      <c r="C128" s="83" t="s">
        <v>1417</v>
      </c>
      <c r="D128" s="85" t="s">
        <v>1418</v>
      </c>
      <c r="E128" s="85" t="s">
        <v>1419</v>
      </c>
      <c r="F128" s="86" t="s">
        <v>1077</v>
      </c>
      <c r="G128" s="86" t="s">
        <v>977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1402</v>
      </c>
      <c r="B129" s="81" t="s">
        <v>1420</v>
      </c>
      <c r="C129" s="83" t="s">
        <v>1421</v>
      </c>
      <c r="D129" s="85" t="s">
        <v>1422</v>
      </c>
      <c r="E129" s="85" t="s">
        <v>1423</v>
      </c>
      <c r="F129" s="86" t="s">
        <v>1077</v>
      </c>
      <c r="G129" s="86" t="s">
        <v>977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1402</v>
      </c>
      <c r="B130" s="81" t="s">
        <v>1424</v>
      </c>
      <c r="C130" s="83" t="s">
        <v>1425</v>
      </c>
      <c r="D130" s="85" t="s">
        <v>1426</v>
      </c>
      <c r="E130" s="85" t="s">
        <v>1427</v>
      </c>
      <c r="F130" s="86" t="s">
        <v>1077</v>
      </c>
      <c r="G130" s="86" t="s">
        <v>977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1402</v>
      </c>
      <c r="B131" s="81" t="s">
        <v>1428</v>
      </c>
      <c r="C131" s="83" t="s">
        <v>1429</v>
      </c>
      <c r="D131" s="85" t="s">
        <v>1430</v>
      </c>
      <c r="E131" s="85" t="s">
        <v>1431</v>
      </c>
      <c r="F131" s="86" t="s">
        <v>1077</v>
      </c>
      <c r="G131" s="86" t="s">
        <v>977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1402</v>
      </c>
      <c r="B132" s="81" t="s">
        <v>1432</v>
      </c>
      <c r="C132" s="83" t="s">
        <v>1433</v>
      </c>
      <c r="D132" s="85" t="s">
        <v>1434</v>
      </c>
      <c r="E132" s="85" t="s">
        <v>1435</v>
      </c>
      <c r="F132" s="86" t="s">
        <v>1077</v>
      </c>
      <c r="G132" s="86" t="s">
        <v>977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1402</v>
      </c>
      <c r="B133" s="81" t="s">
        <v>1436</v>
      </c>
      <c r="C133" s="83" t="s">
        <v>1437</v>
      </c>
      <c r="D133" s="85" t="s">
        <v>1438</v>
      </c>
      <c r="E133" s="85" t="s">
        <v>1439</v>
      </c>
      <c r="F133" s="86" t="s">
        <v>1077</v>
      </c>
      <c r="G133" s="86" t="s">
        <v>977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1440</v>
      </c>
      <c r="B134" s="80">
        <v>15</v>
      </c>
      <c r="C134" s="82" t="s">
        <v>25</v>
      </c>
      <c r="D134" s="84" t="s">
        <v>1441</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1440</v>
      </c>
      <c r="B135" s="81" t="s">
        <v>1442</v>
      </c>
      <c r="C135" s="83" t="s">
        <v>1443</v>
      </c>
      <c r="D135" s="85" t="s">
        <v>1444</v>
      </c>
      <c r="E135" s="85" t="s">
        <v>1445</v>
      </c>
      <c r="F135" s="86" t="s">
        <v>1077</v>
      </c>
      <c r="G135" s="86" t="s">
        <v>935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1440</v>
      </c>
      <c r="B136" s="81" t="s">
        <v>1446</v>
      </c>
      <c r="C136" s="83" t="s">
        <v>1447</v>
      </c>
      <c r="D136" s="85" t="s">
        <v>1448</v>
      </c>
      <c r="E136" s="85" t="s">
        <v>1449</v>
      </c>
      <c r="F136" s="86" t="s">
        <v>1052</v>
      </c>
      <c r="G136" s="86" t="s">
        <v>993</v>
      </c>
      <c r="H136" s="86">
        <v>2</v>
      </c>
      <c r="I136" s="88">
        <f>IF(COUNTIF(J136:AW136,"&lt;&gt;")=0,"",SUMPRODUCT(((Recommendations[ImplStatus]="Implemented")+(Recommendations[ImplStatus]="Compensated"))*ISNUMBER(MATCH(Recommendations[Id],J136:AW136,0)))/COUNTIF(J136:AW136,"&lt;&gt;"))</f>
        <v>0</v>
      </c>
      <c r="J136" s="90" t="s">
        <v>369</v>
      </c>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1440</v>
      </c>
      <c r="B137" s="81" t="s">
        <v>1450</v>
      </c>
      <c r="C137" s="83" t="s">
        <v>1451</v>
      </c>
      <c r="D137" s="85" t="s">
        <v>1452</v>
      </c>
      <c r="E137" s="85" t="s">
        <v>1453</v>
      </c>
      <c r="F137" s="86" t="s">
        <v>1077</v>
      </c>
      <c r="G137" s="86" t="s">
        <v>993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1440</v>
      </c>
      <c r="B138" s="81" t="s">
        <v>1454</v>
      </c>
      <c r="C138" s="83" t="s">
        <v>1455</v>
      </c>
      <c r="D138" s="85" t="s">
        <v>1456</v>
      </c>
      <c r="E138" s="85" t="s">
        <v>1457</v>
      </c>
      <c r="F138" s="86" t="s">
        <v>1052</v>
      </c>
      <c r="G138" s="86" t="s">
        <v>993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1440</v>
      </c>
      <c r="B139" s="81" t="s">
        <v>1458</v>
      </c>
      <c r="C139" s="83" t="s">
        <v>1459</v>
      </c>
      <c r="D139" s="85" t="s">
        <v>1460</v>
      </c>
      <c r="E139" s="85" t="s">
        <v>1461</v>
      </c>
      <c r="F139" s="86" t="s">
        <v>1077</v>
      </c>
      <c r="G139" s="86" t="s">
        <v>993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1440</v>
      </c>
      <c r="B140" s="81" t="s">
        <v>1462</v>
      </c>
      <c r="C140" s="83" t="s">
        <v>1463</v>
      </c>
      <c r="D140" s="85" t="s">
        <v>1464</v>
      </c>
      <c r="E140" s="85" t="s">
        <v>1465</v>
      </c>
      <c r="F140" s="86" t="s">
        <v>992</v>
      </c>
      <c r="G140" s="86" t="s">
        <v>993</v>
      </c>
      <c r="H140" s="86">
        <v>3</v>
      </c>
      <c r="I140" s="88">
        <f>IF(COUNTIF(J140:AW140,"&lt;&gt;")=0,"",SUMPRODUCT(((Recommendations[ImplStatus]="Implemented")+(Recommendations[ImplStatus]="Compensated"))*ISNUMBER(MATCH(Recommendations[Id],J140:AW140,0)))/COUNTIF(J140:AW140,"&lt;&gt;"))</f>
        <v>0</v>
      </c>
      <c r="J140" s="90" t="s">
        <v>369</v>
      </c>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1440</v>
      </c>
      <c r="B141" s="81" t="s">
        <v>1466</v>
      </c>
      <c r="C141" s="83" t="s">
        <v>1467</v>
      </c>
      <c r="D141" s="85" t="s">
        <v>1468</v>
      </c>
      <c r="E141" s="85" t="s">
        <v>1469</v>
      </c>
      <c r="F141" s="86" t="s">
        <v>992</v>
      </c>
      <c r="G141" s="86" t="s">
        <v>977</v>
      </c>
      <c r="H141" s="86">
        <v>3</v>
      </c>
      <c r="I141" s="88">
        <f>IF(COUNTIF(J141:AW141,"&lt;&gt;")=0,"",SUMPRODUCT(((Recommendations[ImplStatus]="Implemented")+(Recommendations[ImplStatus]="Compensated"))*ISNUMBER(MATCH(Recommendations[Id],J141:AW141,0)))/COUNTIF(J141:AW141,"&lt;&gt;"))</f>
        <v>0</v>
      </c>
      <c r="J141" s="90" t="s">
        <v>369</v>
      </c>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1470</v>
      </c>
      <c r="B142" s="80">
        <v>16</v>
      </c>
      <c r="C142" s="82" t="s">
        <v>25</v>
      </c>
      <c r="D142" s="84" t="s">
        <v>1471</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1470</v>
      </c>
      <c r="B143" s="81" t="s">
        <v>1472</v>
      </c>
      <c r="C143" s="83" t="s">
        <v>1473</v>
      </c>
      <c r="D143" s="85" t="s">
        <v>1474</v>
      </c>
      <c r="E143" s="85" t="s">
        <v>1475</v>
      </c>
      <c r="F143" s="86" t="s">
        <v>1052</v>
      </c>
      <c r="G143" s="86" t="s">
        <v>993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1470</v>
      </c>
      <c r="B144" s="81" t="s">
        <v>1476</v>
      </c>
      <c r="C144" s="83" t="s">
        <v>1477</v>
      </c>
      <c r="D144" s="85" t="s">
        <v>1478</v>
      </c>
      <c r="E144" s="85" t="s">
        <v>1479</v>
      </c>
      <c r="F144" s="86" t="s">
        <v>1052</v>
      </c>
      <c r="G144" s="86" t="s">
        <v>993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1470</v>
      </c>
      <c r="B145" s="81" t="s">
        <v>1480</v>
      </c>
      <c r="C145" s="83" t="s">
        <v>1481</v>
      </c>
      <c r="D145" s="85" t="s">
        <v>1482</v>
      </c>
      <c r="E145" s="85" t="s">
        <v>1483</v>
      </c>
      <c r="F145" s="86" t="s">
        <v>960</v>
      </c>
      <c r="G145" s="86" t="s">
        <v>945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1470</v>
      </c>
      <c r="B146" s="81" t="s">
        <v>1484</v>
      </c>
      <c r="C146" s="83" t="s">
        <v>1485</v>
      </c>
      <c r="D146" s="85" t="s">
        <v>1486</v>
      </c>
      <c r="E146" s="85" t="s">
        <v>1487</v>
      </c>
      <c r="F146" s="86" t="s">
        <v>960</v>
      </c>
      <c r="G146" s="86" t="s">
        <v>935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1470</v>
      </c>
      <c r="B147" s="81" t="s">
        <v>1488</v>
      </c>
      <c r="C147" s="83" t="s">
        <v>1489</v>
      </c>
      <c r="D147" s="85" t="s">
        <v>1490</v>
      </c>
      <c r="E147" s="85" t="s">
        <v>1491</v>
      </c>
      <c r="F147" s="86" t="s">
        <v>960</v>
      </c>
      <c r="G147" s="86" t="s">
        <v>977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1470</v>
      </c>
      <c r="B148" s="81" t="s">
        <v>1492</v>
      </c>
      <c r="C148" s="83" t="s">
        <v>1493</v>
      </c>
      <c r="D148" s="85" t="s">
        <v>1494</v>
      </c>
      <c r="E148" s="85" t="s">
        <v>1495</v>
      </c>
      <c r="F148" s="86" t="s">
        <v>1052</v>
      </c>
      <c r="G148" s="86" t="s">
        <v>993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1470</v>
      </c>
      <c r="B149" s="81" t="s">
        <v>1496</v>
      </c>
      <c r="C149" s="83" t="s">
        <v>1497</v>
      </c>
      <c r="D149" s="85" t="s">
        <v>1498</v>
      </c>
      <c r="E149" s="85" t="s">
        <v>1499</v>
      </c>
      <c r="F149" s="86" t="s">
        <v>960</v>
      </c>
      <c r="G149" s="86" t="s">
        <v>977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1470</v>
      </c>
      <c r="B150" s="81" t="s">
        <v>1500</v>
      </c>
      <c r="C150" s="83" t="s">
        <v>1501</v>
      </c>
      <c r="D150" s="85" t="s">
        <v>1502</v>
      </c>
      <c r="E150" s="85" t="s">
        <v>1503</v>
      </c>
      <c r="F150" s="86" t="s">
        <v>1206</v>
      </c>
      <c r="G150" s="86" t="s">
        <v>977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1470</v>
      </c>
      <c r="B151" s="81" t="s">
        <v>1504</v>
      </c>
      <c r="C151" s="83" t="s">
        <v>1505</v>
      </c>
      <c r="D151" s="85" t="s">
        <v>1506</v>
      </c>
      <c r="E151" s="85" t="s">
        <v>1507</v>
      </c>
      <c r="F151" s="86" t="s">
        <v>1077</v>
      </c>
      <c r="G151" s="86" t="s">
        <v>977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1470</v>
      </c>
      <c r="B152" s="81" t="s">
        <v>1508</v>
      </c>
      <c r="C152" s="83" t="s">
        <v>1509</v>
      </c>
      <c r="D152" s="85" t="s">
        <v>1510</v>
      </c>
      <c r="E152" s="85" t="s">
        <v>1511</v>
      </c>
      <c r="F152" s="86" t="s">
        <v>960</v>
      </c>
      <c r="G152" s="86" t="s">
        <v>977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1470</v>
      </c>
      <c r="B153" s="81" t="s">
        <v>1512</v>
      </c>
      <c r="C153" s="83" t="s">
        <v>1513</v>
      </c>
      <c r="D153" s="85" t="s">
        <v>1514</v>
      </c>
      <c r="E153" s="85" t="s">
        <v>1515</v>
      </c>
      <c r="F153" s="86" t="s">
        <v>960</v>
      </c>
      <c r="G153" s="86" t="s">
        <v>977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1470</v>
      </c>
      <c r="B154" s="81" t="s">
        <v>1516</v>
      </c>
      <c r="C154" s="83" t="s">
        <v>1517</v>
      </c>
      <c r="D154" s="85" t="s">
        <v>1518</v>
      </c>
      <c r="E154" s="85" t="s">
        <v>1519</v>
      </c>
      <c r="F154" s="86" t="s">
        <v>960</v>
      </c>
      <c r="G154" s="86" t="s">
        <v>977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1470</v>
      </c>
      <c r="B155" s="81" t="s">
        <v>1520</v>
      </c>
      <c r="C155" s="83" t="s">
        <v>1521</v>
      </c>
      <c r="D155" s="85" t="s">
        <v>1522</v>
      </c>
      <c r="E155" s="85" t="s">
        <v>1523</v>
      </c>
      <c r="F155" s="86" t="s">
        <v>960</v>
      </c>
      <c r="G155" s="86" t="s">
        <v>945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1470</v>
      </c>
      <c r="B156" s="81" t="s">
        <v>1524</v>
      </c>
      <c r="C156" s="83" t="s">
        <v>1525</v>
      </c>
      <c r="D156" s="85" t="s">
        <v>1526</v>
      </c>
      <c r="E156" s="85" t="s">
        <v>1527</v>
      </c>
      <c r="F156" s="86" t="s">
        <v>960</v>
      </c>
      <c r="G156" s="86" t="s">
        <v>977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1528</v>
      </c>
      <c r="B157" s="80">
        <v>17</v>
      </c>
      <c r="C157" s="82" t="s">
        <v>25</v>
      </c>
      <c r="D157" s="84" t="s">
        <v>1529</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1528</v>
      </c>
      <c r="B158" s="81" t="s">
        <v>1530</v>
      </c>
      <c r="C158" s="83" t="s">
        <v>1531</v>
      </c>
      <c r="D158" s="85" t="s">
        <v>1532</v>
      </c>
      <c r="E158" s="85" t="s">
        <v>1533</v>
      </c>
      <c r="F158" s="86" t="s">
        <v>1077</v>
      </c>
      <c r="G158" s="86" t="s">
        <v>940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1528</v>
      </c>
      <c r="B159" s="81" t="s">
        <v>1534</v>
      </c>
      <c r="C159" s="83" t="s">
        <v>1535</v>
      </c>
      <c r="D159" s="85" t="s">
        <v>1536</v>
      </c>
      <c r="E159" s="85" t="s">
        <v>1537</v>
      </c>
      <c r="F159" s="86" t="s">
        <v>1052</v>
      </c>
      <c r="G159" s="86" t="s">
        <v>993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1528</v>
      </c>
      <c r="B160" s="81" t="s">
        <v>1538</v>
      </c>
      <c r="C160" s="83" t="s">
        <v>1539</v>
      </c>
      <c r="D160" s="85" t="s">
        <v>1540</v>
      </c>
      <c r="E160" s="85" t="s">
        <v>1541</v>
      </c>
      <c r="F160" s="86" t="s">
        <v>1052</v>
      </c>
      <c r="G160" s="86" t="s">
        <v>993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1528</v>
      </c>
      <c r="B161" s="81" t="s">
        <v>1542</v>
      </c>
      <c r="C161" s="83" t="s">
        <v>1543</v>
      </c>
      <c r="D161" s="85" t="s">
        <v>1544</v>
      </c>
      <c r="E161" s="85" t="s">
        <v>1545</v>
      </c>
      <c r="F161" s="86" t="s">
        <v>1052</v>
      </c>
      <c r="G161" s="86" t="s">
        <v>993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1528</v>
      </c>
      <c r="B162" s="81" t="s">
        <v>1546</v>
      </c>
      <c r="C162" s="83" t="s">
        <v>1547</v>
      </c>
      <c r="D162" s="85" t="s">
        <v>1548</v>
      </c>
      <c r="E162" s="85" t="s">
        <v>1549</v>
      </c>
      <c r="F162" s="86" t="s">
        <v>1077</v>
      </c>
      <c r="G162" s="86" t="s">
        <v>940</v>
      </c>
      <c r="H162" s="86">
        <v>2</v>
      </c>
      <c r="I162" s="88">
        <f>IF(COUNTIF(J162:AW162,"&lt;&gt;")=0,"",SUMPRODUCT(((Recommendations[ImplStatus]="Implemented")+(Recommendations[ImplStatus]="Compensated"))*ISNUMBER(MATCH(Recommendations[Id],J162:AW162,0)))/COUNTIF(J162:AW162,"&lt;&gt;"))</f>
        <v>0</v>
      </c>
      <c r="J162" s="90" t="s">
        <v>617</v>
      </c>
      <c r="K162" s="90" t="s">
        <v>619</v>
      </c>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1528</v>
      </c>
      <c r="B163" s="81" t="s">
        <v>1550</v>
      </c>
      <c r="C163" s="83" t="s">
        <v>1551</v>
      </c>
      <c r="D163" s="85" t="s">
        <v>1552</v>
      </c>
      <c r="E163" s="85" t="s">
        <v>1553</v>
      </c>
      <c r="F163" s="86" t="s">
        <v>1077</v>
      </c>
      <c r="G163" s="86" t="s">
        <v>940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1528</v>
      </c>
      <c r="B164" s="81" t="s">
        <v>1554</v>
      </c>
      <c r="C164" s="83" t="s">
        <v>1555</v>
      </c>
      <c r="D164" s="85" t="s">
        <v>1556</v>
      </c>
      <c r="E164" s="85" t="s">
        <v>1557</v>
      </c>
      <c r="F164" s="86" t="s">
        <v>1077</v>
      </c>
      <c r="G164" s="86" t="s">
        <v>1309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1528</v>
      </c>
      <c r="B165" s="81" t="s">
        <v>1558</v>
      </c>
      <c r="C165" s="83" t="s">
        <v>1559</v>
      </c>
      <c r="D165" s="85" t="s">
        <v>1560</v>
      </c>
      <c r="E165" s="85" t="s">
        <v>1561</v>
      </c>
      <c r="F165" s="86" t="s">
        <v>1077</v>
      </c>
      <c r="G165" s="86" t="s">
        <v>1309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1528</v>
      </c>
      <c r="B166" s="81" t="s">
        <v>1562</v>
      </c>
      <c r="C166" s="83" t="s">
        <v>1563</v>
      </c>
      <c r="D166" s="85" t="s">
        <v>1564</v>
      </c>
      <c r="E166" s="85" t="s">
        <v>1565</v>
      </c>
      <c r="F166" s="86" t="s">
        <v>1052</v>
      </c>
      <c r="G166" s="86" t="s">
        <v>1309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1566</v>
      </c>
      <c r="B167" s="80">
        <v>18</v>
      </c>
      <c r="C167" s="82" t="s">
        <v>25</v>
      </c>
      <c r="D167" s="84" t="s">
        <v>1567</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1566</v>
      </c>
      <c r="B168" s="81" t="s">
        <v>1568</v>
      </c>
      <c r="C168" s="83" t="s">
        <v>1569</v>
      </c>
      <c r="D168" s="85" t="s">
        <v>1570</v>
      </c>
      <c r="E168" s="85" t="s">
        <v>1571</v>
      </c>
      <c r="F168" s="86" t="s">
        <v>1052</v>
      </c>
      <c r="G168" s="86" t="s">
        <v>993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1566</v>
      </c>
      <c r="B169" s="81" t="s">
        <v>1572</v>
      </c>
      <c r="C169" s="83" t="s">
        <v>1573</v>
      </c>
      <c r="D169" s="85" t="s">
        <v>1574</v>
      </c>
      <c r="E169" s="85" t="s">
        <v>1575</v>
      </c>
      <c r="F169" s="86" t="s">
        <v>1206</v>
      </c>
      <c r="G169" s="86" t="s">
        <v>945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1566</v>
      </c>
      <c r="B170" s="81" t="s">
        <v>1576</v>
      </c>
      <c r="C170" s="83" t="s">
        <v>1577</v>
      </c>
      <c r="D170" s="85" t="s">
        <v>1578</v>
      </c>
      <c r="E170" s="85" t="s">
        <v>1579</v>
      </c>
      <c r="F170" s="86" t="s">
        <v>1206</v>
      </c>
      <c r="G170" s="86" t="s">
        <v>977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1566</v>
      </c>
      <c r="B171" s="81" t="s">
        <v>1580</v>
      </c>
      <c r="C171" s="83" t="s">
        <v>1581</v>
      </c>
      <c r="D171" s="85" t="s">
        <v>1582</v>
      </c>
      <c r="E171" s="85" t="s">
        <v>1583</v>
      </c>
      <c r="F171" s="86" t="s">
        <v>1206</v>
      </c>
      <c r="G171" s="86" t="s">
        <v>977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1566</v>
      </c>
      <c r="B172" s="91" t="s">
        <v>1584</v>
      </c>
      <c r="C172" s="92" t="s">
        <v>1585</v>
      </c>
      <c r="D172" s="93" t="s">
        <v>1586</v>
      </c>
      <c r="E172" s="93" t="s">
        <v>1587</v>
      </c>
      <c r="F172" s="94" t="s">
        <v>1206</v>
      </c>
      <c r="G172" s="94" t="s">
        <v>945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640</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IFERROR(INDEX('Recommendations'!$I$2:$I$96, MATCH(J2,'Recommendations'!$B$2:$B$96,0))="Implemented", FALSE))</xm:f>
            <x14:dxf>
              <font>
                <color rgb="FF000000"/>
              </font>
              <fill>
                <patternFill>
                  <bgColor rgb="FF3C7D22"/>
                </patternFill>
              </fill>
            </x14:dxf>
          </x14:cfRule>
          <x14:cfRule type="expression" priority="2" id="{00000000-000E-0000-0400-000002000000}">
            <xm:f>AND(J2&lt;&gt;"", IFERROR(INDEX('Recommendations'!$I$2:$I$96, MATCH(J2,'Recommendations'!$B$2:$B$96,0))="Compensated", FALSE))</xm:f>
            <x14:dxf>
              <font>
                <color rgb="FF000000"/>
              </font>
              <fill>
                <patternFill>
                  <bgColor rgb="FFC6E0B4"/>
                </patternFill>
              </fill>
            </x14:dxf>
          </x14:cfRule>
          <x14:cfRule type="expression" priority="3" id="{00000000-000E-0000-0400-000003000000}">
            <xm:f>AND(J2&lt;&gt;"", IFERROR(INDEX('Recommendations'!$I$2:$I$96, MATCH(J2,'Recommendations'!$B$2:$B$96,0))="Testing", FALSE))</xm:f>
            <x14:dxf>
              <font>
                <color rgb="FF000000"/>
              </font>
              <fill>
                <patternFill>
                  <bgColor rgb="FFFFC000"/>
                </patternFill>
              </fill>
            </x14:dxf>
          </x14:cfRule>
          <x14:cfRule type="expression" priority="4" id="{00000000-000E-0000-0400-000004000000}">
            <xm:f>AND(J2&lt;&gt;"", IFERROR(INDEX('Recommendations'!$I$2:$I$96, MATCH(J2,'Recommendations'!$B$2:$B$96,0))="Failed", FALSE))</xm:f>
            <x14:dxf>
              <font>
                <color rgb="FF000000"/>
              </font>
              <fill>
                <patternFill>
                  <bgColor rgb="FFD82891"/>
                </patternFill>
              </fill>
            </x14:dxf>
          </x14:cfRule>
          <x14:cfRule type="expression" priority="5" id="{00000000-000E-0000-0400-000005000000}">
            <xm:f>AND(J2&lt;&gt;"", IFERROR(INDEX('Recommendations'!$I$2:$I$96, MATCH(J2,'Recommendations'!$B$2:$B$96,0))="Risk Accepted", FALSE))</xm:f>
            <x14:dxf>
              <font>
                <color rgb="FF000000"/>
              </font>
              <fill>
                <patternFill>
                  <bgColor rgb="FFD9D9D9"/>
                </patternFill>
              </fill>
            </x14:dxf>
          </x14:cfRule>
          <x14:cfRule type="expression" priority="6" id="{00000000-000E-0000-0400-000006000000}">
            <xm:f>AND(J2&lt;&gt;"", IFERROR(INDEX('Recommendations'!$I$2:$I$96, MATCH(J2,'Recommendations'!$B$2:$B$96,0))="N/A",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1588</v>
      </c>
      <c r="C1" s="121" t="s">
        <v>11</v>
      </c>
      <c r="D1" s="121" t="s">
        <v>793</v>
      </c>
      <c r="E1" s="121" t="s">
        <v>1589</v>
      </c>
      <c r="F1" s="121" t="s">
        <v>1590</v>
      </c>
      <c r="G1" s="121" t="s">
        <v>887</v>
      </c>
      <c r="H1" s="121" t="s">
        <v>888</v>
      </c>
      <c r="I1" s="121" t="s">
        <v>889</v>
      </c>
      <c r="J1" s="121" t="s">
        <v>890</v>
      </c>
      <c r="K1" s="121" t="s">
        <v>891</v>
      </c>
      <c r="L1" s="121" t="s">
        <v>892</v>
      </c>
      <c r="M1" s="121" t="s">
        <v>893</v>
      </c>
      <c r="N1" s="121" t="s">
        <v>894</v>
      </c>
      <c r="O1" s="121" t="s">
        <v>895</v>
      </c>
      <c r="P1" s="121" t="s">
        <v>896</v>
      </c>
      <c r="Q1" s="121" t="s">
        <v>897</v>
      </c>
      <c r="R1" s="121" t="s">
        <v>898</v>
      </c>
      <c r="S1" s="121" t="s">
        <v>899</v>
      </c>
      <c r="T1" s="121" t="s">
        <v>900</v>
      </c>
      <c r="U1" s="121" t="s">
        <v>901</v>
      </c>
      <c r="V1" s="121" t="s">
        <v>902</v>
      </c>
      <c r="W1" s="121" t="s">
        <v>903</v>
      </c>
      <c r="X1" s="121" t="s">
        <v>904</v>
      </c>
      <c r="Y1" s="121" t="s">
        <v>905</v>
      </c>
      <c r="Z1" s="121" t="s">
        <v>906</v>
      </c>
      <c r="AA1" s="121" t="s">
        <v>907</v>
      </c>
      <c r="AB1" s="121" t="s">
        <v>908</v>
      </c>
      <c r="AC1" s="121" t="s">
        <v>909</v>
      </c>
      <c r="AD1" s="121" t="s">
        <v>910</v>
      </c>
      <c r="AE1" s="121" t="s">
        <v>911</v>
      </c>
      <c r="AF1" s="121" t="s">
        <v>912</v>
      </c>
      <c r="AG1" s="121" t="s">
        <v>913</v>
      </c>
      <c r="AH1" s="121" t="s">
        <v>914</v>
      </c>
      <c r="AI1" s="121" t="s">
        <v>915</v>
      </c>
      <c r="AJ1" s="121" t="s">
        <v>916</v>
      </c>
      <c r="AK1" s="121" t="s">
        <v>917</v>
      </c>
      <c r="AL1" s="121" t="s">
        <v>918</v>
      </c>
      <c r="AM1" s="121" t="s">
        <v>919</v>
      </c>
      <c r="AN1" s="121" t="s">
        <v>920</v>
      </c>
      <c r="AO1" s="121" t="s">
        <v>921</v>
      </c>
      <c r="AP1" s="121" t="s">
        <v>922</v>
      </c>
      <c r="AQ1" s="121" t="s">
        <v>923</v>
      </c>
      <c r="AR1" s="121" t="s">
        <v>924</v>
      </c>
      <c r="AS1" s="121" t="s">
        <v>925</v>
      </c>
      <c r="AT1" s="121" t="s">
        <v>926</v>
      </c>
      <c r="AU1" s="122" t="s">
        <v>927</v>
      </c>
    </row>
    <row r="2" spans="1:47" ht="60" customHeight="1" x14ac:dyDescent="0.35">
      <c r="A2" s="116" t="s">
        <v>1591</v>
      </c>
      <c r="B2" s="106" t="s">
        <v>1592</v>
      </c>
      <c r="C2" s="107" t="s">
        <v>1593</v>
      </c>
      <c r="D2" s="107" t="s">
        <v>1594</v>
      </c>
      <c r="E2" s="107" t="s">
        <v>1595</v>
      </c>
      <c r="F2" s="108" t="s">
        <v>1596</v>
      </c>
      <c r="G2" s="109">
        <f>IF(COUNTIF(H2:AU2,"&lt;&gt;")=0,"",SUMPRODUCT(((Recommendations[ImplStatus]="Implemented")+(Recommendations[ImplStatus]="Compensated"))*ISNUMBER(MATCH(Recommendations[Id],H2:AU2,0)))/COUNTIF(H2:AU2,"&lt;&gt;"))</f>
        <v>0</v>
      </c>
      <c r="H2" s="110" t="s">
        <v>104</v>
      </c>
      <c r="I2" s="110" t="s">
        <v>116</v>
      </c>
      <c r="J2" s="110" t="s">
        <v>122</v>
      </c>
      <c r="K2" s="110" t="s">
        <v>128</v>
      </c>
      <c r="L2" s="110" t="s">
        <v>133</v>
      </c>
      <c r="M2" s="110" t="s">
        <v>137</v>
      </c>
      <c r="N2" s="110" t="s">
        <v>148</v>
      </c>
      <c r="O2" s="110" t="s">
        <v>318</v>
      </c>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1597</v>
      </c>
      <c r="B3" s="106" t="s">
        <v>1598</v>
      </c>
      <c r="C3" s="107" t="s">
        <v>1599</v>
      </c>
      <c r="D3" s="107" t="s">
        <v>1600</v>
      </c>
      <c r="E3" s="107" t="s">
        <v>1601</v>
      </c>
      <c r="F3" s="108" t="s">
        <v>1602</v>
      </c>
      <c r="G3" s="109">
        <f>IF(COUNTIF(H3:AU3,"&lt;&gt;")=0,"",SUMPRODUCT(((Recommendations[ImplStatus]="Implemented")+(Recommendations[ImplStatus]="Compensated"))*ISNUMBER(MATCH(Recommendations[Id],H3:AU3,0)))/COUNTIF(H3:AU3,"&lt;&gt;"))</f>
        <v>0</v>
      </c>
      <c r="H3" s="110" t="s">
        <v>38</v>
      </c>
      <c r="I3" s="110" t="s">
        <v>110</v>
      </c>
      <c r="J3" s="110" t="s">
        <v>537</v>
      </c>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1603</v>
      </c>
      <c r="B4" s="106" t="s">
        <v>1604</v>
      </c>
      <c r="C4" s="107" t="s">
        <v>1605</v>
      </c>
      <c r="D4" s="107" t="s">
        <v>1606</v>
      </c>
      <c r="E4" s="107" t="s">
        <v>1607</v>
      </c>
      <c r="F4" s="108" t="s">
        <v>1608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1609</v>
      </c>
      <c r="B5" s="106" t="s">
        <v>1610</v>
      </c>
      <c r="C5" s="107" t="s">
        <v>1611</v>
      </c>
      <c r="D5" s="107" t="s">
        <v>1612</v>
      </c>
      <c r="E5" s="107" t="s">
        <v>1613</v>
      </c>
      <c r="F5" s="108" t="s">
        <v>1614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1615</v>
      </c>
      <c r="B6" s="106" t="s">
        <v>1616</v>
      </c>
      <c r="C6" s="107" t="s">
        <v>1617</v>
      </c>
      <c r="D6" s="107" t="s">
        <v>1618</v>
      </c>
      <c r="E6" s="107" t="s">
        <v>25</v>
      </c>
      <c r="F6" s="108" t="s">
        <v>1619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1620</v>
      </c>
      <c r="B7" s="106" t="s">
        <v>13</v>
      </c>
      <c r="C7" s="107" t="s">
        <v>1621</v>
      </c>
      <c r="D7" s="107" t="s">
        <v>1622</v>
      </c>
      <c r="E7" s="107" t="s">
        <v>25</v>
      </c>
      <c r="F7" s="108" t="s">
        <v>1623</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1624</v>
      </c>
      <c r="B8" s="106" t="s">
        <v>1625</v>
      </c>
      <c r="C8" s="107" t="s">
        <v>1626</v>
      </c>
      <c r="D8" s="107" t="s">
        <v>1627</v>
      </c>
      <c r="E8" s="107" t="s">
        <v>25</v>
      </c>
      <c r="F8" s="108" t="s">
        <v>1628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1629</v>
      </c>
      <c r="B9" s="106" t="s">
        <v>1630</v>
      </c>
      <c r="C9" s="107" t="s">
        <v>1631</v>
      </c>
      <c r="D9" s="107" t="s">
        <v>1632</v>
      </c>
      <c r="E9" s="107" t="s">
        <v>25</v>
      </c>
      <c r="F9" s="108" t="s">
        <v>1633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1634</v>
      </c>
      <c r="B10" s="106" t="s">
        <v>1635</v>
      </c>
      <c r="C10" s="107" t="s">
        <v>1636</v>
      </c>
      <c r="D10" s="107" t="s">
        <v>1637</v>
      </c>
      <c r="E10" s="107" t="s">
        <v>25</v>
      </c>
      <c r="F10" s="108" t="s">
        <v>1638</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1639</v>
      </c>
      <c r="B11" s="106" t="s">
        <v>1640</v>
      </c>
      <c r="C11" s="107" t="s">
        <v>1641</v>
      </c>
      <c r="D11" s="107" t="s">
        <v>1642</v>
      </c>
      <c r="E11" s="107" t="s">
        <v>25</v>
      </c>
      <c r="F11" s="108" t="s">
        <v>1643</v>
      </c>
      <c r="G11" s="109">
        <f>IF(COUNTIF(H11:AU11,"&lt;&gt;")=0,"",SUMPRODUCT(((Recommendations[ImplStatus]="Implemented")+(Recommendations[ImplStatus]="Compensated"))*ISNUMBER(MATCH(Recommendations[Id],H11:AU11,0)))/COUNTIF(H11:AU11,"&lt;&gt;"))</f>
        <v>0</v>
      </c>
      <c r="H11" s="110" t="s">
        <v>104</v>
      </c>
      <c r="I11" s="110" t="s">
        <v>116</v>
      </c>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1644</v>
      </c>
      <c r="B12" s="106" t="s">
        <v>1645</v>
      </c>
      <c r="C12" s="107" t="s">
        <v>1646</v>
      </c>
      <c r="D12" s="107" t="s">
        <v>1647</v>
      </c>
      <c r="E12" s="107" t="s">
        <v>25</v>
      </c>
      <c r="F12" s="108" t="s">
        <v>1648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1649</v>
      </c>
      <c r="B13" s="106" t="s">
        <v>1650</v>
      </c>
      <c r="C13" s="107" t="s">
        <v>1651</v>
      </c>
      <c r="D13" s="107" t="s">
        <v>1652</v>
      </c>
      <c r="E13" s="107" t="s">
        <v>25</v>
      </c>
      <c r="F13" s="108" t="s">
        <v>1653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1654</v>
      </c>
      <c r="B14" s="106" t="s">
        <v>1655</v>
      </c>
      <c r="C14" s="107" t="s">
        <v>1656</v>
      </c>
      <c r="D14" s="107" t="s">
        <v>1657</v>
      </c>
      <c r="E14" s="107" t="s">
        <v>25</v>
      </c>
      <c r="F14" s="108" t="s">
        <v>1658</v>
      </c>
      <c r="G14" s="109">
        <f>IF(COUNTIF(H14:AU14,"&lt;&gt;")=0,"",SUMPRODUCT(((Recommendations[ImplStatus]="Implemented")+(Recommendations[ImplStatus]="Compensated"))*ISNUMBER(MATCH(Recommendations[Id],H14:AU14,0)))/COUNTIF(H14:AU14,"&lt;&gt;"))</f>
        <v>0</v>
      </c>
      <c r="H14" s="110" t="s">
        <v>201</v>
      </c>
      <c r="I14" s="110" t="s">
        <v>270</v>
      </c>
      <c r="J14" s="110" t="s">
        <v>341</v>
      </c>
      <c r="K14" s="110" t="s">
        <v>348</v>
      </c>
      <c r="L14" s="110" t="s">
        <v>355</v>
      </c>
      <c r="M14" s="110" t="s">
        <v>374</v>
      </c>
      <c r="N14" s="110" t="s">
        <v>502</v>
      </c>
      <c r="O14" s="110" t="s">
        <v>515</v>
      </c>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1659</v>
      </c>
      <c r="B15" s="106" t="s">
        <v>1660</v>
      </c>
      <c r="C15" s="107" t="s">
        <v>1661</v>
      </c>
      <c r="D15" s="107" t="s">
        <v>1662</v>
      </c>
      <c r="E15" s="107" t="s">
        <v>25</v>
      </c>
      <c r="F15" s="108" t="s">
        <v>1663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1664</v>
      </c>
      <c r="B16" s="106" t="s">
        <v>1665</v>
      </c>
      <c r="C16" s="107" t="s">
        <v>1666</v>
      </c>
      <c r="D16" s="107" t="s">
        <v>1667</v>
      </c>
      <c r="E16" s="107" t="s">
        <v>25</v>
      </c>
      <c r="F16" s="108" t="s">
        <v>1668</v>
      </c>
      <c r="G16" s="109">
        <f>IF(COUNTIF(H16:AU16,"&lt;&gt;")=0,"",SUMPRODUCT(((Recommendations[ImplStatus]="Implemented")+(Recommendations[ImplStatus]="Compensated"))*ISNUMBER(MATCH(Recommendations[Id],H16:AU16,0)))/COUNTIF(H16:AU16,"&lt;&gt;"))</f>
        <v>0</v>
      </c>
      <c r="H16" s="110" t="s">
        <v>186</v>
      </c>
      <c r="I16" s="110" t="s">
        <v>249</v>
      </c>
      <c r="J16" s="110" t="s">
        <v>256</v>
      </c>
      <c r="K16" s="110" t="s">
        <v>522</v>
      </c>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1669</v>
      </c>
      <c r="B17" s="106" t="s">
        <v>1670</v>
      </c>
      <c r="C17" s="107" t="s">
        <v>1671</v>
      </c>
      <c r="D17" s="107" t="s">
        <v>1672</v>
      </c>
      <c r="E17" s="107" t="s">
        <v>25</v>
      </c>
      <c r="F17" s="108" t="s">
        <v>1673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1674</v>
      </c>
      <c r="B18" s="106" t="s">
        <v>1675</v>
      </c>
      <c r="C18" s="107" t="s">
        <v>1676</v>
      </c>
      <c r="D18" s="107" t="s">
        <v>1677</v>
      </c>
      <c r="E18" s="107" t="s">
        <v>25</v>
      </c>
      <c r="F18" s="108" t="s">
        <v>1678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1679</v>
      </c>
      <c r="B19" s="106" t="s">
        <v>1680</v>
      </c>
      <c r="C19" s="107" t="s">
        <v>1681</v>
      </c>
      <c r="D19" s="107" t="s">
        <v>1682</v>
      </c>
      <c r="E19" s="107" t="s">
        <v>25</v>
      </c>
      <c r="F19" s="108" t="s">
        <v>1683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1684</v>
      </c>
      <c r="B20" s="106" t="s">
        <v>1685</v>
      </c>
      <c r="C20" s="107" t="s">
        <v>1686</v>
      </c>
      <c r="D20" s="107" t="s">
        <v>1687</v>
      </c>
      <c r="E20" s="107" t="s">
        <v>25</v>
      </c>
      <c r="F20" s="108" t="s">
        <v>1688</v>
      </c>
      <c r="G20" s="109">
        <f>IF(COUNTIF(H20:AU20,"&lt;&gt;")=0,"",SUMPRODUCT(((Recommendations[ImplStatus]="Implemented")+(Recommendations[ImplStatus]="Compensated"))*ISNUMBER(MATCH(Recommendations[Id],H20:AU20,0)))/COUNTIF(H20:AU20,"&lt;&gt;"))</f>
        <v>0</v>
      </c>
      <c r="H20" s="110" t="s">
        <v>487</v>
      </c>
      <c r="I20" s="110" t="s">
        <v>509</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1689</v>
      </c>
      <c r="B21" s="106" t="s">
        <v>1690</v>
      </c>
      <c r="C21" s="107" t="s">
        <v>1691</v>
      </c>
      <c r="D21" s="107" t="s">
        <v>1692</v>
      </c>
      <c r="E21" s="107" t="s">
        <v>1693</v>
      </c>
      <c r="F21" s="108" t="s">
        <v>1694</v>
      </c>
      <c r="G21" s="109">
        <f>IF(COUNTIF(H21:AU21,"&lt;&gt;")=0,"",SUMPRODUCT(((Recommendations[ImplStatus]="Implemented")+(Recommendations[ImplStatus]="Compensated"))*ISNUMBER(MATCH(Recommendations[Id],H21:AU21,0)))/COUNTIF(H21:AU21,"&lt;&gt;"))</f>
        <v>0</v>
      </c>
      <c r="H21" s="110" t="s">
        <v>66</v>
      </c>
      <c r="I21" s="110" t="s">
        <v>73</v>
      </c>
      <c r="J21" s="110" t="s">
        <v>79</v>
      </c>
      <c r="K21" s="110" t="s">
        <v>110</v>
      </c>
      <c r="L21" s="110" t="s">
        <v>277</v>
      </c>
      <c r="M21" s="110" t="s">
        <v>362</v>
      </c>
      <c r="N21" s="110" t="s">
        <v>369</v>
      </c>
      <c r="O21" s="110" t="s">
        <v>481</v>
      </c>
      <c r="P21" s="110" t="s">
        <v>537</v>
      </c>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1695</v>
      </c>
      <c r="B22" s="106" t="s">
        <v>1696</v>
      </c>
      <c r="C22" s="107" t="s">
        <v>1697</v>
      </c>
      <c r="D22" s="107" t="s">
        <v>1698</v>
      </c>
      <c r="E22" s="107" t="s">
        <v>1699</v>
      </c>
      <c r="F22" s="108" t="s">
        <v>1700</v>
      </c>
      <c r="G22" s="109">
        <f>IF(COUNTIF(H22:AU22,"&lt;&gt;")=0,"",SUMPRODUCT(((Recommendations[ImplStatus]="Implemented")+(Recommendations[ImplStatus]="Compensated"))*ISNUMBER(MATCH(Recommendations[Id],H22:AU22,0)))/COUNTIF(H22:AU22,"&lt;&gt;"))</f>
        <v>0</v>
      </c>
      <c r="H22" s="110" t="s">
        <v>137</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1701</v>
      </c>
      <c r="B23" s="106" t="s">
        <v>1702</v>
      </c>
      <c r="C23" s="107" t="s">
        <v>1703</v>
      </c>
      <c r="D23" s="107" t="s">
        <v>1704</v>
      </c>
      <c r="E23" s="107" t="s">
        <v>1705</v>
      </c>
      <c r="F23" s="108" t="s">
        <v>1706</v>
      </c>
      <c r="G23" s="109">
        <f>IF(COUNTIF(H23:AU23,"&lt;&gt;")=0,"",SUMPRODUCT(((Recommendations[ImplStatus]="Implemented")+(Recommendations[ImplStatus]="Compensated"))*ISNUMBER(MATCH(Recommendations[Id],H23:AU23,0)))/COUNTIF(H23:AU23,"&lt;&gt;"))</f>
        <v>0</v>
      </c>
      <c r="H23" s="110" t="s">
        <v>98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1707</v>
      </c>
      <c r="B24" s="106" t="s">
        <v>1708</v>
      </c>
      <c r="C24" s="107" t="s">
        <v>1709</v>
      </c>
      <c r="D24" s="107" t="s">
        <v>1710</v>
      </c>
      <c r="E24" s="107" t="s">
        <v>25</v>
      </c>
      <c r="F24" s="108" t="s">
        <v>1711</v>
      </c>
      <c r="G24" s="109">
        <f>IF(COUNTIF(H24:AU24,"&lt;&gt;")=0,"",SUMPRODUCT(((Recommendations[ImplStatus]="Implemented")+(Recommendations[ImplStatus]="Compensated"))*ISNUMBER(MATCH(Recommendations[Id],H24:AU24,0)))/COUNTIF(H24:AU24,"&lt;&gt;"))</f>
        <v>0</v>
      </c>
      <c r="H24" s="110" t="s">
        <v>18</v>
      </c>
      <c r="I24" s="110" t="s">
        <v>31</v>
      </c>
      <c r="J24" s="110" t="s">
        <v>38</v>
      </c>
      <c r="K24" s="110" t="s">
        <v>45</v>
      </c>
      <c r="L24" s="110" t="s">
        <v>52</v>
      </c>
      <c r="M24" s="110" t="s">
        <v>277</v>
      </c>
      <c r="N24" s="110" t="s">
        <v>318</v>
      </c>
      <c r="O24" s="110" t="s">
        <v>444</v>
      </c>
      <c r="P24" s="110" t="s">
        <v>458</v>
      </c>
      <c r="Q24" s="110" t="s">
        <v>580</v>
      </c>
      <c r="R24" s="110" t="s">
        <v>593</v>
      </c>
      <c r="S24" s="110" t="s">
        <v>600</v>
      </c>
      <c r="T24" s="110" t="s">
        <v>606</v>
      </c>
      <c r="U24" s="110" t="s">
        <v>617</v>
      </c>
      <c r="V24" s="110" t="s">
        <v>627</v>
      </c>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1712</v>
      </c>
      <c r="B25" s="106" t="s">
        <v>1713</v>
      </c>
      <c r="C25" s="107" t="s">
        <v>1714</v>
      </c>
      <c r="D25" s="107" t="s">
        <v>25</v>
      </c>
      <c r="E25" s="107" t="s">
        <v>25</v>
      </c>
      <c r="F25" s="108" t="s">
        <v>1715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1716</v>
      </c>
      <c r="B26" s="106" t="s">
        <v>1717</v>
      </c>
      <c r="C26" s="107" t="s">
        <v>1718</v>
      </c>
      <c r="D26" s="107" t="s">
        <v>1719</v>
      </c>
      <c r="E26" s="107" t="s">
        <v>25</v>
      </c>
      <c r="F26" s="108" t="s">
        <v>1720</v>
      </c>
      <c r="G26" s="109">
        <f>IF(COUNTIF(H26:AU26,"&lt;&gt;")=0,"",SUMPRODUCT(((Recommendations[ImplStatus]="Implemented")+(Recommendations[ImplStatus]="Compensated"))*ISNUMBER(MATCH(Recommendations[Id],H26:AU26,0)))/COUNTIF(H26:AU26,"&lt;&gt;"))</f>
        <v>0</v>
      </c>
      <c r="H26" s="110" t="s">
        <v>79</v>
      </c>
      <c r="I26" s="110" t="s">
        <v>509</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1721</v>
      </c>
      <c r="B27" s="106" t="s">
        <v>1722</v>
      </c>
      <c r="C27" s="107" t="s">
        <v>1723</v>
      </c>
      <c r="D27" s="107" t="s">
        <v>1724</v>
      </c>
      <c r="E27" s="107" t="s">
        <v>1725</v>
      </c>
      <c r="F27" s="108" t="s">
        <v>1726</v>
      </c>
      <c r="G27" s="109">
        <f>IF(COUNTIF(H27:AU27,"&lt;&gt;")=0,"",SUMPRODUCT(((Recommendations[ImplStatus]="Implemented")+(Recommendations[ImplStatus]="Compensated"))*ISNUMBER(MATCH(Recommendations[Id],H27:AU27,0)))/COUNTIF(H27:AU27,"&lt;&gt;"))</f>
        <v>0</v>
      </c>
      <c r="H27" s="110" t="s">
        <v>474</v>
      </c>
      <c r="I27" s="110" t="s">
        <v>567</v>
      </c>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1727</v>
      </c>
      <c r="B28" s="106" t="s">
        <v>1728</v>
      </c>
      <c r="C28" s="107" t="s">
        <v>1729</v>
      </c>
      <c r="D28" s="107" t="s">
        <v>25</v>
      </c>
      <c r="E28" s="107" t="s">
        <v>25</v>
      </c>
      <c r="F28" s="108" t="s">
        <v>1730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1731</v>
      </c>
      <c r="B29" s="106" t="s">
        <v>1732</v>
      </c>
      <c r="C29" s="107" t="s">
        <v>1733</v>
      </c>
      <c r="D29" s="107" t="s">
        <v>1734</v>
      </c>
      <c r="E29" s="107" t="s">
        <v>1735</v>
      </c>
      <c r="F29" s="108" t="s">
        <v>1736</v>
      </c>
      <c r="G29" s="109">
        <f>IF(COUNTIF(H29:AU29,"&lt;&gt;")=0,"",SUMPRODUCT(((Recommendations[ImplStatus]="Implemented")+(Recommendations[ImplStatus]="Compensated"))*ISNUMBER(MATCH(Recommendations[Id],H29:AU29,0)))/COUNTIF(H29:AU29,"&lt;&gt;"))</f>
        <v>0</v>
      </c>
      <c r="H29" s="110" t="s">
        <v>92</v>
      </c>
      <c r="I29" s="110" t="s">
        <v>179</v>
      </c>
      <c r="J29" s="110" t="s">
        <v>186</v>
      </c>
      <c r="K29" s="110" t="s">
        <v>193</v>
      </c>
      <c r="L29" s="110" t="s">
        <v>270</v>
      </c>
      <c r="M29" s="110" t="s">
        <v>634</v>
      </c>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1737</v>
      </c>
      <c r="B30" s="106" t="s">
        <v>1738</v>
      </c>
      <c r="C30" s="107" t="s">
        <v>1739</v>
      </c>
      <c r="D30" s="107" t="s">
        <v>1740</v>
      </c>
      <c r="E30" s="107" t="s">
        <v>25</v>
      </c>
      <c r="F30" s="108" t="s">
        <v>1741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1742</v>
      </c>
      <c r="B31" s="106" t="s">
        <v>1743</v>
      </c>
      <c r="C31" s="107" t="s">
        <v>1744</v>
      </c>
      <c r="D31" s="107" t="s">
        <v>1745</v>
      </c>
      <c r="E31" s="107" t="s">
        <v>1746</v>
      </c>
      <c r="F31" s="108" t="s">
        <v>1747</v>
      </c>
      <c r="G31" s="109">
        <f>IF(COUNTIF(H31:AU31,"&lt;&gt;")=0,"",SUMPRODUCT(((Recommendations[ImplStatus]="Implemented")+(Recommendations[ImplStatus]="Compensated"))*ISNUMBER(MATCH(Recommendations[Id],H31:AU31,0)))/COUNTIF(H31:AU31,"&lt;&gt;"))</f>
        <v>0</v>
      </c>
      <c r="H31" s="110" t="s">
        <v>58</v>
      </c>
      <c r="I31" s="110" t="s">
        <v>143</v>
      </c>
      <c r="J31" s="110" t="s">
        <v>231</v>
      </c>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1748</v>
      </c>
      <c r="B32" s="106" t="s">
        <v>1749</v>
      </c>
      <c r="C32" s="107" t="s">
        <v>1750</v>
      </c>
      <c r="D32" s="107" t="s">
        <v>1751</v>
      </c>
      <c r="E32" s="107" t="s">
        <v>1752</v>
      </c>
      <c r="F32" s="108" t="s">
        <v>1753</v>
      </c>
      <c r="G32" s="109">
        <f>IF(COUNTIF(H32:AU32,"&lt;&gt;")=0,"",SUMPRODUCT(((Recommendations[ImplStatus]="Implemented")+(Recommendations[ImplStatus]="Compensated"))*ISNUMBER(MATCH(Recommendations[Id],H32:AU32,0)))/COUNTIF(H32:AU32,"&lt;&gt;"))</f>
        <v>0</v>
      </c>
      <c r="H32" s="110" t="s">
        <v>58</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1754</v>
      </c>
      <c r="B33" s="106" t="s">
        <v>1755</v>
      </c>
      <c r="C33" s="107" t="s">
        <v>1756</v>
      </c>
      <c r="D33" s="107" t="s">
        <v>1757</v>
      </c>
      <c r="E33" s="107" t="s">
        <v>25</v>
      </c>
      <c r="F33" s="108" t="s">
        <v>1758</v>
      </c>
      <c r="G33" s="109">
        <f>IF(COUNTIF(H33:AU33,"&lt;&gt;")=0,"",SUMPRODUCT(((Recommendations[ImplStatus]="Implemented")+(Recommendations[ImplStatus]="Compensated"))*ISNUMBER(MATCH(Recommendations[Id],H33:AU33,0)))/COUNTIF(H33:AU33,"&lt;&gt;"))</f>
        <v>0</v>
      </c>
      <c r="H33" s="110" t="s">
        <v>362</v>
      </c>
      <c r="I33" s="110" t="s">
        <v>369</v>
      </c>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1759</v>
      </c>
      <c r="B34" s="106" t="s">
        <v>1760</v>
      </c>
      <c r="C34" s="107" t="s">
        <v>1761</v>
      </c>
      <c r="D34" s="107" t="s">
        <v>1762</v>
      </c>
      <c r="E34" s="107" t="s">
        <v>25</v>
      </c>
      <c r="F34" s="108" t="s">
        <v>1763</v>
      </c>
      <c r="G34" s="109">
        <f>IF(COUNTIF(H34:AU34,"&lt;&gt;")=0,"",SUMPRODUCT(((Recommendations[ImplStatus]="Implemented")+(Recommendations[ImplStatus]="Compensated"))*ISNUMBER(MATCH(Recommendations[Id],H34:AU34,0)))/COUNTIF(H34:AU34,"&lt;&gt;"))</f>
        <v>0</v>
      </c>
      <c r="H34" s="110" t="s">
        <v>201</v>
      </c>
      <c r="I34" s="110" t="s">
        <v>218</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1764</v>
      </c>
      <c r="B35" s="106" t="s">
        <v>1765</v>
      </c>
      <c r="C35" s="107" t="s">
        <v>1766</v>
      </c>
      <c r="D35" s="107" t="s">
        <v>1767</v>
      </c>
      <c r="E35" s="107" t="s">
        <v>1768</v>
      </c>
      <c r="F35" s="108" t="s">
        <v>1769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1770</v>
      </c>
      <c r="B36" s="106" t="s">
        <v>1771</v>
      </c>
      <c r="C36" s="107" t="s">
        <v>1772</v>
      </c>
      <c r="D36" s="107" t="s">
        <v>1773</v>
      </c>
      <c r="E36" s="107" t="s">
        <v>1774</v>
      </c>
      <c r="F36" s="108" t="s">
        <v>1775</v>
      </c>
      <c r="G36" s="109">
        <f>IF(COUNTIF(H36:AU36,"&lt;&gt;")=0,"",SUMPRODUCT(((Recommendations[ImplStatus]="Implemented")+(Recommendations[ImplStatus]="Compensated"))*ISNUMBER(MATCH(Recommendations[Id],H36:AU36,0)))/COUNTIF(H36:AU36,"&lt;&gt;"))</f>
        <v>0</v>
      </c>
      <c r="H36" s="110" t="s">
        <v>98</v>
      </c>
      <c r="I36" s="110" t="s">
        <v>224</v>
      </c>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1776</v>
      </c>
      <c r="B37" s="106" t="s">
        <v>1777</v>
      </c>
      <c r="C37" s="107" t="s">
        <v>1778</v>
      </c>
      <c r="D37" s="107" t="s">
        <v>1779</v>
      </c>
      <c r="E37" s="107" t="s">
        <v>25</v>
      </c>
      <c r="F37" s="108" t="s">
        <v>1780</v>
      </c>
      <c r="G37" s="109">
        <f>IF(COUNTIF(H37:AU37,"&lt;&gt;")=0,"",SUMPRODUCT(((Recommendations[ImplStatus]="Implemented")+(Recommendations[ImplStatus]="Compensated"))*ISNUMBER(MATCH(Recommendations[Id],H37:AU37,0)))/COUNTIF(H37:AU37,"&lt;&gt;"))</f>
        <v>0</v>
      </c>
      <c r="H37" s="110" t="s">
        <v>284</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1781</v>
      </c>
      <c r="B38" s="106" t="s">
        <v>1782</v>
      </c>
      <c r="C38" s="107" t="s">
        <v>1783</v>
      </c>
      <c r="D38" s="107" t="s">
        <v>1784</v>
      </c>
      <c r="E38" s="107" t="s">
        <v>1785</v>
      </c>
      <c r="F38" s="108" t="s">
        <v>1786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1787</v>
      </c>
      <c r="B39" s="106" t="s">
        <v>1788</v>
      </c>
      <c r="C39" s="107" t="s">
        <v>1789</v>
      </c>
      <c r="D39" s="107" t="s">
        <v>1790</v>
      </c>
      <c r="E39" s="107" t="s">
        <v>25</v>
      </c>
      <c r="F39" s="108" t="s">
        <v>1791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1792</v>
      </c>
      <c r="B40" s="106" t="s">
        <v>1793</v>
      </c>
      <c r="C40" s="107" t="s">
        <v>1794</v>
      </c>
      <c r="D40" s="107" t="s">
        <v>1795</v>
      </c>
      <c r="E40" s="107" t="s">
        <v>1796</v>
      </c>
      <c r="F40" s="108" t="s">
        <v>1797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1798</v>
      </c>
      <c r="B41" s="106" t="s">
        <v>1799</v>
      </c>
      <c r="C41" s="107" t="s">
        <v>1800</v>
      </c>
      <c r="D41" s="107" t="s">
        <v>1801</v>
      </c>
      <c r="E41" s="107" t="s">
        <v>1802</v>
      </c>
      <c r="F41" s="108" t="s">
        <v>1803</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1804</v>
      </c>
      <c r="B42" s="106" t="s">
        <v>1805</v>
      </c>
      <c r="C42" s="107" t="s">
        <v>1806</v>
      </c>
      <c r="D42" s="107" t="s">
        <v>1807</v>
      </c>
      <c r="E42" s="107" t="s">
        <v>1808</v>
      </c>
      <c r="F42" s="108" t="s">
        <v>1809</v>
      </c>
      <c r="G42" s="109">
        <f>IF(COUNTIF(H42:AU42,"&lt;&gt;")=0,"",SUMPRODUCT(((Recommendations[ImplStatus]="Implemented")+(Recommendations[ImplStatus]="Compensated"))*ISNUMBER(MATCH(Recommendations[Id],H42:AU42,0)))/COUNTIF(H42:AU42,"&lt;&gt;"))</f>
        <v>0</v>
      </c>
      <c r="H42" s="110" t="s">
        <v>92</v>
      </c>
      <c r="I42" s="110" t="s">
        <v>122</v>
      </c>
      <c r="J42" s="110" t="s">
        <v>128</v>
      </c>
      <c r="K42" s="110" t="s">
        <v>133</v>
      </c>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1810</v>
      </c>
      <c r="B43" s="106" t="s">
        <v>1811</v>
      </c>
      <c r="C43" s="107" t="s">
        <v>1812</v>
      </c>
      <c r="D43" s="107" t="s">
        <v>1813</v>
      </c>
      <c r="E43" s="107" t="s">
        <v>1814</v>
      </c>
      <c r="F43" s="108" t="s">
        <v>1815</v>
      </c>
      <c r="G43" s="109">
        <f>IF(COUNTIF(H43:AU43,"&lt;&gt;")=0,"",SUMPRODUCT(((Recommendations[ImplStatus]="Implemented")+(Recommendations[ImplStatus]="Compensated"))*ISNUMBER(MATCH(Recommendations[Id],H43:AU43,0)))/COUNTIF(H43:AU43,"&lt;&gt;"))</f>
        <v>0</v>
      </c>
      <c r="H43" s="110" t="s">
        <v>66</v>
      </c>
      <c r="I43" s="110" t="s">
        <v>73</v>
      </c>
      <c r="J43" s="110" t="s">
        <v>85</v>
      </c>
      <c r="K43" s="110" t="s">
        <v>143</v>
      </c>
      <c r="L43" s="110" t="s">
        <v>224</v>
      </c>
      <c r="M43" s="110" t="s">
        <v>231</v>
      </c>
      <c r="N43" s="110" t="s">
        <v>237</v>
      </c>
      <c r="O43" s="110" t="s">
        <v>256</v>
      </c>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1816</v>
      </c>
      <c r="B44" s="106" t="s">
        <v>1817</v>
      </c>
      <c r="C44" s="107" t="s">
        <v>1818</v>
      </c>
      <c r="D44" s="107" t="s">
        <v>1819</v>
      </c>
      <c r="E44" s="107" t="s">
        <v>25</v>
      </c>
      <c r="F44" s="108" t="s">
        <v>1820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1821</v>
      </c>
      <c r="B45" s="111" t="s">
        <v>1822</v>
      </c>
      <c r="C45" s="112" t="s">
        <v>1823</v>
      </c>
      <c r="D45" s="112" t="s">
        <v>1824</v>
      </c>
      <c r="E45" s="112" t="s">
        <v>1825</v>
      </c>
      <c r="F45" s="113" t="s">
        <v>1826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640</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IFERROR(INDEX('Recommendations'!$I$2:$I$96, MATCH(H2,'Recommendations'!$B$2:$B$96,0))="Implemented", FALSE))</xm:f>
            <x14:dxf>
              <font>
                <color rgb="FF000000"/>
              </font>
              <fill>
                <patternFill>
                  <bgColor rgb="FF3C7D22"/>
                </patternFill>
              </fill>
            </x14:dxf>
          </x14:cfRule>
          <x14:cfRule type="expression" priority="2" id="{00000000-000E-0000-0500-000002000000}">
            <xm:f>AND(H2&lt;&gt;"", IFERROR(INDEX('Recommendations'!$I$2:$I$96, MATCH(H2,'Recommendations'!$B$2:$B$96,0))="Compensated", FALSE))</xm:f>
            <x14:dxf>
              <font>
                <color rgb="FF000000"/>
              </font>
              <fill>
                <patternFill>
                  <bgColor rgb="FFC6E0B4"/>
                </patternFill>
              </fill>
            </x14:dxf>
          </x14:cfRule>
          <x14:cfRule type="expression" priority="3" id="{00000000-000E-0000-0500-000003000000}">
            <xm:f>AND(H2&lt;&gt;"", IFERROR(INDEX('Recommendations'!$I$2:$I$96, MATCH(H2,'Recommendations'!$B$2:$B$96,0))="Testing", FALSE))</xm:f>
            <x14:dxf>
              <font>
                <color rgb="FF000000"/>
              </font>
              <fill>
                <patternFill>
                  <bgColor rgb="FFFFC000"/>
                </patternFill>
              </fill>
            </x14:dxf>
          </x14:cfRule>
          <x14:cfRule type="expression" priority="4" id="{00000000-000E-0000-0500-000004000000}">
            <xm:f>AND(H2&lt;&gt;"", IFERROR(INDEX('Recommendations'!$I$2:$I$96, MATCH(H2,'Recommendations'!$B$2:$B$96,0))="Failed", FALSE))</xm:f>
            <x14:dxf>
              <font>
                <color rgb="FF000000"/>
              </font>
              <fill>
                <patternFill>
                  <bgColor rgb="FFD82891"/>
                </patternFill>
              </fill>
            </x14:dxf>
          </x14:cfRule>
          <x14:cfRule type="expression" priority="5" id="{00000000-000E-0000-0500-000005000000}">
            <xm:f>AND(H2&lt;&gt;"", IFERROR(INDEX('Recommendations'!$I$2:$I$96, MATCH(H2,'Recommendations'!$B$2:$B$96,0))="Risk Accepted", FALSE))</xm:f>
            <x14:dxf>
              <font>
                <color rgb="FF000000"/>
              </font>
              <fill>
                <patternFill>
                  <bgColor rgb="FFD9D9D9"/>
                </patternFill>
              </fill>
            </x14:dxf>
          </x14:cfRule>
          <x14:cfRule type="expression" priority="6" id="{00000000-000E-0000-0500-000006000000}">
            <xm:f>AND(H2&lt;&gt;"", IFERROR(INDEX('Recommendations'!$I$2:$I$96, MATCH(H2,'Recommendations'!$B$2:$B$96,0))="N/A",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1827</v>
      </c>
      <c r="B1" s="145" t="s">
        <v>881</v>
      </c>
      <c r="C1" s="145" t="s">
        <v>1</v>
      </c>
      <c r="D1" s="145" t="s">
        <v>882</v>
      </c>
      <c r="E1" s="145" t="s">
        <v>1828</v>
      </c>
      <c r="F1" s="145" t="s">
        <v>1829</v>
      </c>
      <c r="G1" s="145" t="s">
        <v>1830</v>
      </c>
      <c r="H1" s="145" t="s">
        <v>1831</v>
      </c>
      <c r="I1" s="145" t="s">
        <v>887</v>
      </c>
      <c r="J1" s="145" t="s">
        <v>888</v>
      </c>
      <c r="K1" s="145" t="s">
        <v>889</v>
      </c>
      <c r="L1" s="145" t="s">
        <v>890</v>
      </c>
      <c r="M1" s="145" t="s">
        <v>891</v>
      </c>
      <c r="N1" s="145" t="s">
        <v>892</v>
      </c>
      <c r="O1" s="145" t="s">
        <v>893</v>
      </c>
      <c r="P1" s="145" t="s">
        <v>894</v>
      </c>
      <c r="Q1" s="145" t="s">
        <v>895</v>
      </c>
      <c r="R1" s="145" t="s">
        <v>896</v>
      </c>
      <c r="S1" s="145" t="s">
        <v>897</v>
      </c>
      <c r="T1" s="145" t="s">
        <v>898</v>
      </c>
      <c r="U1" s="145" t="s">
        <v>899</v>
      </c>
      <c r="V1" s="145" t="s">
        <v>900</v>
      </c>
      <c r="W1" s="145" t="s">
        <v>901</v>
      </c>
      <c r="X1" s="145" t="s">
        <v>902</v>
      </c>
      <c r="Y1" s="145" t="s">
        <v>903</v>
      </c>
      <c r="Z1" s="145" t="s">
        <v>904</v>
      </c>
      <c r="AA1" s="145" t="s">
        <v>905</v>
      </c>
      <c r="AB1" s="145" t="s">
        <v>906</v>
      </c>
      <c r="AC1" s="145" t="s">
        <v>907</v>
      </c>
      <c r="AD1" s="145" t="s">
        <v>908</v>
      </c>
      <c r="AE1" s="145" t="s">
        <v>909</v>
      </c>
      <c r="AF1" s="145" t="s">
        <v>910</v>
      </c>
      <c r="AG1" s="145" t="s">
        <v>911</v>
      </c>
      <c r="AH1" s="145" t="s">
        <v>912</v>
      </c>
      <c r="AI1" s="145" t="s">
        <v>913</v>
      </c>
      <c r="AJ1" s="145" t="s">
        <v>914</v>
      </c>
      <c r="AK1" s="145" t="s">
        <v>915</v>
      </c>
      <c r="AL1" s="145" t="s">
        <v>916</v>
      </c>
      <c r="AM1" s="145" t="s">
        <v>917</v>
      </c>
      <c r="AN1" s="145" t="s">
        <v>918</v>
      </c>
      <c r="AO1" s="145" t="s">
        <v>919</v>
      </c>
      <c r="AP1" s="145" t="s">
        <v>920</v>
      </c>
      <c r="AQ1" s="145" t="s">
        <v>921</v>
      </c>
      <c r="AR1" s="145" t="s">
        <v>922</v>
      </c>
      <c r="AS1" s="145" t="s">
        <v>923</v>
      </c>
      <c r="AT1" s="145" t="s">
        <v>924</v>
      </c>
      <c r="AU1" s="145" t="s">
        <v>925</v>
      </c>
      <c r="AV1" s="145" t="s">
        <v>926</v>
      </c>
      <c r="AW1" s="146" t="s">
        <v>927</v>
      </c>
    </row>
    <row r="2" spans="1:49" ht="60" customHeight="1" outlineLevel="1" x14ac:dyDescent="0.35">
      <c r="A2" s="138" t="s">
        <v>1832</v>
      </c>
      <c r="B2" s="124"/>
      <c r="C2" s="123" t="s">
        <v>1833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1832</v>
      </c>
      <c r="B3" s="125" t="s">
        <v>1098</v>
      </c>
      <c r="C3" s="126" t="s">
        <v>1834</v>
      </c>
      <c r="D3" s="128" t="s">
        <v>1835</v>
      </c>
      <c r="E3" s="128" t="s">
        <v>1836</v>
      </c>
      <c r="F3" s="128" t="s">
        <v>1837</v>
      </c>
      <c r="G3" s="128" t="s">
        <v>1838</v>
      </c>
      <c r="H3" s="128" t="s">
        <v>1839</v>
      </c>
      <c r="I3" s="130">
        <f>IF(COUNTIF(J3:AW3,"&lt;&gt;")=0,"",SUMPRODUCT(((Recommendations[ImplStatus]="Implemented")+(Recommendations[ImplStatus]="Compensated"))*ISNUMBER(MATCH(Recommendations[Id],J3:AW3,0)))/COUNTIF(J3:AW3,"&lt;&gt;"))</f>
        <v>0</v>
      </c>
      <c r="J3" s="132" t="s">
        <v>143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1832</v>
      </c>
      <c r="B4" s="125" t="s">
        <v>1840</v>
      </c>
      <c r="C4" s="126" t="s">
        <v>1841</v>
      </c>
      <c r="D4" s="128" t="s">
        <v>1842</v>
      </c>
      <c r="E4" s="128" t="s">
        <v>1843</v>
      </c>
      <c r="F4" s="128" t="s">
        <v>1844</v>
      </c>
      <c r="G4" s="128" t="s">
        <v>1845</v>
      </c>
      <c r="H4" s="128" t="s">
        <v>1846</v>
      </c>
      <c r="I4" s="130">
        <f>IF(COUNTIF(J4:AW4,"&lt;&gt;")=0,"",SUMPRODUCT(((Recommendations[ImplStatus]="Implemented")+(Recommendations[ImplStatus]="Compensated"))*ISNUMBER(MATCH(Recommendations[Id],J4:AW4,0)))/COUNTIF(J4:AW4,"&lt;&gt;"))</f>
        <v>0</v>
      </c>
      <c r="J4" s="132" t="s">
        <v>18</v>
      </c>
      <c r="K4" s="132" t="s">
        <v>66</v>
      </c>
      <c r="L4" s="132" t="s">
        <v>73</v>
      </c>
      <c r="M4" s="132" t="s">
        <v>79</v>
      </c>
      <c r="N4" s="132" t="s">
        <v>85</v>
      </c>
      <c r="O4" s="132" t="s">
        <v>110</v>
      </c>
      <c r="P4" s="132" t="s">
        <v>116</v>
      </c>
      <c r="Q4" s="132" t="s">
        <v>537</v>
      </c>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1832</v>
      </c>
      <c r="B5" s="125" t="s">
        <v>1847</v>
      </c>
      <c r="C5" s="126" t="s">
        <v>1848</v>
      </c>
      <c r="D5" s="128" t="s">
        <v>1849</v>
      </c>
      <c r="E5" s="128" t="s">
        <v>1850</v>
      </c>
      <c r="F5" s="128" t="s">
        <v>1851</v>
      </c>
      <c r="G5" s="128" t="s">
        <v>1852</v>
      </c>
      <c r="H5" s="128" t="s">
        <v>1853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1832</v>
      </c>
      <c r="B6" s="125" t="s">
        <v>1854</v>
      </c>
      <c r="C6" s="126" t="s">
        <v>1855</v>
      </c>
      <c r="D6" s="128" t="s">
        <v>1856</v>
      </c>
      <c r="E6" s="128" t="s">
        <v>1857</v>
      </c>
      <c r="F6" s="128" t="s">
        <v>1858</v>
      </c>
      <c r="G6" s="128" t="s">
        <v>1859</v>
      </c>
      <c r="H6" s="128" t="s">
        <v>1860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1832</v>
      </c>
      <c r="B7" s="125" t="s">
        <v>1861</v>
      </c>
      <c r="C7" s="126" t="s">
        <v>1862</v>
      </c>
      <c r="D7" s="128" t="s">
        <v>1863</v>
      </c>
      <c r="E7" s="128" t="s">
        <v>1864</v>
      </c>
      <c r="F7" s="128" t="s">
        <v>1865</v>
      </c>
      <c r="G7" s="128" t="s">
        <v>1866</v>
      </c>
      <c r="H7" s="128" t="s">
        <v>1867</v>
      </c>
      <c r="I7" s="130">
        <f>IF(COUNTIF(J7:AW7,"&lt;&gt;")=0,"",SUMPRODUCT(((Recommendations[ImplStatus]="Implemented")+(Recommendations[ImplStatus]="Compensated"))*ISNUMBER(MATCH(Recommendations[Id],J7:AW7,0)))/COUNTIF(J7:AW7,"&lt;&gt;"))</f>
        <v>0</v>
      </c>
      <c r="J7" s="132" t="s">
        <v>92</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1832</v>
      </c>
      <c r="B8" s="125" t="s">
        <v>1868</v>
      </c>
      <c r="C8" s="126" t="s">
        <v>1869</v>
      </c>
      <c r="D8" s="128" t="s">
        <v>1870</v>
      </c>
      <c r="E8" s="128" t="s">
        <v>1871</v>
      </c>
      <c r="F8" s="128" t="s">
        <v>1872</v>
      </c>
      <c r="G8" s="128" t="s">
        <v>1866</v>
      </c>
      <c r="H8" s="128" t="s">
        <v>1873</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1832</v>
      </c>
      <c r="B9" s="125" t="s">
        <v>1874</v>
      </c>
      <c r="C9" s="126" t="s">
        <v>1875</v>
      </c>
      <c r="D9" s="128" t="s">
        <v>1876</v>
      </c>
      <c r="E9" s="128" t="s">
        <v>1877</v>
      </c>
      <c r="F9" s="128" t="s">
        <v>1878</v>
      </c>
      <c r="G9" s="128" t="s">
        <v>1879</v>
      </c>
      <c r="H9" s="128" t="s">
        <v>1880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1832</v>
      </c>
      <c r="B10" s="125" t="s">
        <v>1881</v>
      </c>
      <c r="C10" s="126" t="s">
        <v>1882</v>
      </c>
      <c r="D10" s="128" t="s">
        <v>1883</v>
      </c>
      <c r="E10" s="128" t="s">
        <v>1884</v>
      </c>
      <c r="F10" s="128" t="s">
        <v>1885</v>
      </c>
      <c r="G10" s="128" t="s">
        <v>1886</v>
      </c>
      <c r="H10" s="128" t="s">
        <v>1887</v>
      </c>
      <c r="I10" s="130">
        <f>IF(COUNTIF(J10:AW10,"&lt;&gt;")=0,"",SUMPRODUCT(((Recommendations[ImplStatus]="Implemented")+(Recommendations[ImplStatus]="Compensated"))*ISNUMBER(MATCH(Recommendations[Id],J10:AW10,0)))/COUNTIF(J10:AW10,"&lt;&gt;"))</f>
        <v>0</v>
      </c>
      <c r="J10" s="132" t="s">
        <v>143</v>
      </c>
      <c r="K10" s="132" t="s">
        <v>264</v>
      </c>
      <c r="L10" s="132" t="s">
        <v>318</v>
      </c>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1832</v>
      </c>
      <c r="B11" s="125" t="s">
        <v>1888</v>
      </c>
      <c r="C11" s="126" t="s">
        <v>1889</v>
      </c>
      <c r="D11" s="128" t="s">
        <v>1890</v>
      </c>
      <c r="E11" s="128" t="s">
        <v>1891</v>
      </c>
      <c r="F11" s="128" t="s">
        <v>1892</v>
      </c>
      <c r="G11" s="128" t="s">
        <v>1893</v>
      </c>
      <c r="H11" s="128" t="s">
        <v>1894</v>
      </c>
      <c r="I11" s="130">
        <f>IF(COUNTIF(J11:AW11,"&lt;&gt;")=0,"",SUMPRODUCT(((Recommendations[ImplStatus]="Implemented")+(Recommendations[ImplStatus]="Compensated"))*ISNUMBER(MATCH(Recommendations[Id],J11:AW11,0)))/COUNTIF(J11:AW11,"&lt;&gt;"))</f>
        <v>0</v>
      </c>
      <c r="J11" s="132" t="s">
        <v>154</v>
      </c>
      <c r="K11" s="132" t="s">
        <v>161</v>
      </c>
      <c r="L11" s="132" t="s">
        <v>167</v>
      </c>
      <c r="M11" s="132" t="s">
        <v>173</v>
      </c>
      <c r="N11" s="132" t="s">
        <v>237</v>
      </c>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1832</v>
      </c>
      <c r="B12" s="125" t="s">
        <v>1895</v>
      </c>
      <c r="C12" s="126" t="s">
        <v>1896</v>
      </c>
      <c r="D12" s="128" t="s">
        <v>1897</v>
      </c>
      <c r="E12" s="128" t="s">
        <v>1898</v>
      </c>
      <c r="F12" s="128" t="s">
        <v>1899</v>
      </c>
      <c r="G12" s="128" t="s">
        <v>1886</v>
      </c>
      <c r="H12" s="128" t="s">
        <v>1900</v>
      </c>
      <c r="I12" s="130">
        <f>IF(COUNTIF(J12:AW12,"&lt;&gt;")=0,"",SUMPRODUCT(((Recommendations[ImplStatus]="Implemented")+(Recommendations[ImplStatus]="Compensated"))*ISNUMBER(MATCH(Recommendations[Id],J12:AW12,0)))/COUNTIF(J12:AW12,"&lt;&gt;"))</f>
        <v>0</v>
      </c>
      <c r="J12" s="132" t="s">
        <v>92</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1832</v>
      </c>
      <c r="B13" s="125" t="s">
        <v>1901</v>
      </c>
      <c r="C13" s="126" t="s">
        <v>1902</v>
      </c>
      <c r="D13" s="128" t="s">
        <v>1903</v>
      </c>
      <c r="E13" s="128" t="s">
        <v>1904</v>
      </c>
      <c r="F13" s="128" t="s">
        <v>1905</v>
      </c>
      <c r="G13" s="128" t="s">
        <v>1886</v>
      </c>
      <c r="H13" s="128" t="s">
        <v>1906</v>
      </c>
      <c r="I13" s="130">
        <f>IF(COUNTIF(J13:AW13,"&lt;&gt;")=0,"",SUMPRODUCT(((Recommendations[ImplStatus]="Implemented")+(Recommendations[ImplStatus]="Compensated"))*ISNUMBER(MATCH(Recommendations[Id],J13:AW13,0)))/COUNTIF(J13:AW13,"&lt;&gt;"))</f>
        <v>0</v>
      </c>
      <c r="J13" s="132" t="s">
        <v>73</v>
      </c>
      <c r="K13" s="132" t="s">
        <v>122</v>
      </c>
      <c r="L13" s="132" t="s">
        <v>128</v>
      </c>
      <c r="M13" s="132" t="s">
        <v>133</v>
      </c>
      <c r="N13" s="132" t="s">
        <v>148</v>
      </c>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1832</v>
      </c>
      <c r="B14" s="125" t="s">
        <v>1907</v>
      </c>
      <c r="C14" s="126" t="s">
        <v>1908</v>
      </c>
      <c r="D14" s="128" t="s">
        <v>1909</v>
      </c>
      <c r="E14" s="128" t="s">
        <v>1910</v>
      </c>
      <c r="F14" s="128" t="s">
        <v>1911</v>
      </c>
      <c r="G14" s="128" t="s">
        <v>1912</v>
      </c>
      <c r="H14" s="128" t="s">
        <v>1913</v>
      </c>
      <c r="I14" s="130">
        <f>IF(COUNTIF(J14:AW14,"&lt;&gt;")=0,"",SUMPRODUCT(((Recommendations[ImplStatus]="Implemented")+(Recommendations[ImplStatus]="Compensated"))*ISNUMBER(MATCH(Recommendations[Id],J14:AW14,0)))/COUNTIF(J14:AW14,"&lt;&gt;"))</f>
        <v>0</v>
      </c>
      <c r="J14" s="132" t="s">
        <v>18</v>
      </c>
      <c r="K14" s="132" t="s">
        <v>58</v>
      </c>
      <c r="L14" s="132" t="s">
        <v>98</v>
      </c>
      <c r="M14" s="132" t="s">
        <v>104</v>
      </c>
      <c r="N14" s="132" t="s">
        <v>116</v>
      </c>
      <c r="O14" s="132" t="s">
        <v>270</v>
      </c>
      <c r="P14" s="132" t="s">
        <v>537</v>
      </c>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1832</v>
      </c>
      <c r="B15" s="125" t="s">
        <v>1914</v>
      </c>
      <c r="C15" s="126" t="s">
        <v>1915</v>
      </c>
      <c r="D15" s="128" t="s">
        <v>1916</v>
      </c>
      <c r="E15" s="128" t="s">
        <v>1917</v>
      </c>
      <c r="F15" s="128" t="s">
        <v>1918</v>
      </c>
      <c r="G15" s="128" t="s">
        <v>1919</v>
      </c>
      <c r="H15" s="128" t="s">
        <v>1920</v>
      </c>
      <c r="I15" s="130">
        <f>IF(COUNTIF(J15:AW15,"&lt;&gt;")=0,"",SUMPRODUCT(((Recommendations[ImplStatus]="Implemented")+(Recommendations[ImplStatus]="Compensated"))*ISNUMBER(MATCH(Recommendations[Id],J15:AW15,0)))/COUNTIF(J15:AW15,"&lt;&gt;"))</f>
        <v>0</v>
      </c>
      <c r="J15" s="132" t="s">
        <v>116</v>
      </c>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1832</v>
      </c>
      <c r="B16" s="125" t="s">
        <v>1921</v>
      </c>
      <c r="C16" s="126" t="s">
        <v>1922</v>
      </c>
      <c r="D16" s="128" t="s">
        <v>1923</v>
      </c>
      <c r="E16" s="128" t="s">
        <v>1924</v>
      </c>
      <c r="F16" s="128" t="s">
        <v>1925</v>
      </c>
      <c r="G16" s="128" t="s">
        <v>1926</v>
      </c>
      <c r="H16" s="128" t="s">
        <v>1927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1832</v>
      </c>
      <c r="B17" s="125" t="s">
        <v>1928</v>
      </c>
      <c r="C17" s="126" t="s">
        <v>1929</v>
      </c>
      <c r="D17" s="128" t="s">
        <v>1930</v>
      </c>
      <c r="E17" s="128" t="s">
        <v>1931</v>
      </c>
      <c r="F17" s="128" t="s">
        <v>1932</v>
      </c>
      <c r="G17" s="128" t="s">
        <v>1933</v>
      </c>
      <c r="H17" s="128" t="s">
        <v>1934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1832</v>
      </c>
      <c r="B18" s="125" t="s">
        <v>1935</v>
      </c>
      <c r="C18" s="126" t="s">
        <v>1936</v>
      </c>
      <c r="D18" s="128" t="s">
        <v>1937</v>
      </c>
      <c r="E18" s="128" t="s">
        <v>1938</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1939</v>
      </c>
      <c r="B19" s="124"/>
      <c r="C19" s="123" t="s">
        <v>1940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1939</v>
      </c>
      <c r="B20" s="125" t="s">
        <v>1941</v>
      </c>
      <c r="C20" s="126" t="s">
        <v>1942</v>
      </c>
      <c r="D20" s="128" t="s">
        <v>1943</v>
      </c>
      <c r="E20" s="128" t="s">
        <v>1944</v>
      </c>
      <c r="F20" s="128" t="s">
        <v>1945</v>
      </c>
      <c r="G20" s="128" t="s">
        <v>1946</v>
      </c>
      <c r="H20" s="128" t="s">
        <v>1947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1939</v>
      </c>
      <c r="B21" s="125" t="s">
        <v>1948</v>
      </c>
      <c r="C21" s="126" t="s">
        <v>1949</v>
      </c>
      <c r="D21" s="128" t="s">
        <v>1950</v>
      </c>
      <c r="E21" s="128" t="s">
        <v>1951</v>
      </c>
      <c r="F21" s="128" t="s">
        <v>1952</v>
      </c>
      <c r="G21" s="128" t="s">
        <v>1953</v>
      </c>
      <c r="H21" s="128" t="s">
        <v>1954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1955</v>
      </c>
      <c r="B22" s="124"/>
      <c r="C22" s="123" t="s">
        <v>1956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1955</v>
      </c>
      <c r="B23" s="125" t="s">
        <v>1957</v>
      </c>
      <c r="C23" s="126" t="s">
        <v>1958</v>
      </c>
      <c r="D23" s="128" t="s">
        <v>1959</v>
      </c>
      <c r="E23" s="128" t="s">
        <v>1960</v>
      </c>
      <c r="F23" s="128" t="s">
        <v>1961</v>
      </c>
      <c r="G23" s="128" t="s">
        <v>1962</v>
      </c>
      <c r="H23" s="128" t="s">
        <v>1963</v>
      </c>
      <c r="I23" s="130">
        <f>IF(COUNTIF(J23:AW23,"&lt;&gt;")=0,"",SUMPRODUCT(((Recommendations[ImplStatus]="Implemented")+(Recommendations[ImplStatus]="Compensated"))*ISNUMBER(MATCH(Recommendations[Id],J23:AW23,0)))/COUNTIF(J23:AW23,"&lt;&gt;"))</f>
        <v>0</v>
      </c>
      <c r="J23" s="132" t="s">
        <v>382</v>
      </c>
      <c r="K23" s="132" t="s">
        <v>389</v>
      </c>
      <c r="L23" s="132" t="s">
        <v>396</v>
      </c>
      <c r="M23" s="132" t="s">
        <v>403</v>
      </c>
      <c r="N23" s="132" t="s">
        <v>410</v>
      </c>
      <c r="O23" s="132" t="s">
        <v>417</v>
      </c>
      <c r="P23" s="132" t="s">
        <v>424</v>
      </c>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1955</v>
      </c>
      <c r="B24" s="125" t="s">
        <v>1964</v>
      </c>
      <c r="C24" s="126" t="s">
        <v>1965</v>
      </c>
      <c r="D24" s="128" t="s">
        <v>1966</v>
      </c>
      <c r="E24" s="128" t="s">
        <v>1967</v>
      </c>
      <c r="F24" s="128" t="s">
        <v>1968</v>
      </c>
      <c r="G24" s="128" t="s">
        <v>1969</v>
      </c>
      <c r="H24" s="128" t="s">
        <v>1970</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1955</v>
      </c>
      <c r="B25" s="125" t="s">
        <v>1971</v>
      </c>
      <c r="C25" s="126" t="s">
        <v>1972</v>
      </c>
      <c r="D25" s="128" t="s">
        <v>1973</v>
      </c>
      <c r="E25" s="128" t="s">
        <v>1974</v>
      </c>
      <c r="F25" s="128" t="s">
        <v>1975</v>
      </c>
      <c r="G25" s="128" t="s">
        <v>1976</v>
      </c>
      <c r="H25" s="128" t="s">
        <v>1977</v>
      </c>
      <c r="I25" s="130">
        <f>IF(COUNTIF(J25:AW25,"&lt;&gt;")=0,"",SUMPRODUCT(((Recommendations[ImplStatus]="Implemented")+(Recommendations[ImplStatus]="Compensated"))*ISNUMBER(MATCH(Recommendations[Id],J25:AW25,0)))/COUNTIF(J25:AW25,"&lt;&gt;"))</f>
        <v>0</v>
      </c>
      <c r="J25" s="132" t="s">
        <v>73</v>
      </c>
      <c r="K25" s="132" t="s">
        <v>79</v>
      </c>
      <c r="L25" s="132" t="s">
        <v>85</v>
      </c>
      <c r="M25" s="132" t="s">
        <v>431</v>
      </c>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1955</v>
      </c>
      <c r="B26" s="125" t="s">
        <v>1978</v>
      </c>
      <c r="C26" s="126" t="s">
        <v>1979</v>
      </c>
      <c r="D26" s="128" t="s">
        <v>1980</v>
      </c>
      <c r="E26" s="128" t="s">
        <v>1981</v>
      </c>
      <c r="F26" s="128" t="s">
        <v>1982</v>
      </c>
      <c r="G26" s="128" t="s">
        <v>1969</v>
      </c>
      <c r="H26" s="128" t="s">
        <v>1983</v>
      </c>
      <c r="I26" s="130">
        <f>IF(COUNTIF(J26:AW26,"&lt;&gt;")=0,"",SUMPRODUCT(((Recommendations[ImplStatus]="Implemented")+(Recommendations[ImplStatus]="Compensated"))*ISNUMBER(MATCH(Recommendations[Id],J26:AW26,0)))/COUNTIF(J26:AW26,"&lt;&gt;"))</f>
        <v>0</v>
      </c>
      <c r="J26" s="132" t="s">
        <v>382</v>
      </c>
      <c r="K26" s="132" t="s">
        <v>389</v>
      </c>
      <c r="L26" s="132" t="s">
        <v>396</v>
      </c>
      <c r="M26" s="132" t="s">
        <v>403</v>
      </c>
      <c r="N26" s="132" t="s">
        <v>410</v>
      </c>
      <c r="O26" s="132" t="s">
        <v>417</v>
      </c>
      <c r="P26" s="132" t="s">
        <v>424</v>
      </c>
      <c r="Q26" s="132" t="s">
        <v>431</v>
      </c>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1955</v>
      </c>
      <c r="B27" s="125" t="s">
        <v>1984</v>
      </c>
      <c r="C27" s="126" t="s">
        <v>1985</v>
      </c>
      <c r="D27" s="128" t="s">
        <v>1986</v>
      </c>
      <c r="E27" s="128" t="s">
        <v>1987</v>
      </c>
      <c r="F27" s="128" t="s">
        <v>1988</v>
      </c>
      <c r="G27" s="128" t="s">
        <v>1989</v>
      </c>
      <c r="H27" s="128" t="s">
        <v>1990</v>
      </c>
      <c r="I27" s="130">
        <f>IF(COUNTIF(J27:AW27,"&lt;&gt;")=0,"",SUMPRODUCT(((Recommendations[ImplStatus]="Implemented")+(Recommendations[ImplStatus]="Compensated"))*ISNUMBER(MATCH(Recommendations[Id],J27:AW27,0)))/COUNTIF(J27:AW27,"&lt;&gt;"))</f>
        <v>0</v>
      </c>
      <c r="J27" s="132" t="s">
        <v>431</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1955</v>
      </c>
      <c r="B28" s="125" t="s">
        <v>1991</v>
      </c>
      <c r="C28" s="126" t="s">
        <v>1992</v>
      </c>
      <c r="D28" s="128" t="s">
        <v>1993</v>
      </c>
      <c r="E28" s="128" t="s">
        <v>1994</v>
      </c>
      <c r="F28" s="128" t="s">
        <v>1995</v>
      </c>
      <c r="G28" s="128" t="s">
        <v>1996</v>
      </c>
      <c r="H28" s="128" t="s">
        <v>1997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1955</v>
      </c>
      <c r="B29" s="125" t="s">
        <v>1998</v>
      </c>
      <c r="C29" s="126" t="s">
        <v>1999</v>
      </c>
      <c r="D29" s="128" t="s">
        <v>2000</v>
      </c>
      <c r="E29" s="128" t="s">
        <v>2001</v>
      </c>
      <c r="F29" s="128" t="s">
        <v>2002</v>
      </c>
      <c r="G29" s="128" t="s">
        <v>1886</v>
      </c>
      <c r="H29" s="128" t="s">
        <v>2003</v>
      </c>
      <c r="I29" s="130">
        <f>IF(COUNTIF(J29:AW29,"&lt;&gt;")=0,"",SUMPRODUCT(((Recommendations[ImplStatus]="Implemented")+(Recommendations[ImplStatus]="Compensated"))*ISNUMBER(MATCH(Recommendations[Id],J29:AW29,0)))/COUNTIF(J29:AW29,"&lt;&gt;"))</f>
        <v>0</v>
      </c>
      <c r="J29" s="132" t="s">
        <v>290</v>
      </c>
      <c r="K29" s="132" t="s">
        <v>417</v>
      </c>
      <c r="L29" s="132" t="s">
        <v>466</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1955</v>
      </c>
      <c r="B30" s="125" t="s">
        <v>2004</v>
      </c>
      <c r="C30" s="126" t="s">
        <v>2005</v>
      </c>
      <c r="D30" s="128" t="s">
        <v>2006</v>
      </c>
      <c r="E30" s="128" t="s">
        <v>2007</v>
      </c>
      <c r="F30" s="128" t="s">
        <v>2008</v>
      </c>
      <c r="G30" s="128" t="s">
        <v>1969</v>
      </c>
      <c r="H30" s="128" t="s">
        <v>2009</v>
      </c>
      <c r="I30" s="130">
        <f>IF(COUNTIF(J30:AW30,"&lt;&gt;")=0,"",SUMPRODUCT(((Recommendations[ImplStatus]="Implemented")+(Recommendations[ImplStatus]="Compensated"))*ISNUMBER(MATCH(Recommendations[Id],J30:AW30,0)))/COUNTIF(J30:AW30,"&lt;&gt;"))</f>
        <v>0</v>
      </c>
      <c r="J30" s="132" t="s">
        <v>382</v>
      </c>
      <c r="K30" s="132" t="s">
        <v>389</v>
      </c>
      <c r="L30" s="132" t="s">
        <v>431</v>
      </c>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2010</v>
      </c>
      <c r="B31" s="124"/>
      <c r="C31" s="123" t="s">
        <v>2011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2010</v>
      </c>
      <c r="B32" s="125" t="s">
        <v>2012</v>
      </c>
      <c r="C32" s="126" t="s">
        <v>2013</v>
      </c>
      <c r="D32" s="128" t="s">
        <v>2014</v>
      </c>
      <c r="E32" s="128" t="s">
        <v>2015</v>
      </c>
      <c r="F32" s="128" t="s">
        <v>2016</v>
      </c>
      <c r="G32" s="128" t="s">
        <v>2017</v>
      </c>
      <c r="H32" s="128" t="s">
        <v>2018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2010</v>
      </c>
      <c r="B33" s="125" t="s">
        <v>2019</v>
      </c>
      <c r="C33" s="126" t="s">
        <v>2020</v>
      </c>
      <c r="D33" s="128" t="s">
        <v>2021</v>
      </c>
      <c r="E33" s="128" t="s">
        <v>2022</v>
      </c>
      <c r="F33" s="128" t="s">
        <v>2023</v>
      </c>
      <c r="G33" s="128" t="s">
        <v>2024</v>
      </c>
      <c r="H33" s="128" t="s">
        <v>2025</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2010</v>
      </c>
      <c r="B34" s="125" t="s">
        <v>2026</v>
      </c>
      <c r="C34" s="126" t="s">
        <v>2027</v>
      </c>
      <c r="D34" s="128" t="s">
        <v>2028</v>
      </c>
      <c r="E34" s="128" t="s">
        <v>2029</v>
      </c>
      <c r="F34" s="128" t="s">
        <v>2030</v>
      </c>
      <c r="G34" s="128" t="s">
        <v>2031</v>
      </c>
      <c r="H34" s="128" t="s">
        <v>2032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2010</v>
      </c>
      <c r="B35" s="125" t="s">
        <v>2033</v>
      </c>
      <c r="C35" s="126" t="s">
        <v>2034</v>
      </c>
      <c r="D35" s="128" t="s">
        <v>2035</v>
      </c>
      <c r="E35" s="128" t="s">
        <v>2036</v>
      </c>
      <c r="F35" s="128" t="s">
        <v>2037</v>
      </c>
      <c r="G35" s="128" t="s">
        <v>2038</v>
      </c>
      <c r="H35" s="128" t="s">
        <v>2039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2010</v>
      </c>
      <c r="B36" s="125" t="s">
        <v>2040</v>
      </c>
      <c r="C36" s="126" t="s">
        <v>2041</v>
      </c>
      <c r="D36" s="128" t="s">
        <v>2042</v>
      </c>
      <c r="E36" s="128" t="s">
        <v>2043</v>
      </c>
      <c r="F36" s="128" t="s">
        <v>2044</v>
      </c>
      <c r="G36" s="128" t="s">
        <v>2045</v>
      </c>
      <c r="H36" s="128" t="s">
        <v>2046</v>
      </c>
      <c r="I36" s="130">
        <f>IF(COUNTIF(J36:AW36,"&lt;&gt;")=0,"",SUMPRODUCT(((Recommendations[ImplStatus]="Implemented")+(Recommendations[ImplStatus]="Compensated"))*ISNUMBER(MATCH(Recommendations[Id],J36:AW36,0)))/COUNTIF(J36:AW36,"&lt;&gt;"))</f>
        <v>0</v>
      </c>
      <c r="J36" s="132" t="s">
        <v>116</v>
      </c>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2010</v>
      </c>
      <c r="B37" s="125" t="s">
        <v>2047</v>
      </c>
      <c r="C37" s="126" t="s">
        <v>2048</v>
      </c>
      <c r="D37" s="128" t="s">
        <v>2049</v>
      </c>
      <c r="E37" s="128" t="s">
        <v>2050</v>
      </c>
      <c r="F37" s="128" t="s">
        <v>2051</v>
      </c>
      <c r="G37" s="128" t="s">
        <v>2052</v>
      </c>
      <c r="H37" s="128" t="s">
        <v>2053</v>
      </c>
      <c r="I37" s="130">
        <f>IF(COUNTIF(J37:AW37,"&lt;&gt;")=0,"",SUMPRODUCT(((Recommendations[ImplStatus]="Implemented")+(Recommendations[ImplStatus]="Compensated"))*ISNUMBER(MATCH(Recommendations[Id],J37:AW37,0)))/COUNTIF(J37:AW37,"&lt;&gt;"))</f>
        <v>0</v>
      </c>
      <c r="J37" s="132" t="s">
        <v>334</v>
      </c>
      <c r="K37" s="132" t="s">
        <v>348</v>
      </c>
      <c r="L37" s="132" t="s">
        <v>355</v>
      </c>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2010</v>
      </c>
      <c r="B38" s="125" t="s">
        <v>2054</v>
      </c>
      <c r="C38" s="126" t="s">
        <v>2055</v>
      </c>
      <c r="D38" s="128" t="s">
        <v>2056</v>
      </c>
      <c r="E38" s="128" t="s">
        <v>2057</v>
      </c>
      <c r="F38" s="128" t="s">
        <v>2058</v>
      </c>
      <c r="G38" s="128" t="s">
        <v>2059</v>
      </c>
      <c r="H38" s="128" t="s">
        <v>2060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2010</v>
      </c>
      <c r="B39" s="125" t="s">
        <v>2061</v>
      </c>
      <c r="C39" s="126" t="s">
        <v>2062</v>
      </c>
      <c r="D39" s="128" t="s">
        <v>2063</v>
      </c>
      <c r="E39" s="128" t="s">
        <v>2064</v>
      </c>
      <c r="F39" s="128" t="s">
        <v>2065</v>
      </c>
      <c r="G39" s="128" t="s">
        <v>2066</v>
      </c>
      <c r="H39" s="128" t="s">
        <v>2067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2010</v>
      </c>
      <c r="B40" s="125" t="s">
        <v>2068</v>
      </c>
      <c r="C40" s="126" t="s">
        <v>2069</v>
      </c>
      <c r="D40" s="128" t="s">
        <v>2070</v>
      </c>
      <c r="E40" s="128" t="s">
        <v>2071</v>
      </c>
      <c r="F40" s="128" t="s">
        <v>2072</v>
      </c>
      <c r="G40" s="128" t="s">
        <v>2073</v>
      </c>
      <c r="H40" s="128" t="s">
        <v>2074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2010</v>
      </c>
      <c r="B41" s="125" t="s">
        <v>2075</v>
      </c>
      <c r="C41" s="126" t="s">
        <v>2076</v>
      </c>
      <c r="D41" s="128" t="s">
        <v>2077</v>
      </c>
      <c r="E41" s="128" t="s">
        <v>2078</v>
      </c>
      <c r="F41" s="128" t="s">
        <v>2079</v>
      </c>
      <c r="G41" s="128" t="s">
        <v>2017</v>
      </c>
      <c r="H41" s="128" t="s">
        <v>2080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2081</v>
      </c>
      <c r="B42" s="124"/>
      <c r="C42" s="123" t="s">
        <v>2082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2081</v>
      </c>
      <c r="B43" s="125" t="s">
        <v>2083</v>
      </c>
      <c r="C43" s="126" t="s">
        <v>2084</v>
      </c>
      <c r="D43" s="128" t="s">
        <v>2085</v>
      </c>
      <c r="E43" s="128" t="s">
        <v>2086</v>
      </c>
      <c r="F43" s="128" t="s">
        <v>2087</v>
      </c>
      <c r="G43" s="128" t="s">
        <v>2088</v>
      </c>
      <c r="H43" s="128" t="s">
        <v>2089</v>
      </c>
      <c r="I43" s="130">
        <f>IF(COUNTIF(J43:AW43,"&lt;&gt;")=0,"",SUMPRODUCT(((Recommendations[ImplStatus]="Implemented")+(Recommendations[ImplStatus]="Compensated"))*ISNUMBER(MATCH(Recommendations[Id],J43:AW43,0)))/COUNTIF(J43:AW43,"&lt;&gt;"))</f>
        <v>0</v>
      </c>
      <c r="J43" s="132" t="s">
        <v>437</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2081</v>
      </c>
      <c r="B44" s="125" t="s">
        <v>2090</v>
      </c>
      <c r="C44" s="126" t="s">
        <v>2091</v>
      </c>
      <c r="D44" s="128" t="s">
        <v>2092</v>
      </c>
      <c r="E44" s="128" t="s">
        <v>2093</v>
      </c>
      <c r="F44" s="128" t="s">
        <v>2094</v>
      </c>
      <c r="G44" s="128" t="s">
        <v>2095</v>
      </c>
      <c r="H44" s="128" t="s">
        <v>2096</v>
      </c>
      <c r="I44" s="130">
        <f>IF(COUNTIF(J44:AW44,"&lt;&gt;")=0,"",SUMPRODUCT(((Recommendations[ImplStatus]="Implemented")+(Recommendations[ImplStatus]="Compensated"))*ISNUMBER(MATCH(Recommendations[Id],J44:AW44,0)))/COUNTIF(J44:AW44,"&lt;&gt;"))</f>
        <v>0</v>
      </c>
      <c r="J44" s="132" t="s">
        <v>31</v>
      </c>
      <c r="K44" s="132" t="s">
        <v>38</v>
      </c>
      <c r="L44" s="132" t="s">
        <v>45</v>
      </c>
      <c r="M44" s="132" t="s">
        <v>52</v>
      </c>
      <c r="N44" s="132" t="s">
        <v>66</v>
      </c>
      <c r="O44" s="132" t="s">
        <v>92</v>
      </c>
      <c r="P44" s="132" t="s">
        <v>270</v>
      </c>
      <c r="Q44" s="132" t="s">
        <v>277</v>
      </c>
      <c r="R44" s="132" t="s">
        <v>284</v>
      </c>
      <c r="S44" s="132" t="s">
        <v>318</v>
      </c>
      <c r="T44" s="132" t="s">
        <v>334</v>
      </c>
      <c r="U44" s="132" t="s">
        <v>341</v>
      </c>
      <c r="V44" s="132" t="s">
        <v>355</v>
      </c>
      <c r="W44" s="132" t="s">
        <v>437</v>
      </c>
      <c r="X44" s="132" t="s">
        <v>444</v>
      </c>
      <c r="Y44" s="132" t="s">
        <v>458</v>
      </c>
      <c r="Z44" s="132" t="s">
        <v>580</v>
      </c>
      <c r="AA44" s="132" t="s">
        <v>587</v>
      </c>
      <c r="AB44" s="132" t="s">
        <v>593</v>
      </c>
      <c r="AC44" s="132" t="s">
        <v>600</v>
      </c>
      <c r="AD44" s="132" t="s">
        <v>606</v>
      </c>
      <c r="AE44" s="132" t="s">
        <v>621</v>
      </c>
      <c r="AF44" s="132" t="s">
        <v>627</v>
      </c>
      <c r="AG44" s="132" t="s">
        <v>634</v>
      </c>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2081</v>
      </c>
      <c r="B45" s="125" t="s">
        <v>2097</v>
      </c>
      <c r="C45" s="126" t="s">
        <v>2098</v>
      </c>
      <c r="D45" s="128" t="s">
        <v>2099</v>
      </c>
      <c r="E45" s="128" t="s">
        <v>2100</v>
      </c>
      <c r="F45" s="128" t="s">
        <v>2101</v>
      </c>
      <c r="G45" s="128" t="s">
        <v>2102</v>
      </c>
      <c r="H45" s="128" t="s">
        <v>2103</v>
      </c>
      <c r="I45" s="130">
        <f>IF(COUNTIF(J45:AW45,"&lt;&gt;")=0,"",SUMPRODUCT(((Recommendations[ImplStatus]="Implemented")+(Recommendations[ImplStatus]="Compensated"))*ISNUMBER(MATCH(Recommendations[Id],J45:AW45,0)))/COUNTIF(J45:AW45,"&lt;&gt;"))</f>
        <v>0</v>
      </c>
      <c r="J45" s="132" t="s">
        <v>31</v>
      </c>
      <c r="K45" s="132" t="s">
        <v>38</v>
      </c>
      <c r="L45" s="132" t="s">
        <v>45</v>
      </c>
      <c r="M45" s="132" t="s">
        <v>52</v>
      </c>
      <c r="N45" s="132" t="s">
        <v>270</v>
      </c>
      <c r="O45" s="132" t="s">
        <v>318</v>
      </c>
      <c r="P45" s="132" t="s">
        <v>437</v>
      </c>
      <c r="Q45" s="132" t="s">
        <v>444</v>
      </c>
      <c r="R45" s="132" t="s">
        <v>458</v>
      </c>
      <c r="S45" s="132" t="s">
        <v>580</v>
      </c>
      <c r="T45" s="132" t="s">
        <v>587</v>
      </c>
      <c r="U45" s="132" t="s">
        <v>593</v>
      </c>
      <c r="V45" s="132" t="s">
        <v>600</v>
      </c>
      <c r="W45" s="132" t="s">
        <v>606</v>
      </c>
      <c r="X45" s="132" t="s">
        <v>621</v>
      </c>
      <c r="Y45" s="132" t="s">
        <v>627</v>
      </c>
      <c r="Z45" s="132" t="s">
        <v>634</v>
      </c>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2081</v>
      </c>
      <c r="B46" s="125" t="s">
        <v>2104</v>
      </c>
      <c r="C46" s="126" t="s">
        <v>2105</v>
      </c>
      <c r="D46" s="128" t="s">
        <v>2106</v>
      </c>
      <c r="E46" s="128" t="s">
        <v>2107</v>
      </c>
      <c r="F46" s="128" t="s">
        <v>2108</v>
      </c>
      <c r="G46" s="128" t="s">
        <v>2102</v>
      </c>
      <c r="H46" s="128" t="s">
        <v>2109</v>
      </c>
      <c r="I46" s="130">
        <f>IF(COUNTIF(J46:AW46,"&lt;&gt;")=0,"",SUMPRODUCT(((Recommendations[ImplStatus]="Implemented")+(Recommendations[ImplStatus]="Compensated"))*ISNUMBER(MATCH(Recommendations[Id],J46:AW46,0)))/COUNTIF(J46:AW46,"&lt;&gt;"))</f>
        <v>0</v>
      </c>
      <c r="J46" s="132" t="s">
        <v>31</v>
      </c>
      <c r="K46" s="132" t="s">
        <v>38</v>
      </c>
      <c r="L46" s="132" t="s">
        <v>45</v>
      </c>
      <c r="M46" s="132" t="s">
        <v>52</v>
      </c>
      <c r="N46" s="132" t="s">
        <v>437</v>
      </c>
      <c r="O46" s="132" t="s">
        <v>444</v>
      </c>
      <c r="P46" s="132" t="s">
        <v>580</v>
      </c>
      <c r="Q46" s="132" t="s">
        <v>593</v>
      </c>
      <c r="R46" s="132" t="s">
        <v>600</v>
      </c>
      <c r="S46" s="132" t="s">
        <v>627</v>
      </c>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2081</v>
      </c>
      <c r="B47" s="125" t="s">
        <v>2110</v>
      </c>
      <c r="C47" s="126" t="s">
        <v>2111</v>
      </c>
      <c r="D47" s="128" t="s">
        <v>2112</v>
      </c>
      <c r="E47" s="128" t="s">
        <v>2113</v>
      </c>
      <c r="F47" s="128" t="s">
        <v>2114</v>
      </c>
      <c r="G47" s="128" t="s">
        <v>2115</v>
      </c>
      <c r="H47" s="128" t="s">
        <v>2116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2081</v>
      </c>
      <c r="B48" s="125" t="s">
        <v>2117</v>
      </c>
      <c r="C48" s="126" t="s">
        <v>2118</v>
      </c>
      <c r="D48" s="128" t="s">
        <v>2119</v>
      </c>
      <c r="E48" s="128" t="s">
        <v>2120</v>
      </c>
      <c r="F48" s="128" t="s">
        <v>2121</v>
      </c>
      <c r="G48" s="128" t="s">
        <v>2122</v>
      </c>
      <c r="H48" s="128" t="s">
        <v>2123</v>
      </c>
      <c r="I48" s="130">
        <f>IF(COUNTIF(J48:AW48,"&lt;&gt;")=0,"",SUMPRODUCT(((Recommendations[ImplStatus]="Implemented")+(Recommendations[ImplStatus]="Compensated"))*ISNUMBER(MATCH(Recommendations[Id],J48:AW48,0)))/COUNTIF(J48:AW48,"&lt;&gt;"))</f>
        <v>0</v>
      </c>
      <c r="J48" s="132" t="s">
        <v>92</v>
      </c>
      <c r="K48" s="132" t="s">
        <v>179</v>
      </c>
      <c r="L48" s="132" t="s">
        <v>186</v>
      </c>
      <c r="M48" s="132" t="s">
        <v>193</v>
      </c>
      <c r="N48" s="132" t="s">
        <v>634</v>
      </c>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2081</v>
      </c>
      <c r="B49" s="125" t="s">
        <v>2124</v>
      </c>
      <c r="C49" s="126" t="s">
        <v>2125</v>
      </c>
      <c r="D49" s="128" t="s">
        <v>2126</v>
      </c>
      <c r="E49" s="128" t="s">
        <v>2127</v>
      </c>
      <c r="F49" s="128" t="s">
        <v>2128</v>
      </c>
      <c r="G49" s="128" t="s">
        <v>1886</v>
      </c>
      <c r="H49" s="128" t="s">
        <v>2129</v>
      </c>
      <c r="I49" s="130">
        <f>IF(COUNTIF(J49:AW49,"&lt;&gt;")=0,"",SUMPRODUCT(((Recommendations[ImplStatus]="Implemented")+(Recommendations[ImplStatus]="Compensated"))*ISNUMBER(MATCH(Recommendations[Id],J49:AW49,0)))/COUNTIF(J49:AW49,"&lt;&gt;"))</f>
        <v>0</v>
      </c>
      <c r="J49" s="132" t="s">
        <v>31</v>
      </c>
      <c r="K49" s="132" t="s">
        <v>45</v>
      </c>
      <c r="L49" s="132" t="s">
        <v>52</v>
      </c>
      <c r="M49" s="132" t="s">
        <v>600</v>
      </c>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2081</v>
      </c>
      <c r="B50" s="125" t="s">
        <v>2130</v>
      </c>
      <c r="C50" s="126" t="s">
        <v>2131</v>
      </c>
      <c r="D50" s="128" t="s">
        <v>2132</v>
      </c>
      <c r="E50" s="128" t="s">
        <v>2133</v>
      </c>
      <c r="F50" s="128" t="s">
        <v>2134</v>
      </c>
      <c r="G50" s="128" t="s">
        <v>2135</v>
      </c>
      <c r="H50" s="128" t="s">
        <v>2136</v>
      </c>
      <c r="I50" s="130">
        <f>IF(COUNTIF(J50:AW50,"&lt;&gt;")=0,"",SUMPRODUCT(((Recommendations[ImplStatus]="Implemented")+(Recommendations[ImplStatus]="Compensated"))*ISNUMBER(MATCH(Recommendations[Id],J50:AW50,0)))/COUNTIF(J50:AW50,"&lt;&gt;"))</f>
        <v>0</v>
      </c>
      <c r="J50" s="132" t="s">
        <v>186</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2137</v>
      </c>
      <c r="B51" s="124"/>
      <c r="C51" s="123" t="s">
        <v>2138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2137</v>
      </c>
      <c r="B52" s="125" t="s">
        <v>2139</v>
      </c>
      <c r="C52" s="126" t="s">
        <v>2140</v>
      </c>
      <c r="D52" s="128" t="s">
        <v>2141</v>
      </c>
      <c r="E52" s="128" t="s">
        <v>2142</v>
      </c>
      <c r="F52" s="128" t="s">
        <v>2143</v>
      </c>
      <c r="G52" s="128" t="s">
        <v>2144</v>
      </c>
      <c r="H52" s="128" t="s">
        <v>2145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2137</v>
      </c>
      <c r="B53" s="125" t="s">
        <v>2146</v>
      </c>
      <c r="C53" s="126" t="s">
        <v>2147</v>
      </c>
      <c r="D53" s="128" t="s">
        <v>2148</v>
      </c>
      <c r="E53" s="128" t="s">
        <v>2149</v>
      </c>
      <c r="F53" s="128" t="s">
        <v>2150</v>
      </c>
      <c r="G53" s="128" t="s">
        <v>2151</v>
      </c>
      <c r="H53" s="128" t="s">
        <v>2152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2137</v>
      </c>
      <c r="B54" s="125" t="s">
        <v>2153</v>
      </c>
      <c r="C54" s="126" t="s">
        <v>2154</v>
      </c>
      <c r="D54" s="128" t="s">
        <v>2155</v>
      </c>
      <c r="E54" s="128" t="s">
        <v>2156</v>
      </c>
      <c r="F54" s="128" t="s">
        <v>2157</v>
      </c>
      <c r="G54" s="128" t="s">
        <v>2158</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2137</v>
      </c>
      <c r="B55" s="125" t="s">
        <v>2159</v>
      </c>
      <c r="C55" s="126" t="s">
        <v>2160</v>
      </c>
      <c r="D55" s="128" t="s">
        <v>2161</v>
      </c>
      <c r="E55" s="128" t="s">
        <v>2162</v>
      </c>
      <c r="F55" s="128" t="s">
        <v>2163</v>
      </c>
      <c r="G55" s="128" t="s">
        <v>2164</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2137</v>
      </c>
      <c r="B56" s="125" t="s">
        <v>2165</v>
      </c>
      <c r="C56" s="126" t="s">
        <v>2166</v>
      </c>
      <c r="D56" s="128" t="s">
        <v>2167</v>
      </c>
      <c r="E56" s="128" t="s">
        <v>2168</v>
      </c>
      <c r="F56" s="128" t="s">
        <v>2169</v>
      </c>
      <c r="G56" s="128" t="s">
        <v>2170</v>
      </c>
      <c r="H56" s="128" t="s">
        <v>2171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2172</v>
      </c>
      <c r="B57" s="124"/>
      <c r="C57" s="123" t="s">
        <v>2173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2172</v>
      </c>
      <c r="B58" s="125" t="s">
        <v>2174</v>
      </c>
      <c r="C58" s="126" t="s">
        <v>2175</v>
      </c>
      <c r="D58" s="128" t="s">
        <v>2176</v>
      </c>
      <c r="E58" s="128" t="s">
        <v>2177</v>
      </c>
      <c r="F58" s="128" t="s">
        <v>2178</v>
      </c>
      <c r="G58" s="128" t="s">
        <v>2179</v>
      </c>
      <c r="H58" s="128" t="s">
        <v>2180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2172</v>
      </c>
      <c r="B59" s="125" t="s">
        <v>2181</v>
      </c>
      <c r="C59" s="126" t="s">
        <v>2182</v>
      </c>
      <c r="D59" s="128" t="s">
        <v>2183</v>
      </c>
      <c r="E59" s="128" t="s">
        <v>2184</v>
      </c>
      <c r="F59" s="128" t="s">
        <v>2185</v>
      </c>
      <c r="G59" s="128" t="s">
        <v>2186</v>
      </c>
      <c r="H59" s="128" t="s">
        <v>2187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2172</v>
      </c>
      <c r="B60" s="125" t="s">
        <v>2188</v>
      </c>
      <c r="C60" s="126" t="s">
        <v>2189</v>
      </c>
      <c r="D60" s="128" t="s">
        <v>2190</v>
      </c>
      <c r="E60" s="128" t="s">
        <v>2191</v>
      </c>
      <c r="F60" s="128" t="s">
        <v>2192</v>
      </c>
      <c r="G60" s="128" t="s">
        <v>2193</v>
      </c>
      <c r="H60" s="128" t="s">
        <v>2194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2195</v>
      </c>
      <c r="B61" s="124"/>
      <c r="C61" s="123" t="s">
        <v>2196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2195</v>
      </c>
      <c r="B62" s="125" t="s">
        <v>2197</v>
      </c>
      <c r="C62" s="126" t="s">
        <v>2198</v>
      </c>
      <c r="D62" s="128" t="s">
        <v>2199</v>
      </c>
      <c r="E62" s="128" t="s">
        <v>2200</v>
      </c>
      <c r="F62" s="128" t="s">
        <v>2201</v>
      </c>
      <c r="G62" s="128" t="s">
        <v>2202</v>
      </c>
      <c r="H62" s="128" t="s">
        <v>2203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2195</v>
      </c>
      <c r="B63" s="125" t="s">
        <v>2204</v>
      </c>
      <c r="C63" s="126" t="s">
        <v>2205</v>
      </c>
      <c r="D63" s="128" t="s">
        <v>2206</v>
      </c>
      <c r="E63" s="128" t="s">
        <v>2207</v>
      </c>
      <c r="F63" s="128" t="s">
        <v>2208</v>
      </c>
      <c r="G63" s="128" t="s">
        <v>2209</v>
      </c>
      <c r="H63" s="128" t="s">
        <v>2210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2195</v>
      </c>
      <c r="B64" s="125" t="s">
        <v>2211</v>
      </c>
      <c r="C64" s="126" t="s">
        <v>2212</v>
      </c>
      <c r="D64" s="128" t="s">
        <v>2213</v>
      </c>
      <c r="E64" s="128" t="s">
        <v>2214</v>
      </c>
      <c r="F64" s="128" t="s">
        <v>2215</v>
      </c>
      <c r="G64" s="128" t="s">
        <v>2216</v>
      </c>
      <c r="H64" s="128" t="s">
        <v>2217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2195</v>
      </c>
      <c r="B65" s="125" t="s">
        <v>2218</v>
      </c>
      <c r="C65" s="126" t="s">
        <v>2219</v>
      </c>
      <c r="D65" s="128" t="s">
        <v>2220</v>
      </c>
      <c r="E65" s="128" t="s">
        <v>2221</v>
      </c>
      <c r="F65" s="128" t="s">
        <v>2222</v>
      </c>
      <c r="G65" s="128" t="s">
        <v>2223</v>
      </c>
      <c r="H65" s="128" t="s">
        <v>2224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2195</v>
      </c>
      <c r="B66" s="125" t="s">
        <v>2225</v>
      </c>
      <c r="C66" s="126" t="s">
        <v>2226</v>
      </c>
      <c r="D66" s="128" t="s">
        <v>2227</v>
      </c>
      <c r="E66" s="128" t="s">
        <v>2228</v>
      </c>
      <c r="F66" s="128" t="s">
        <v>2229</v>
      </c>
      <c r="G66" s="128" t="s">
        <v>2230</v>
      </c>
      <c r="H66" s="128" t="s">
        <v>2231</v>
      </c>
      <c r="I66" s="130">
        <f>IF(COUNTIF(J66:AW66,"&lt;&gt;")=0,"",SUMPRODUCT(((Recommendations[ImplStatus]="Implemented")+(Recommendations[ImplStatus]="Compensated"))*ISNUMBER(MATCH(Recommendations[Id],J66:AW66,0)))/COUNTIF(J66:AW66,"&lt;&gt;"))</f>
        <v>0</v>
      </c>
      <c r="J66" s="132" t="s">
        <v>137</v>
      </c>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2195</v>
      </c>
      <c r="B67" s="125" t="s">
        <v>2232</v>
      </c>
      <c r="C67" s="126" t="s">
        <v>2233</v>
      </c>
      <c r="D67" s="128" t="s">
        <v>2234</v>
      </c>
      <c r="E67" s="128" t="s">
        <v>2235</v>
      </c>
      <c r="F67" s="128" t="s">
        <v>2236</v>
      </c>
      <c r="G67" s="128" t="s">
        <v>2237</v>
      </c>
      <c r="H67" s="128" t="s">
        <v>2238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2195</v>
      </c>
      <c r="B68" s="125" t="s">
        <v>2239</v>
      </c>
      <c r="C68" s="126" t="s">
        <v>2240</v>
      </c>
      <c r="D68" s="128" t="s">
        <v>2241</v>
      </c>
      <c r="E68" s="128" t="s">
        <v>2242</v>
      </c>
      <c r="F68" s="128" t="s">
        <v>2243</v>
      </c>
      <c r="G68" s="128" t="s">
        <v>2244</v>
      </c>
      <c r="H68" s="128" t="s">
        <v>2245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2246</v>
      </c>
      <c r="B69" s="124"/>
      <c r="C69" s="123" t="s">
        <v>2247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2246</v>
      </c>
      <c r="B70" s="125" t="s">
        <v>2248</v>
      </c>
      <c r="C70" s="126" t="s">
        <v>2249</v>
      </c>
      <c r="D70" s="128" t="s">
        <v>2250</v>
      </c>
      <c r="E70" s="128" t="s">
        <v>2251</v>
      </c>
      <c r="F70" s="128" t="s">
        <v>2252</v>
      </c>
      <c r="G70" s="128" t="s">
        <v>2253</v>
      </c>
      <c r="H70" s="128" t="s">
        <v>2254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2246</v>
      </c>
      <c r="B71" s="125" t="s">
        <v>2255</v>
      </c>
      <c r="C71" s="126" t="s">
        <v>2256</v>
      </c>
      <c r="D71" s="128" t="s">
        <v>2257</v>
      </c>
      <c r="E71" s="128" t="s">
        <v>2258</v>
      </c>
      <c r="F71" s="128" t="s">
        <v>2259</v>
      </c>
      <c r="G71" s="128" t="s">
        <v>2260</v>
      </c>
      <c r="H71" s="128" t="s">
        <v>2261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2262</v>
      </c>
      <c r="B72" s="124"/>
      <c r="C72" s="123" t="s">
        <v>2263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2262</v>
      </c>
      <c r="B73" s="125" t="s">
        <v>2264</v>
      </c>
      <c r="C73" s="126" t="s">
        <v>2265</v>
      </c>
      <c r="D73" s="128" t="s">
        <v>2266</v>
      </c>
      <c r="E73" s="128" t="s">
        <v>2267</v>
      </c>
      <c r="F73" s="128" t="s">
        <v>2268</v>
      </c>
      <c r="G73" s="128" t="s">
        <v>2269</v>
      </c>
      <c r="H73" s="128" t="s">
        <v>2270</v>
      </c>
      <c r="I73" s="130">
        <f>IF(COUNTIF(J73:AW73,"&lt;&gt;")=0,"",SUMPRODUCT(((Recommendations[ImplStatus]="Implemented")+(Recommendations[ImplStatus]="Compensated"))*ISNUMBER(MATCH(Recommendations[Id],J73:AW73,0)))/COUNTIF(J73:AW73,"&lt;&gt;"))</f>
        <v>0</v>
      </c>
      <c r="J73" s="132" t="s">
        <v>224</v>
      </c>
      <c r="K73" s="132" t="s">
        <v>231</v>
      </c>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2262</v>
      </c>
      <c r="B74" s="125" t="s">
        <v>2271</v>
      </c>
      <c r="C74" s="126" t="s">
        <v>2272</v>
      </c>
      <c r="D74" s="128" t="s">
        <v>2273</v>
      </c>
      <c r="E74" s="128" t="s">
        <v>2274</v>
      </c>
      <c r="F74" s="128" t="s">
        <v>2275</v>
      </c>
      <c r="G74" s="128" t="s">
        <v>2276</v>
      </c>
      <c r="H74" s="128" t="s">
        <v>2277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2262</v>
      </c>
      <c r="B75" s="125" t="s">
        <v>2278</v>
      </c>
      <c r="C75" s="126" t="s">
        <v>2279</v>
      </c>
      <c r="D75" s="128" t="s">
        <v>2280</v>
      </c>
      <c r="E75" s="128" t="s">
        <v>2281</v>
      </c>
      <c r="F75" s="128" t="s">
        <v>2282</v>
      </c>
      <c r="G75" s="128" t="s">
        <v>2283</v>
      </c>
      <c r="H75" s="128" t="s">
        <v>2284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2262</v>
      </c>
      <c r="B76" s="125" t="s">
        <v>2285</v>
      </c>
      <c r="C76" s="126" t="s">
        <v>2286</v>
      </c>
      <c r="D76" s="128" t="s">
        <v>2287</v>
      </c>
      <c r="E76" s="128" t="s">
        <v>2288</v>
      </c>
      <c r="F76" s="128" t="s">
        <v>2289</v>
      </c>
      <c r="G76" s="128" t="s">
        <v>2290</v>
      </c>
      <c r="H76" s="128" t="s">
        <v>2291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2262</v>
      </c>
      <c r="B77" s="125" t="s">
        <v>2292</v>
      </c>
      <c r="C77" s="126" t="s">
        <v>2293</v>
      </c>
      <c r="D77" s="128" t="s">
        <v>2294</v>
      </c>
      <c r="E77" s="128" t="s">
        <v>2295</v>
      </c>
      <c r="F77" s="128" t="s">
        <v>2296</v>
      </c>
      <c r="G77" s="128" t="s">
        <v>2290</v>
      </c>
      <c r="H77" s="128" t="s">
        <v>2297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2298</v>
      </c>
      <c r="B78" s="124"/>
      <c r="C78" s="123" t="s">
        <v>2299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2298</v>
      </c>
      <c r="B79" s="125" t="s">
        <v>2298</v>
      </c>
      <c r="C79" s="126" t="s">
        <v>2300</v>
      </c>
      <c r="D79" s="128" t="s">
        <v>2301</v>
      </c>
      <c r="E79" s="128" t="s">
        <v>2302</v>
      </c>
      <c r="F79" s="128" t="s">
        <v>2303</v>
      </c>
      <c r="G79" s="128" t="s">
        <v>2304</v>
      </c>
      <c r="H79" s="128" t="s">
        <v>2305</v>
      </c>
      <c r="I79" s="130">
        <f>IF(COUNTIF(J79:AW79,"&lt;&gt;")=0,"",SUMPRODUCT(((Recommendations[ImplStatus]="Implemented")+(Recommendations[ImplStatus]="Compensated"))*ISNUMBER(MATCH(Recommendations[Id],J79:AW79,0)))/COUNTIF(J79:AW79,"&lt;&gt;"))</f>
        <v>0</v>
      </c>
      <c r="J79" s="132" t="s">
        <v>374</v>
      </c>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2298</v>
      </c>
      <c r="B80" s="125" t="s">
        <v>2306</v>
      </c>
      <c r="C80" s="126" t="s">
        <v>2307</v>
      </c>
      <c r="D80" s="128" t="s">
        <v>2308</v>
      </c>
      <c r="E80" s="128" t="s">
        <v>2309</v>
      </c>
      <c r="F80" s="128" t="s">
        <v>2310</v>
      </c>
      <c r="G80" s="128" t="s">
        <v>2311</v>
      </c>
      <c r="H80" s="128" t="s">
        <v>2312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2298</v>
      </c>
      <c r="B81" s="125" t="s">
        <v>2313</v>
      </c>
      <c r="C81" s="126" t="s">
        <v>2314</v>
      </c>
      <c r="D81" s="128" t="s">
        <v>2315</v>
      </c>
      <c r="E81" s="128" t="s">
        <v>2316</v>
      </c>
      <c r="F81" s="128" t="s">
        <v>2317</v>
      </c>
      <c r="G81" s="128" t="s">
        <v>2318</v>
      </c>
      <c r="H81" s="128" t="s">
        <v>2319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2320</v>
      </c>
      <c r="B82" s="124"/>
      <c r="C82" s="123" t="s">
        <v>2321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2320</v>
      </c>
      <c r="B83" s="125" t="s">
        <v>2322</v>
      </c>
      <c r="C83" s="126" t="s">
        <v>2323</v>
      </c>
      <c r="D83" s="128" t="s">
        <v>2324</v>
      </c>
      <c r="E83" s="128" t="s">
        <v>2325</v>
      </c>
      <c r="F83" s="128" t="s">
        <v>2326</v>
      </c>
      <c r="G83" s="128" t="s">
        <v>2327</v>
      </c>
      <c r="H83" s="128" t="s">
        <v>2328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2320</v>
      </c>
      <c r="B84" s="125" t="s">
        <v>2329</v>
      </c>
      <c r="C84" s="126" t="s">
        <v>2330</v>
      </c>
      <c r="D84" s="128" t="s">
        <v>2331</v>
      </c>
      <c r="E84" s="128" t="s">
        <v>2332</v>
      </c>
      <c r="F84" s="128" t="s">
        <v>2333</v>
      </c>
      <c r="G84" s="128" t="s">
        <v>2334</v>
      </c>
      <c r="H84" s="128" t="s">
        <v>2335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2320</v>
      </c>
      <c r="B85" s="125" t="s">
        <v>2336</v>
      </c>
      <c r="C85" s="126" t="s">
        <v>2337</v>
      </c>
      <c r="D85" s="128" t="s">
        <v>2338</v>
      </c>
      <c r="E85" s="128" t="s">
        <v>2339</v>
      </c>
      <c r="F85" s="128" t="s">
        <v>2340</v>
      </c>
      <c r="G85" s="128" t="s">
        <v>2341</v>
      </c>
      <c r="H85" s="128" t="s">
        <v>2342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2320</v>
      </c>
      <c r="B86" s="125" t="s">
        <v>2343</v>
      </c>
      <c r="C86" s="126" t="s">
        <v>2344</v>
      </c>
      <c r="D86" s="128" t="s">
        <v>2345</v>
      </c>
      <c r="E86" s="128" t="s">
        <v>2346</v>
      </c>
      <c r="F86" s="128" t="s">
        <v>2347</v>
      </c>
      <c r="G86" s="128" t="s">
        <v>2348</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2349</v>
      </c>
      <c r="B87" s="124"/>
      <c r="C87" s="123" t="s">
        <v>2350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2349</v>
      </c>
      <c r="B88" s="125" t="s">
        <v>2351</v>
      </c>
      <c r="C88" s="126" t="s">
        <v>2352</v>
      </c>
      <c r="D88" s="128" t="s">
        <v>2353</v>
      </c>
      <c r="E88" s="128" t="s">
        <v>2354</v>
      </c>
      <c r="F88" s="128" t="s">
        <v>2355</v>
      </c>
      <c r="G88" s="128" t="s">
        <v>2356</v>
      </c>
      <c r="H88" s="128" t="s">
        <v>2357</v>
      </c>
      <c r="I88" s="130">
        <f>IF(COUNTIF(J88:AW88,"&lt;&gt;")=0,"",SUMPRODUCT(((Recommendations[ImplStatus]="Implemented")+(Recommendations[ImplStatus]="Compensated"))*ISNUMBER(MATCH(Recommendations[Id],J88:AW88,0)))/COUNTIF(J88:AW88,"&lt;&gt;"))</f>
        <v>0</v>
      </c>
      <c r="J88" s="132" t="s">
        <v>515</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2349</v>
      </c>
      <c r="B89" s="125" t="s">
        <v>2358</v>
      </c>
      <c r="C89" s="126" t="s">
        <v>2359</v>
      </c>
      <c r="D89" s="128" t="s">
        <v>2360</v>
      </c>
      <c r="E89" s="128" t="s">
        <v>2361</v>
      </c>
      <c r="F89" s="128" t="s">
        <v>2362</v>
      </c>
      <c r="G89" s="128" t="s">
        <v>1886</v>
      </c>
      <c r="H89" s="128" t="s">
        <v>2363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2349</v>
      </c>
      <c r="B90" s="125" t="s">
        <v>2364</v>
      </c>
      <c r="C90" s="126" t="s">
        <v>2365</v>
      </c>
      <c r="D90" s="128" t="s">
        <v>2366</v>
      </c>
      <c r="E90" s="128" t="s">
        <v>2367</v>
      </c>
      <c r="F90" s="128" t="s">
        <v>2368</v>
      </c>
      <c r="G90" s="128" t="s">
        <v>2356</v>
      </c>
      <c r="H90" s="128" t="s">
        <v>2369</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2349</v>
      </c>
      <c r="B91" s="125" t="s">
        <v>2370</v>
      </c>
      <c r="C91" s="126" t="s">
        <v>2371</v>
      </c>
      <c r="D91" s="128" t="s">
        <v>2372</v>
      </c>
      <c r="E91" s="128" t="s">
        <v>2373</v>
      </c>
      <c r="F91" s="128" t="s">
        <v>2374</v>
      </c>
      <c r="G91" s="128" t="s">
        <v>1886</v>
      </c>
      <c r="H91" s="128" t="s">
        <v>2375</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2349</v>
      </c>
      <c r="B92" s="125" t="s">
        <v>2376</v>
      </c>
      <c r="C92" s="126" t="s">
        <v>2377</v>
      </c>
      <c r="D92" s="128" t="s">
        <v>2378</v>
      </c>
      <c r="E92" s="128" t="s">
        <v>2379</v>
      </c>
      <c r="F92" s="128" t="s">
        <v>2380</v>
      </c>
      <c r="G92" s="128" t="s">
        <v>1886</v>
      </c>
      <c r="H92" s="128" t="s">
        <v>2381</v>
      </c>
      <c r="I92" s="130">
        <f>IF(COUNTIF(J92:AW92,"&lt;&gt;")=0,"",SUMPRODUCT(((Recommendations[ImplStatus]="Implemented")+(Recommendations[ImplStatus]="Compensated"))*ISNUMBER(MATCH(Recommendations[Id],J92:AW92,0)))/COUNTIF(J92:AW92,"&lt;&gt;"))</f>
        <v>0</v>
      </c>
      <c r="J92" s="132" t="s">
        <v>66</v>
      </c>
      <c r="K92" s="132" t="s">
        <v>79</v>
      </c>
      <c r="L92" s="132" t="s">
        <v>122</v>
      </c>
      <c r="M92" s="132" t="s">
        <v>128</v>
      </c>
      <c r="N92" s="132" t="s">
        <v>133</v>
      </c>
      <c r="O92" s="132" t="s">
        <v>143</v>
      </c>
      <c r="P92" s="132" t="s">
        <v>148</v>
      </c>
      <c r="Q92" s="132" t="s">
        <v>311</v>
      </c>
      <c r="R92" s="132" t="s">
        <v>362</v>
      </c>
      <c r="S92" s="132" t="s">
        <v>369</v>
      </c>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2349</v>
      </c>
      <c r="B93" s="125" t="s">
        <v>2382</v>
      </c>
      <c r="C93" s="126" t="s">
        <v>2383</v>
      </c>
      <c r="D93" s="128" t="s">
        <v>2384</v>
      </c>
      <c r="E93" s="128" t="s">
        <v>2385</v>
      </c>
      <c r="F93" s="128" t="s">
        <v>2386</v>
      </c>
      <c r="G93" s="128" t="s">
        <v>2387</v>
      </c>
      <c r="H93" s="128" t="s">
        <v>2388</v>
      </c>
      <c r="I93" s="130">
        <f>IF(COUNTIF(J93:AW93,"&lt;&gt;")=0,"",SUMPRODUCT(((Recommendations[ImplStatus]="Implemented")+(Recommendations[ImplStatus]="Compensated"))*ISNUMBER(MATCH(Recommendations[Id],J93:AW93,0)))/COUNTIF(J93:AW93,"&lt;&gt;"))</f>
        <v>0</v>
      </c>
      <c r="J93" s="132" t="s">
        <v>304</v>
      </c>
      <c r="K93" s="132" t="s">
        <v>444</v>
      </c>
      <c r="L93" s="132" t="s">
        <v>451</v>
      </c>
      <c r="M93" s="132" t="s">
        <v>458</v>
      </c>
      <c r="N93" s="132" t="s">
        <v>544</v>
      </c>
      <c r="O93" s="132" t="s">
        <v>551</v>
      </c>
      <c r="P93" s="132" t="s">
        <v>556</v>
      </c>
      <c r="Q93" s="132" t="s">
        <v>573</v>
      </c>
      <c r="R93" s="132" t="s">
        <v>613</v>
      </c>
      <c r="S93" s="132" t="s">
        <v>617</v>
      </c>
      <c r="T93" s="132" t="s">
        <v>619</v>
      </c>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2349</v>
      </c>
      <c r="B94" s="125" t="s">
        <v>2389</v>
      </c>
      <c r="C94" s="126" t="s">
        <v>2390</v>
      </c>
      <c r="D94" s="128" t="s">
        <v>2391</v>
      </c>
      <c r="E94" s="128" t="s">
        <v>2392</v>
      </c>
      <c r="F94" s="128" t="s">
        <v>2393</v>
      </c>
      <c r="G94" s="128" t="s">
        <v>2394</v>
      </c>
      <c r="H94" s="128" t="s">
        <v>2395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2349</v>
      </c>
      <c r="B95" s="125" t="s">
        <v>2396</v>
      </c>
      <c r="C95" s="126" t="s">
        <v>2397</v>
      </c>
      <c r="D95" s="128" t="s">
        <v>2398</v>
      </c>
      <c r="E95" s="128" t="s">
        <v>2399</v>
      </c>
      <c r="F95" s="128" t="s">
        <v>2400</v>
      </c>
      <c r="G95" s="128" t="s">
        <v>2401</v>
      </c>
      <c r="H95" s="128" t="s">
        <v>2402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2349</v>
      </c>
      <c r="B96" s="125" t="s">
        <v>2403</v>
      </c>
      <c r="C96" s="126" t="s">
        <v>2404</v>
      </c>
      <c r="D96" s="128" t="s">
        <v>2405</v>
      </c>
      <c r="E96" s="128" t="s">
        <v>2406</v>
      </c>
      <c r="F96" s="128" t="s">
        <v>2407</v>
      </c>
      <c r="G96" s="128" t="s">
        <v>2408</v>
      </c>
      <c r="H96" s="128" t="s">
        <v>2409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2349</v>
      </c>
      <c r="B97" s="125" t="s">
        <v>2410</v>
      </c>
      <c r="C97" s="126" t="s">
        <v>2411</v>
      </c>
      <c r="D97" s="128" t="s">
        <v>2412</v>
      </c>
      <c r="E97" s="128" t="s">
        <v>2413</v>
      </c>
      <c r="F97" s="128" t="s">
        <v>2414</v>
      </c>
      <c r="G97" s="128" t="s">
        <v>2415</v>
      </c>
      <c r="H97" s="128" t="s">
        <v>2416</v>
      </c>
      <c r="I97" s="130">
        <f>IF(COUNTIF(J97:AW97,"&lt;&gt;")=0,"",SUMPRODUCT(((Recommendations[ImplStatus]="Implemented")+(Recommendations[ImplStatus]="Compensated"))*ISNUMBER(MATCH(Recommendations[Id],J97:AW97,0)))/COUNTIF(J97:AW97,"&lt;&gt;"))</f>
        <v>0</v>
      </c>
      <c r="J97" s="132" t="s">
        <v>73</v>
      </c>
      <c r="K97" s="132" t="s">
        <v>122</v>
      </c>
      <c r="L97" s="132" t="s">
        <v>128</v>
      </c>
      <c r="M97" s="132" t="s">
        <v>133</v>
      </c>
      <c r="N97" s="132" t="s">
        <v>143</v>
      </c>
      <c r="O97" s="132" t="s">
        <v>148</v>
      </c>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2417</v>
      </c>
      <c r="B98" s="124"/>
      <c r="C98" s="123" t="s">
        <v>2418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2417</v>
      </c>
      <c r="B99" s="125" t="s">
        <v>2419</v>
      </c>
      <c r="C99" s="126" t="s">
        <v>2420</v>
      </c>
      <c r="D99" s="128" t="s">
        <v>2421</v>
      </c>
      <c r="E99" s="128" t="s">
        <v>2422</v>
      </c>
      <c r="F99" s="128" t="s">
        <v>2423</v>
      </c>
      <c r="G99" s="128" t="s">
        <v>2424</v>
      </c>
      <c r="H99" s="128" t="s">
        <v>2425</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2417</v>
      </c>
      <c r="B100" s="125" t="s">
        <v>2426</v>
      </c>
      <c r="C100" s="126" t="s">
        <v>2427</v>
      </c>
      <c r="D100" s="128" t="s">
        <v>2428</v>
      </c>
      <c r="E100" s="128" t="s">
        <v>2429</v>
      </c>
      <c r="F100" s="128" t="s">
        <v>2430</v>
      </c>
      <c r="G100" s="128" t="s">
        <v>2431</v>
      </c>
      <c r="H100" s="128" t="s">
        <v>2432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2417</v>
      </c>
      <c r="B101" s="125" t="s">
        <v>2433</v>
      </c>
      <c r="C101" s="126" t="s">
        <v>2434</v>
      </c>
      <c r="D101" s="128" t="s">
        <v>2435</v>
      </c>
      <c r="E101" s="128" t="s">
        <v>2436</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2417</v>
      </c>
      <c r="B102" s="125" t="s">
        <v>2437</v>
      </c>
      <c r="C102" s="126" t="s">
        <v>2438</v>
      </c>
      <c r="D102" s="128" t="s">
        <v>2439</v>
      </c>
      <c r="E102" s="128" t="s">
        <v>2440</v>
      </c>
      <c r="F102" s="128" t="s">
        <v>2441</v>
      </c>
      <c r="G102" s="128" t="s">
        <v>2442</v>
      </c>
      <c r="H102" s="128" t="s">
        <v>2443</v>
      </c>
      <c r="I102" s="130">
        <f>IF(COUNTIF(J102:AW102,"&lt;&gt;")=0,"",SUMPRODUCT(((Recommendations[ImplStatus]="Implemented")+(Recommendations[ImplStatus]="Compensated"))*ISNUMBER(MATCH(Recommendations[Id],J102:AW102,0)))/COUNTIF(J102:AW102,"&lt;&gt;"))</f>
        <v>0</v>
      </c>
      <c r="J102" s="132" t="s">
        <v>66</v>
      </c>
      <c r="K102" s="132" t="s">
        <v>79</v>
      </c>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2417</v>
      </c>
      <c r="B103" s="125" t="s">
        <v>2444</v>
      </c>
      <c r="C103" s="126" t="s">
        <v>2445</v>
      </c>
      <c r="D103" s="128" t="s">
        <v>2446</v>
      </c>
      <c r="E103" s="128" t="s">
        <v>2447</v>
      </c>
      <c r="F103" s="128" t="s">
        <v>2448</v>
      </c>
      <c r="G103" s="128" t="s">
        <v>2449</v>
      </c>
      <c r="H103" s="128" t="s">
        <v>2450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2451</v>
      </c>
      <c r="B104" s="124"/>
      <c r="C104" s="123" t="s">
        <v>2452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2451</v>
      </c>
      <c r="B105" s="125" t="s">
        <v>2453</v>
      </c>
      <c r="C105" s="126" t="s">
        <v>2454</v>
      </c>
      <c r="D105" s="128" t="s">
        <v>2455</v>
      </c>
      <c r="E105" s="128" t="s">
        <v>2456</v>
      </c>
      <c r="F105" s="128" t="s">
        <v>2457</v>
      </c>
      <c r="G105" s="128" t="s">
        <v>2458</v>
      </c>
      <c r="H105" s="128" t="s">
        <v>25</v>
      </c>
      <c r="I105" s="130">
        <f>IF(COUNTIF(J105:AW105,"&lt;&gt;")=0,"",SUMPRODUCT(((Recommendations[ImplStatus]="Implemented")+(Recommendations[ImplStatus]="Compensated"))*ISNUMBER(MATCH(Recommendations[Id],J105:AW105,0)))/COUNTIF(J105:AW105,"&lt;&gt;"))</f>
        <v>0</v>
      </c>
      <c r="J105" s="132" t="s">
        <v>561</v>
      </c>
      <c r="K105" s="132" t="s">
        <v>567</v>
      </c>
      <c r="L105" s="132" t="s">
        <v>580</v>
      </c>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2451</v>
      </c>
      <c r="B106" s="125" t="s">
        <v>2459</v>
      </c>
      <c r="C106" s="126" t="s">
        <v>2460</v>
      </c>
      <c r="D106" s="128" t="s">
        <v>2461</v>
      </c>
      <c r="E106" s="128" t="s">
        <v>2462</v>
      </c>
      <c r="F106" s="128" t="s">
        <v>2463</v>
      </c>
      <c r="G106" s="128" t="s">
        <v>2464</v>
      </c>
      <c r="H106" s="128" t="s">
        <v>2465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2451</v>
      </c>
      <c r="B107" s="125" t="s">
        <v>2466</v>
      </c>
      <c r="C107" s="126" t="s">
        <v>2467</v>
      </c>
      <c r="D107" s="128" t="s">
        <v>2468</v>
      </c>
      <c r="E107" s="128" t="s">
        <v>2469</v>
      </c>
      <c r="F107" s="128" t="s">
        <v>2470</v>
      </c>
      <c r="G107" s="128" t="s">
        <v>2471</v>
      </c>
      <c r="H107" s="128" t="s">
        <v>2472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2473</v>
      </c>
      <c r="B108" s="124"/>
      <c r="C108" s="123" t="s">
        <v>2474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2473</v>
      </c>
      <c r="B109" s="125" t="s">
        <v>2475</v>
      </c>
      <c r="C109" s="126" t="s">
        <v>2476</v>
      </c>
      <c r="D109" s="128" t="s">
        <v>2477</v>
      </c>
      <c r="E109" s="128" t="s">
        <v>2478</v>
      </c>
      <c r="F109" s="128" t="s">
        <v>2479</v>
      </c>
      <c r="G109" s="128" t="s">
        <v>2480</v>
      </c>
      <c r="H109" s="128" t="s">
        <v>2481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2473</v>
      </c>
      <c r="B110" s="125" t="s">
        <v>2482</v>
      </c>
      <c r="C110" s="126" t="s">
        <v>2483</v>
      </c>
      <c r="D110" s="128" t="s">
        <v>2484</v>
      </c>
      <c r="E110" s="128" t="s">
        <v>2485</v>
      </c>
      <c r="F110" s="128" t="s">
        <v>2486</v>
      </c>
      <c r="G110" s="128" t="s">
        <v>2487</v>
      </c>
      <c r="H110" s="128" t="s">
        <v>2488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2473</v>
      </c>
      <c r="B111" s="125" t="s">
        <v>2489</v>
      </c>
      <c r="C111" s="126" t="s">
        <v>2490</v>
      </c>
      <c r="D111" s="128" t="s">
        <v>2491</v>
      </c>
      <c r="E111" s="128" t="s">
        <v>2492</v>
      </c>
      <c r="F111" s="128" t="s">
        <v>2493</v>
      </c>
      <c r="G111" s="128" t="s">
        <v>2494</v>
      </c>
      <c r="H111" s="128" t="s">
        <v>2495</v>
      </c>
      <c r="I111" s="130">
        <f>IF(COUNTIF(J111:AW111,"&lt;&gt;")=0,"",SUMPRODUCT(((Recommendations[ImplStatus]="Implemented")+(Recommendations[ImplStatus]="Compensated"))*ISNUMBER(MATCH(Recommendations[Id],J111:AW111,0)))/COUNTIF(J111:AW111,"&lt;&gt;"))</f>
        <v>0</v>
      </c>
      <c r="J111" s="132" t="s">
        <v>374</v>
      </c>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2496</v>
      </c>
      <c r="B112" s="124"/>
      <c r="C112" s="123" t="s">
        <v>2497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2496</v>
      </c>
      <c r="B113" s="125" t="s">
        <v>2498</v>
      </c>
      <c r="C113" s="126" t="s">
        <v>2499</v>
      </c>
      <c r="D113" s="128" t="s">
        <v>2500</v>
      </c>
      <c r="E113" s="128" t="s">
        <v>2501</v>
      </c>
      <c r="F113" s="128" t="s">
        <v>2502</v>
      </c>
      <c r="G113" s="128" t="s">
        <v>2503</v>
      </c>
      <c r="H113" s="128" t="s">
        <v>2504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2496</v>
      </c>
      <c r="B114" s="125" t="s">
        <v>2505</v>
      </c>
      <c r="C114" s="126" t="s">
        <v>2506</v>
      </c>
      <c r="D114" s="128" t="s">
        <v>2507</v>
      </c>
      <c r="E114" s="128" t="s">
        <v>2508</v>
      </c>
      <c r="F114" s="128" t="s">
        <v>2509</v>
      </c>
      <c r="G114" s="128" t="s">
        <v>2503</v>
      </c>
      <c r="H114" s="128" t="s">
        <v>2510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2496</v>
      </c>
      <c r="B115" s="133" t="s">
        <v>2511</v>
      </c>
      <c r="C115" s="134" t="s">
        <v>2512</v>
      </c>
      <c r="D115" s="135" t="s">
        <v>2513</v>
      </c>
      <c r="E115" s="135" t="s">
        <v>2514</v>
      </c>
      <c r="F115" s="135" t="s">
        <v>2515</v>
      </c>
      <c r="G115" s="135" t="s">
        <v>2516</v>
      </c>
      <c r="H115" s="135" t="s">
        <v>2517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640</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IFERROR(INDEX('Recommendations'!$I$2:$I$96, MATCH(J2,'Recommendations'!$B$2:$B$96,0))="Implemented", FALSE))</xm:f>
            <x14:dxf>
              <font>
                <color rgb="FF000000"/>
              </font>
              <fill>
                <patternFill>
                  <bgColor rgb="FF3C7D22"/>
                </patternFill>
              </fill>
            </x14:dxf>
          </x14:cfRule>
          <x14:cfRule type="expression" priority="2" id="{00000000-000E-0000-0600-000002000000}">
            <xm:f>AND(J2&lt;&gt;"", IFERROR(INDEX('Recommendations'!$I$2:$I$96, MATCH(J2,'Recommendations'!$B$2:$B$96,0))="Compensated", FALSE))</xm:f>
            <x14:dxf>
              <font>
                <color rgb="FF000000"/>
              </font>
              <fill>
                <patternFill>
                  <bgColor rgb="FFC6E0B4"/>
                </patternFill>
              </fill>
            </x14:dxf>
          </x14:cfRule>
          <x14:cfRule type="expression" priority="3" id="{00000000-000E-0000-0600-000003000000}">
            <xm:f>AND(J2&lt;&gt;"", IFERROR(INDEX('Recommendations'!$I$2:$I$96, MATCH(J2,'Recommendations'!$B$2:$B$96,0))="Testing", FALSE))</xm:f>
            <x14:dxf>
              <font>
                <color rgb="FF000000"/>
              </font>
              <fill>
                <patternFill>
                  <bgColor rgb="FFFFC000"/>
                </patternFill>
              </fill>
            </x14:dxf>
          </x14:cfRule>
          <x14:cfRule type="expression" priority="4" id="{00000000-000E-0000-0600-000004000000}">
            <xm:f>AND(J2&lt;&gt;"", IFERROR(INDEX('Recommendations'!$I$2:$I$96, MATCH(J2,'Recommendations'!$B$2:$B$96,0))="Failed", FALSE))</xm:f>
            <x14:dxf>
              <font>
                <color rgb="FF000000"/>
              </font>
              <fill>
                <patternFill>
                  <bgColor rgb="FFD82891"/>
                </patternFill>
              </fill>
            </x14:dxf>
          </x14:cfRule>
          <x14:cfRule type="expression" priority="5" id="{00000000-000E-0000-0600-000005000000}">
            <xm:f>AND(J2&lt;&gt;"", IFERROR(INDEX('Recommendations'!$I$2:$I$96, MATCH(J2,'Recommendations'!$B$2:$B$96,0))="Risk Accepted", FALSE))</xm:f>
            <x14:dxf>
              <font>
                <color rgb="FF000000"/>
              </font>
              <fill>
                <patternFill>
                  <bgColor rgb="FFD9D9D9"/>
                </patternFill>
              </fill>
            </x14:dxf>
          </x14:cfRule>
          <x14:cfRule type="expression" priority="6" id="{00000000-000E-0000-0600-000006000000}">
            <xm:f>AND(J2&lt;&gt;"", IFERROR(INDEX('Recommendations'!$I$2:$I$96, MATCH(J2,'Recommendations'!$B$2:$B$96,0))="N/A",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2518</v>
      </c>
      <c r="B1" s="184" t="s">
        <v>2519</v>
      </c>
      <c r="C1" s="184" t="s">
        <v>1</v>
      </c>
      <c r="D1" s="184" t="s">
        <v>2520</v>
      </c>
      <c r="E1" s="184" t="s">
        <v>2521</v>
      </c>
      <c r="F1" s="184" t="s">
        <v>2522</v>
      </c>
      <c r="G1" s="184" t="s">
        <v>887</v>
      </c>
      <c r="H1" s="184" t="s">
        <v>888</v>
      </c>
      <c r="I1" s="184" t="s">
        <v>889</v>
      </c>
      <c r="J1" s="184" t="s">
        <v>890</v>
      </c>
      <c r="K1" s="184" t="s">
        <v>891</v>
      </c>
      <c r="L1" s="184" t="s">
        <v>892</v>
      </c>
      <c r="M1" s="184" t="s">
        <v>893</v>
      </c>
      <c r="N1" s="184" t="s">
        <v>894</v>
      </c>
      <c r="O1" s="184" t="s">
        <v>895</v>
      </c>
      <c r="P1" s="184" t="s">
        <v>896</v>
      </c>
      <c r="Q1" s="184" t="s">
        <v>897</v>
      </c>
      <c r="R1" s="184" t="s">
        <v>898</v>
      </c>
      <c r="S1" s="184" t="s">
        <v>899</v>
      </c>
      <c r="T1" s="184" t="s">
        <v>900</v>
      </c>
      <c r="U1" s="184" t="s">
        <v>901</v>
      </c>
      <c r="V1" s="184" t="s">
        <v>902</v>
      </c>
      <c r="W1" s="184" t="s">
        <v>903</v>
      </c>
      <c r="X1" s="184" t="s">
        <v>904</v>
      </c>
      <c r="Y1" s="184" t="s">
        <v>905</v>
      </c>
      <c r="Z1" s="184" t="s">
        <v>906</v>
      </c>
      <c r="AA1" s="184" t="s">
        <v>907</v>
      </c>
      <c r="AB1" s="184" t="s">
        <v>908</v>
      </c>
      <c r="AC1" s="184" t="s">
        <v>909</v>
      </c>
      <c r="AD1" s="184" t="s">
        <v>910</v>
      </c>
      <c r="AE1" s="184" t="s">
        <v>911</v>
      </c>
      <c r="AF1" s="184" t="s">
        <v>912</v>
      </c>
      <c r="AG1" s="184" t="s">
        <v>913</v>
      </c>
      <c r="AH1" s="184" t="s">
        <v>914</v>
      </c>
      <c r="AI1" s="184" t="s">
        <v>915</v>
      </c>
      <c r="AJ1" s="184" t="s">
        <v>916</v>
      </c>
      <c r="AK1" s="184" t="s">
        <v>917</v>
      </c>
      <c r="AL1" s="184" t="s">
        <v>918</v>
      </c>
      <c r="AM1" s="184" t="s">
        <v>919</v>
      </c>
      <c r="AN1" s="184" t="s">
        <v>920</v>
      </c>
      <c r="AO1" s="184" t="s">
        <v>921</v>
      </c>
      <c r="AP1" s="184" t="s">
        <v>922</v>
      </c>
      <c r="AQ1" s="184" t="s">
        <v>923</v>
      </c>
      <c r="AR1" s="184" t="s">
        <v>924</v>
      </c>
      <c r="AS1" s="184" t="s">
        <v>925</v>
      </c>
      <c r="AT1" s="184" t="s">
        <v>926</v>
      </c>
      <c r="AU1" s="185" t="s">
        <v>927</v>
      </c>
    </row>
    <row r="2" spans="1:47" ht="60" customHeight="1" outlineLevel="1" x14ac:dyDescent="0.35">
      <c r="A2" s="175" t="s">
        <v>2523</v>
      </c>
      <c r="B2" s="149" t="s">
        <v>25</v>
      </c>
      <c r="C2" s="147" t="s">
        <v>2524</v>
      </c>
      <c r="D2" s="153" t="s">
        <v>2525</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2523</v>
      </c>
      <c r="B3" s="150" t="s">
        <v>2526</v>
      </c>
      <c r="C3" s="148" t="s">
        <v>2527</v>
      </c>
      <c r="D3" s="154" t="s">
        <v>2528</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2523</v>
      </c>
      <c r="B4" s="151" t="s">
        <v>2526</v>
      </c>
      <c r="C4" s="152" t="s">
        <v>2529</v>
      </c>
      <c r="D4" s="155" t="s">
        <v>2530</v>
      </c>
      <c r="E4" s="158" t="s">
        <v>2531</v>
      </c>
      <c r="F4" s="161" t="s">
        <v>2532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2523</v>
      </c>
      <c r="B5" s="151" t="s">
        <v>2526</v>
      </c>
      <c r="C5" s="152" t="s">
        <v>2533</v>
      </c>
      <c r="D5" s="155" t="s">
        <v>2534</v>
      </c>
      <c r="E5" s="158" t="s">
        <v>2535</v>
      </c>
      <c r="F5" s="161" t="s">
        <v>2536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2523</v>
      </c>
      <c r="B6" s="151" t="s">
        <v>2526</v>
      </c>
      <c r="C6" s="152" t="s">
        <v>2537</v>
      </c>
      <c r="D6" s="155" t="s">
        <v>2538</v>
      </c>
      <c r="E6" s="158" t="s">
        <v>2539</v>
      </c>
      <c r="F6" s="161" t="s">
        <v>2536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2523</v>
      </c>
      <c r="B7" s="151" t="s">
        <v>2526</v>
      </c>
      <c r="C7" s="152" t="s">
        <v>2540</v>
      </c>
      <c r="D7" s="155" t="s">
        <v>2541</v>
      </c>
      <c r="E7" s="158" t="s">
        <v>2542</v>
      </c>
      <c r="F7" s="161" t="s">
        <v>2536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2523</v>
      </c>
      <c r="B8" s="151" t="s">
        <v>2526</v>
      </c>
      <c r="C8" s="152" t="s">
        <v>2543</v>
      </c>
      <c r="D8" s="155" t="s">
        <v>2544</v>
      </c>
      <c r="E8" s="158" t="s">
        <v>2545</v>
      </c>
      <c r="F8" s="161" t="s">
        <v>2546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2523</v>
      </c>
      <c r="B9" s="150" t="s">
        <v>2547</v>
      </c>
      <c r="C9" s="148" t="s">
        <v>2548</v>
      </c>
      <c r="D9" s="154" t="s">
        <v>2549</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2523</v>
      </c>
      <c r="B10" s="151" t="s">
        <v>2547</v>
      </c>
      <c r="C10" s="152" t="s">
        <v>2550</v>
      </c>
      <c r="D10" s="155" t="s">
        <v>2551</v>
      </c>
      <c r="E10" s="158" t="s">
        <v>2552</v>
      </c>
      <c r="F10" s="161" t="s">
        <v>2532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2523</v>
      </c>
      <c r="B11" s="151" t="s">
        <v>2547</v>
      </c>
      <c r="C11" s="152" t="s">
        <v>2553</v>
      </c>
      <c r="D11" s="155" t="s">
        <v>2554</v>
      </c>
      <c r="E11" s="158" t="s">
        <v>2555</v>
      </c>
      <c r="F11" s="161" t="s">
        <v>2532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2523</v>
      </c>
      <c r="B12" s="151" t="s">
        <v>2547</v>
      </c>
      <c r="C12" s="152" t="s">
        <v>2556</v>
      </c>
      <c r="D12" s="155" t="s">
        <v>2557</v>
      </c>
      <c r="E12" s="158" t="s">
        <v>2558</v>
      </c>
      <c r="F12" s="161" t="s">
        <v>2532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2523</v>
      </c>
      <c r="B13" s="150" t="s">
        <v>2559</v>
      </c>
      <c r="C13" s="148" t="s">
        <v>2560</v>
      </c>
      <c r="D13" s="154" t="s">
        <v>2561</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2523</v>
      </c>
      <c r="B14" s="151" t="s">
        <v>2559</v>
      </c>
      <c r="C14" s="152" t="s">
        <v>2562</v>
      </c>
      <c r="D14" s="155" t="s">
        <v>2563</v>
      </c>
      <c r="E14" s="158" t="s">
        <v>2564</v>
      </c>
      <c r="F14" s="161" t="s">
        <v>2532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2523</v>
      </c>
      <c r="B15" s="151" t="s">
        <v>2559</v>
      </c>
      <c r="C15" s="152" t="s">
        <v>2565</v>
      </c>
      <c r="D15" s="155" t="s">
        <v>2566</v>
      </c>
      <c r="E15" s="158" t="s">
        <v>2567</v>
      </c>
      <c r="F15" s="161" t="s">
        <v>2532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2523</v>
      </c>
      <c r="B16" s="150" t="s">
        <v>2568</v>
      </c>
      <c r="C16" s="148" t="s">
        <v>2569</v>
      </c>
      <c r="D16" s="154" t="s">
        <v>2570</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2523</v>
      </c>
      <c r="B17" s="151" t="s">
        <v>2568</v>
      </c>
      <c r="C17" s="152" t="s">
        <v>2571</v>
      </c>
      <c r="D17" s="155" t="s">
        <v>2572</v>
      </c>
      <c r="E17" s="158" t="s">
        <v>2573</v>
      </c>
      <c r="F17" s="161" t="s">
        <v>2532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2523</v>
      </c>
      <c r="B18" s="151" t="s">
        <v>2568</v>
      </c>
      <c r="C18" s="152" t="s">
        <v>2574</v>
      </c>
      <c r="D18" s="155" t="s">
        <v>2575</v>
      </c>
      <c r="E18" s="158" t="s">
        <v>2576</v>
      </c>
      <c r="F18" s="161" t="s">
        <v>2536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2523</v>
      </c>
      <c r="B19" s="151" t="s">
        <v>2568</v>
      </c>
      <c r="C19" s="152" t="s">
        <v>2577</v>
      </c>
      <c r="D19" s="155" t="s">
        <v>2578</v>
      </c>
      <c r="E19" s="158" t="s">
        <v>2579</v>
      </c>
      <c r="F19" s="161" t="s">
        <v>2532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2523</v>
      </c>
      <c r="B20" s="151" t="s">
        <v>2568</v>
      </c>
      <c r="C20" s="152" t="s">
        <v>2580</v>
      </c>
      <c r="D20" s="155" t="s">
        <v>2581</v>
      </c>
      <c r="E20" s="158" t="s">
        <v>2582</v>
      </c>
      <c r="F20" s="161" t="s">
        <v>2532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2523</v>
      </c>
      <c r="B21" s="151" t="s">
        <v>2568</v>
      </c>
      <c r="C21" s="152" t="s">
        <v>2583</v>
      </c>
      <c r="D21" s="155" t="s">
        <v>2584</v>
      </c>
      <c r="E21" s="158" t="s">
        <v>2585</v>
      </c>
      <c r="F21" s="161" t="s">
        <v>2536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2523</v>
      </c>
      <c r="B22" s="151" t="s">
        <v>2568</v>
      </c>
      <c r="C22" s="152" t="s">
        <v>2586</v>
      </c>
      <c r="D22" s="155" t="s">
        <v>2587</v>
      </c>
      <c r="E22" s="158" t="s">
        <v>2588</v>
      </c>
      <c r="F22" s="161" t="s">
        <v>2532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2523</v>
      </c>
      <c r="B23" s="151" t="s">
        <v>2568</v>
      </c>
      <c r="C23" s="152" t="s">
        <v>2589</v>
      </c>
      <c r="D23" s="155" t="s">
        <v>2590</v>
      </c>
      <c r="E23" s="158" t="s">
        <v>2591</v>
      </c>
      <c r="F23" s="161" t="s">
        <v>2532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2523</v>
      </c>
      <c r="B24" s="150" t="s">
        <v>2592</v>
      </c>
      <c r="C24" s="148" t="s">
        <v>2593</v>
      </c>
      <c r="D24" s="154" t="s">
        <v>2594</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2523</v>
      </c>
      <c r="B25" s="151" t="s">
        <v>2592</v>
      </c>
      <c r="C25" s="152" t="s">
        <v>2595</v>
      </c>
      <c r="D25" s="155" t="s">
        <v>2596</v>
      </c>
      <c r="E25" s="158" t="s">
        <v>2597</v>
      </c>
      <c r="F25" s="161" t="s">
        <v>2532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2523</v>
      </c>
      <c r="B26" s="151" t="s">
        <v>2592</v>
      </c>
      <c r="C26" s="152" t="s">
        <v>2598</v>
      </c>
      <c r="D26" s="155" t="s">
        <v>2599</v>
      </c>
      <c r="E26" s="158" t="s">
        <v>2600</v>
      </c>
      <c r="F26" s="161" t="s">
        <v>2532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2523</v>
      </c>
      <c r="B27" s="151" t="s">
        <v>2592</v>
      </c>
      <c r="C27" s="152" t="s">
        <v>2601</v>
      </c>
      <c r="D27" s="155" t="s">
        <v>2602</v>
      </c>
      <c r="E27" s="158" t="s">
        <v>2603</v>
      </c>
      <c r="F27" s="161" t="s">
        <v>2536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2523</v>
      </c>
      <c r="B28" s="151" t="s">
        <v>2592</v>
      </c>
      <c r="C28" s="152" t="s">
        <v>2604</v>
      </c>
      <c r="D28" s="155" t="s">
        <v>2605</v>
      </c>
      <c r="E28" s="158" t="s">
        <v>2606</v>
      </c>
      <c r="F28" s="161" t="s">
        <v>2532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2523</v>
      </c>
      <c r="B29" s="150" t="s">
        <v>2607</v>
      </c>
      <c r="C29" s="148" t="s">
        <v>2608</v>
      </c>
      <c r="D29" s="154" t="s">
        <v>2609</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2523</v>
      </c>
      <c r="B30" s="151" t="s">
        <v>2607</v>
      </c>
      <c r="C30" s="152" t="s">
        <v>2610</v>
      </c>
      <c r="D30" s="155" t="s">
        <v>2611</v>
      </c>
      <c r="E30" s="158" t="s">
        <v>2612</v>
      </c>
      <c r="F30" s="161" t="s">
        <v>2546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2523</v>
      </c>
      <c r="B31" s="151" t="s">
        <v>2607</v>
      </c>
      <c r="C31" s="152" t="s">
        <v>2613</v>
      </c>
      <c r="D31" s="155" t="s">
        <v>2614</v>
      </c>
      <c r="E31" s="158" t="s">
        <v>2615</v>
      </c>
      <c r="F31" s="161" t="s">
        <v>2546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2523</v>
      </c>
      <c r="B32" s="151" t="s">
        <v>2607</v>
      </c>
      <c r="C32" s="152" t="s">
        <v>2616</v>
      </c>
      <c r="D32" s="155" t="s">
        <v>2617</v>
      </c>
      <c r="E32" s="158" t="s">
        <v>2618</v>
      </c>
      <c r="F32" s="161" t="s">
        <v>2546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2523</v>
      </c>
      <c r="B33" s="151" t="s">
        <v>2607</v>
      </c>
      <c r="C33" s="152" t="s">
        <v>2619</v>
      </c>
      <c r="D33" s="155" t="s">
        <v>2620</v>
      </c>
      <c r="E33" s="158" t="s">
        <v>2621</v>
      </c>
      <c r="F33" s="161" t="s">
        <v>2546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2523</v>
      </c>
      <c r="B34" s="151" t="s">
        <v>2607</v>
      </c>
      <c r="C34" s="152" t="s">
        <v>2622</v>
      </c>
      <c r="D34" s="155" t="s">
        <v>2623</v>
      </c>
      <c r="E34" s="158" t="s">
        <v>2624</v>
      </c>
      <c r="F34" s="161" t="s">
        <v>2546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2523</v>
      </c>
      <c r="B35" s="151" t="s">
        <v>2607</v>
      </c>
      <c r="C35" s="152" t="s">
        <v>2625</v>
      </c>
      <c r="D35" s="155" t="s">
        <v>2626</v>
      </c>
      <c r="E35" s="158" t="s">
        <v>2627</v>
      </c>
      <c r="F35" s="161" t="s">
        <v>2546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2523</v>
      </c>
      <c r="B36" s="151" t="s">
        <v>2607</v>
      </c>
      <c r="C36" s="152" t="s">
        <v>2628</v>
      </c>
      <c r="D36" s="155" t="s">
        <v>2629</v>
      </c>
      <c r="E36" s="158" t="s">
        <v>2630</v>
      </c>
      <c r="F36" s="161" t="s">
        <v>2546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2523</v>
      </c>
      <c r="B37" s="151" t="s">
        <v>2607</v>
      </c>
      <c r="C37" s="152" t="s">
        <v>2631</v>
      </c>
      <c r="D37" s="155" t="s">
        <v>2632</v>
      </c>
      <c r="E37" s="158" t="s">
        <v>2633</v>
      </c>
      <c r="F37" s="161" t="s">
        <v>2546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2523</v>
      </c>
      <c r="B38" s="151" t="s">
        <v>2607</v>
      </c>
      <c r="C38" s="152" t="s">
        <v>2634</v>
      </c>
      <c r="D38" s="155" t="s">
        <v>2635</v>
      </c>
      <c r="E38" s="158" t="s">
        <v>2636</v>
      </c>
      <c r="F38" s="161" t="s">
        <v>2546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2523</v>
      </c>
      <c r="B39" s="151" t="s">
        <v>2607</v>
      </c>
      <c r="C39" s="152" t="s">
        <v>2637</v>
      </c>
      <c r="D39" s="155" t="s">
        <v>2638</v>
      </c>
      <c r="E39" s="158" t="s">
        <v>2639</v>
      </c>
      <c r="F39" s="161" t="s">
        <v>2546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2640</v>
      </c>
      <c r="B40" s="149" t="s">
        <v>25</v>
      </c>
      <c r="C40" s="147" t="s">
        <v>2641</v>
      </c>
      <c r="D40" s="153" t="s">
        <v>2642</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2640</v>
      </c>
      <c r="B41" s="150" t="s">
        <v>2643</v>
      </c>
      <c r="C41" s="148" t="s">
        <v>2644</v>
      </c>
      <c r="D41" s="154" t="s">
        <v>2645</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2640</v>
      </c>
      <c r="B42" s="151" t="s">
        <v>2643</v>
      </c>
      <c r="C42" s="152" t="s">
        <v>2646</v>
      </c>
      <c r="D42" s="155" t="s">
        <v>2647</v>
      </c>
      <c r="E42" s="158" t="s">
        <v>2648</v>
      </c>
      <c r="F42" s="161" t="s">
        <v>2532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2640</v>
      </c>
      <c r="B43" s="151" t="s">
        <v>2643</v>
      </c>
      <c r="C43" s="152" t="s">
        <v>2649</v>
      </c>
      <c r="D43" s="155" t="s">
        <v>2650</v>
      </c>
      <c r="E43" s="158" t="s">
        <v>2651</v>
      </c>
      <c r="F43" s="161" t="s">
        <v>2532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2640</v>
      </c>
      <c r="B44" s="151" t="s">
        <v>2643</v>
      </c>
      <c r="C44" s="152" t="s">
        <v>2652</v>
      </c>
      <c r="D44" s="155" t="s">
        <v>2653</v>
      </c>
      <c r="E44" s="158" t="s">
        <v>2654</v>
      </c>
      <c r="F44" s="161" t="s">
        <v>2536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2640</v>
      </c>
      <c r="B45" s="151" t="s">
        <v>2643</v>
      </c>
      <c r="C45" s="152" t="s">
        <v>2655</v>
      </c>
      <c r="D45" s="155" t="s">
        <v>2656</v>
      </c>
      <c r="E45" s="158" t="s">
        <v>2657</v>
      </c>
      <c r="F45" s="161" t="s">
        <v>2546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2640</v>
      </c>
      <c r="B46" s="151" t="s">
        <v>2643</v>
      </c>
      <c r="C46" s="152" t="s">
        <v>2658</v>
      </c>
      <c r="D46" s="155" t="s">
        <v>2659</v>
      </c>
      <c r="E46" s="158" t="s">
        <v>2660</v>
      </c>
      <c r="F46" s="161" t="s">
        <v>2532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2640</v>
      </c>
      <c r="B47" s="151" t="s">
        <v>2643</v>
      </c>
      <c r="C47" s="152" t="s">
        <v>2661</v>
      </c>
      <c r="D47" s="155" t="s">
        <v>2662</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2640</v>
      </c>
      <c r="B48" s="151" t="s">
        <v>2643</v>
      </c>
      <c r="C48" s="152" t="s">
        <v>2663</v>
      </c>
      <c r="D48" s="155" t="s">
        <v>2664</v>
      </c>
      <c r="E48" s="158" t="s">
        <v>2665</v>
      </c>
      <c r="F48" s="161" t="s">
        <v>2532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2640</v>
      </c>
      <c r="B49" s="151" t="s">
        <v>2643</v>
      </c>
      <c r="C49" s="152" t="s">
        <v>2666</v>
      </c>
      <c r="D49" s="155" t="s">
        <v>2667</v>
      </c>
      <c r="E49" s="158" t="s">
        <v>2668</v>
      </c>
      <c r="F49" s="161" t="s">
        <v>2536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2640</v>
      </c>
      <c r="B50" s="150" t="s">
        <v>2669</v>
      </c>
      <c r="C50" s="148" t="s">
        <v>2670</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2640</v>
      </c>
      <c r="B51" s="151" t="s">
        <v>2669</v>
      </c>
      <c r="C51" s="152" t="s">
        <v>2671</v>
      </c>
      <c r="D51" s="155" t="s">
        <v>2672</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2640</v>
      </c>
      <c r="B52" s="151" t="s">
        <v>2669</v>
      </c>
      <c r="C52" s="152" t="s">
        <v>2673</v>
      </c>
      <c r="D52" s="155" t="s">
        <v>2674</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2640</v>
      </c>
      <c r="B53" s="151" t="s">
        <v>2669</v>
      </c>
      <c r="C53" s="152" t="s">
        <v>2675</v>
      </c>
      <c r="D53" s="155" t="s">
        <v>2676</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2640</v>
      </c>
      <c r="B54" s="151" t="s">
        <v>2669</v>
      </c>
      <c r="C54" s="152" t="s">
        <v>2677</v>
      </c>
      <c r="D54" s="155" t="s">
        <v>2678</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2640</v>
      </c>
      <c r="B55" s="151" t="s">
        <v>2669</v>
      </c>
      <c r="C55" s="152" t="s">
        <v>2679</v>
      </c>
      <c r="D55" s="155" t="s">
        <v>2680</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2640</v>
      </c>
      <c r="B56" s="150" t="s">
        <v>794</v>
      </c>
      <c r="C56" s="148" t="s">
        <v>2681</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2640</v>
      </c>
      <c r="B57" s="151" t="s">
        <v>794</v>
      </c>
      <c r="C57" s="152" t="s">
        <v>2682</v>
      </c>
      <c r="D57" s="155" t="s">
        <v>2683</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2640</v>
      </c>
      <c r="B58" s="151" t="s">
        <v>794</v>
      </c>
      <c r="C58" s="152" t="s">
        <v>2684</v>
      </c>
      <c r="D58" s="155" t="s">
        <v>2685</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2640</v>
      </c>
      <c r="B59" s="151" t="s">
        <v>794</v>
      </c>
      <c r="C59" s="152" t="s">
        <v>2686</v>
      </c>
      <c r="D59" s="155" t="s">
        <v>2687</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2640</v>
      </c>
      <c r="B60" s="151" t="s">
        <v>794</v>
      </c>
      <c r="C60" s="152" t="s">
        <v>2688</v>
      </c>
      <c r="D60" s="155" t="s">
        <v>2689</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2640</v>
      </c>
      <c r="B61" s="150" t="s">
        <v>2690</v>
      </c>
      <c r="C61" s="148" t="s">
        <v>2691</v>
      </c>
      <c r="D61" s="154" t="s">
        <v>2692</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2640</v>
      </c>
      <c r="B62" s="151" t="s">
        <v>2690</v>
      </c>
      <c r="C62" s="152" t="s">
        <v>2693</v>
      </c>
      <c r="D62" s="155" t="s">
        <v>2694</v>
      </c>
      <c r="E62" s="158" t="s">
        <v>2695</v>
      </c>
      <c r="F62" s="161" t="s">
        <v>2532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2640</v>
      </c>
      <c r="B63" s="151" t="s">
        <v>2690</v>
      </c>
      <c r="C63" s="152" t="s">
        <v>2696</v>
      </c>
      <c r="D63" s="155" t="s">
        <v>2697</v>
      </c>
      <c r="E63" s="158" t="s">
        <v>2698</v>
      </c>
      <c r="F63" s="161" t="s">
        <v>2536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2640</v>
      </c>
      <c r="B64" s="151" t="s">
        <v>2690</v>
      </c>
      <c r="C64" s="152" t="s">
        <v>2699</v>
      </c>
      <c r="D64" s="155" t="s">
        <v>2700</v>
      </c>
      <c r="E64" s="158" t="s">
        <v>2701</v>
      </c>
      <c r="F64" s="161" t="s">
        <v>2532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2640</v>
      </c>
      <c r="B65" s="151" t="s">
        <v>2690</v>
      </c>
      <c r="C65" s="152" t="s">
        <v>2702</v>
      </c>
      <c r="D65" s="155" t="s">
        <v>2703</v>
      </c>
      <c r="E65" s="158" t="s">
        <v>2704</v>
      </c>
      <c r="F65" s="161" t="s">
        <v>2532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2640</v>
      </c>
      <c r="B66" s="150" t="s">
        <v>2298</v>
      </c>
      <c r="C66" s="148" t="s">
        <v>2705</v>
      </c>
      <c r="D66" s="154" t="s">
        <v>2706</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2640</v>
      </c>
      <c r="B67" s="151" t="s">
        <v>2298</v>
      </c>
      <c r="C67" s="152" t="s">
        <v>2707</v>
      </c>
      <c r="D67" s="155" t="s">
        <v>2708</v>
      </c>
      <c r="E67" s="158" t="s">
        <v>2709</v>
      </c>
      <c r="F67" s="161" t="s">
        <v>2532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2640</v>
      </c>
      <c r="B68" s="151" t="s">
        <v>2298</v>
      </c>
      <c r="C68" s="152" t="s">
        <v>2710</v>
      </c>
      <c r="D68" s="155" t="s">
        <v>2711</v>
      </c>
      <c r="E68" s="158" t="s">
        <v>2712</v>
      </c>
      <c r="F68" s="161" t="s">
        <v>2532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2640</v>
      </c>
      <c r="B69" s="151" t="s">
        <v>2298</v>
      </c>
      <c r="C69" s="152" t="s">
        <v>2713</v>
      </c>
      <c r="D69" s="155" t="s">
        <v>2714</v>
      </c>
      <c r="E69" s="158" t="s">
        <v>2715</v>
      </c>
      <c r="F69" s="161" t="s">
        <v>2536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2640</v>
      </c>
      <c r="B70" s="151" t="s">
        <v>2298</v>
      </c>
      <c r="C70" s="152" t="s">
        <v>2716</v>
      </c>
      <c r="D70" s="155" t="s">
        <v>2717</v>
      </c>
      <c r="E70" s="158" t="s">
        <v>2718</v>
      </c>
      <c r="F70" s="161" t="s">
        <v>2532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2640</v>
      </c>
      <c r="B71" s="151" t="s">
        <v>2298</v>
      </c>
      <c r="C71" s="152" t="s">
        <v>2719</v>
      </c>
      <c r="D71" s="155" t="s">
        <v>2720</v>
      </c>
      <c r="E71" s="158" t="s">
        <v>2721</v>
      </c>
      <c r="F71" s="161" t="s">
        <v>2532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2640</v>
      </c>
      <c r="B72" s="151" t="s">
        <v>2298</v>
      </c>
      <c r="C72" s="152" t="s">
        <v>2722</v>
      </c>
      <c r="D72" s="155" t="s">
        <v>2723</v>
      </c>
      <c r="E72" s="158" t="s">
        <v>2724</v>
      </c>
      <c r="F72" s="161" t="s">
        <v>2532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2640</v>
      </c>
      <c r="B73" s="151" t="s">
        <v>2298</v>
      </c>
      <c r="C73" s="152" t="s">
        <v>2725</v>
      </c>
      <c r="D73" s="155" t="s">
        <v>2726</v>
      </c>
      <c r="E73" s="158" t="s">
        <v>2727</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2640</v>
      </c>
      <c r="B74" s="151" t="s">
        <v>2298</v>
      </c>
      <c r="C74" s="152" t="s">
        <v>2728</v>
      </c>
      <c r="D74" s="155" t="s">
        <v>2729</v>
      </c>
      <c r="E74" s="158" t="s">
        <v>2730</v>
      </c>
      <c r="F74" s="161" t="s">
        <v>2536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2640</v>
      </c>
      <c r="B75" s="151" t="s">
        <v>2298</v>
      </c>
      <c r="C75" s="152" t="s">
        <v>2731</v>
      </c>
      <c r="D75" s="155" t="s">
        <v>2732</v>
      </c>
      <c r="E75" s="158" t="s">
        <v>2733</v>
      </c>
      <c r="F75" s="161" t="s">
        <v>2546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2640</v>
      </c>
      <c r="B76" s="151" t="s">
        <v>2298</v>
      </c>
      <c r="C76" s="152" t="s">
        <v>2734</v>
      </c>
      <c r="D76" s="155" t="s">
        <v>2735</v>
      </c>
      <c r="E76" s="158" t="s">
        <v>2736</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2640</v>
      </c>
      <c r="B77" s="150" t="s">
        <v>2568</v>
      </c>
      <c r="C77" s="148" t="s">
        <v>2737</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2640</v>
      </c>
      <c r="B78" s="151" t="s">
        <v>2568</v>
      </c>
      <c r="C78" s="152" t="s">
        <v>2738</v>
      </c>
      <c r="D78" s="155" t="s">
        <v>2739</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2640</v>
      </c>
      <c r="B79" s="151" t="s">
        <v>2568</v>
      </c>
      <c r="C79" s="152" t="s">
        <v>2740</v>
      </c>
      <c r="D79" s="155" t="s">
        <v>2741</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2640</v>
      </c>
      <c r="B80" s="151" t="s">
        <v>2568</v>
      </c>
      <c r="C80" s="152" t="s">
        <v>2742</v>
      </c>
      <c r="D80" s="155" t="s">
        <v>2743</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2640</v>
      </c>
      <c r="B81" s="150" t="s">
        <v>2496</v>
      </c>
      <c r="C81" s="148" t="s">
        <v>2744</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2640</v>
      </c>
      <c r="B82" s="151" t="s">
        <v>2496</v>
      </c>
      <c r="C82" s="152" t="s">
        <v>2745</v>
      </c>
      <c r="D82" s="155" t="s">
        <v>2746</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2640</v>
      </c>
      <c r="B83" s="151" t="s">
        <v>2496</v>
      </c>
      <c r="C83" s="152" t="s">
        <v>2747</v>
      </c>
      <c r="D83" s="155" t="s">
        <v>2748</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2640</v>
      </c>
      <c r="B84" s="151" t="s">
        <v>2496</v>
      </c>
      <c r="C84" s="152" t="s">
        <v>2749</v>
      </c>
      <c r="D84" s="155" t="s">
        <v>2750</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2640</v>
      </c>
      <c r="B85" s="151" t="s">
        <v>2496</v>
      </c>
      <c r="C85" s="152" t="s">
        <v>2751</v>
      </c>
      <c r="D85" s="155" t="s">
        <v>2752</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2640</v>
      </c>
      <c r="B86" s="151" t="s">
        <v>2496</v>
      </c>
      <c r="C86" s="152" t="s">
        <v>2753</v>
      </c>
      <c r="D86" s="155" t="s">
        <v>2754</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2755</v>
      </c>
      <c r="B87" s="149" t="s">
        <v>25</v>
      </c>
      <c r="C87" s="147" t="s">
        <v>2756</v>
      </c>
      <c r="D87" s="153" t="s">
        <v>2757</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2755</v>
      </c>
      <c r="B88" s="150" t="s">
        <v>2758</v>
      </c>
      <c r="C88" s="148" t="s">
        <v>2759</v>
      </c>
      <c r="D88" s="154" t="s">
        <v>2760</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2755</v>
      </c>
      <c r="B89" s="151" t="s">
        <v>2758</v>
      </c>
      <c r="C89" s="152" t="s">
        <v>2761</v>
      </c>
      <c r="D89" s="155" t="s">
        <v>2762</v>
      </c>
      <c r="E89" s="158" t="s">
        <v>2763</v>
      </c>
      <c r="F89" s="161" t="s">
        <v>2532</v>
      </c>
      <c r="G89" s="164">
        <f>IF(COUNTIF(H89:AU89,"&lt;&gt;")=0,"",SUMPRODUCT(((Recommendations[ImplStatus]="Implemented")+(Recommendations[ImplStatus]="Compensated"))*ISNUMBER(MATCH(Recommendations[Id],H89:AU89,0)))/COUNTIF(H89:AU89,"&lt;&gt;"))</f>
        <v>0</v>
      </c>
      <c r="H89" s="167" t="s">
        <v>104</v>
      </c>
      <c r="I89" s="167" t="s">
        <v>110</v>
      </c>
      <c r="J89" s="167" t="s">
        <v>116</v>
      </c>
      <c r="K89" s="167" t="s">
        <v>224</v>
      </c>
      <c r="L89" s="167" t="s">
        <v>231</v>
      </c>
      <c r="M89" s="167" t="s">
        <v>270</v>
      </c>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2755</v>
      </c>
      <c r="B90" s="151" t="s">
        <v>2758</v>
      </c>
      <c r="C90" s="152" t="s">
        <v>2764</v>
      </c>
      <c r="D90" s="155" t="s">
        <v>2765</v>
      </c>
      <c r="E90" s="158" t="s">
        <v>2766</v>
      </c>
      <c r="F90" s="161" t="s">
        <v>2536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2755</v>
      </c>
      <c r="B91" s="151" t="s">
        <v>2758</v>
      </c>
      <c r="C91" s="152" t="s">
        <v>2767</v>
      </c>
      <c r="D91" s="155" t="s">
        <v>2768</v>
      </c>
      <c r="E91" s="158" t="s">
        <v>2769</v>
      </c>
      <c r="F91" s="161" t="s">
        <v>2532</v>
      </c>
      <c r="G91" s="164">
        <f>IF(COUNTIF(H91:AU91,"&lt;&gt;")=0,"",SUMPRODUCT(((Recommendations[ImplStatus]="Implemented")+(Recommendations[ImplStatus]="Compensated"))*ISNUMBER(MATCH(Recommendations[Id],H91:AU91,0)))/COUNTIF(H91:AU91,"&lt;&gt;"))</f>
        <v>0</v>
      </c>
      <c r="H91" s="167" t="s">
        <v>277</v>
      </c>
      <c r="I91" s="167" t="s">
        <v>537</v>
      </c>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2755</v>
      </c>
      <c r="B92" s="151" t="s">
        <v>2758</v>
      </c>
      <c r="C92" s="152" t="s">
        <v>2770</v>
      </c>
      <c r="D92" s="155" t="s">
        <v>2771</v>
      </c>
      <c r="E92" s="158" t="s">
        <v>2772</v>
      </c>
      <c r="F92" s="161" t="s">
        <v>2532</v>
      </c>
      <c r="G92" s="164">
        <f>IF(COUNTIF(H92:AU92,"&lt;&gt;")=0,"",SUMPRODUCT(((Recommendations[ImplStatus]="Implemented")+(Recommendations[ImplStatus]="Compensated"))*ISNUMBER(MATCH(Recommendations[Id],H92:AU92,0)))/COUNTIF(H92:AU92,"&lt;&gt;"))</f>
        <v>0</v>
      </c>
      <c r="H92" s="167" t="s">
        <v>31</v>
      </c>
      <c r="I92" s="167" t="s">
        <v>256</v>
      </c>
      <c r="J92" s="167" t="s">
        <v>270</v>
      </c>
      <c r="K92" s="167" t="s">
        <v>277</v>
      </c>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2755</v>
      </c>
      <c r="B93" s="151" t="s">
        <v>2758</v>
      </c>
      <c r="C93" s="152" t="s">
        <v>2773</v>
      </c>
      <c r="D93" s="155" t="s">
        <v>2774</v>
      </c>
      <c r="E93" s="158" t="s">
        <v>2775</v>
      </c>
      <c r="F93" s="161" t="s">
        <v>2532</v>
      </c>
      <c r="G93" s="164">
        <f>IF(COUNTIF(H93:AU93,"&lt;&gt;")=0,"",SUMPRODUCT(((Recommendations[ImplStatus]="Implemented")+(Recommendations[ImplStatus]="Compensated"))*ISNUMBER(MATCH(Recommendations[Id],H93:AU93,0)))/COUNTIF(H93:AU93,"&lt;&gt;"))</f>
        <v>0</v>
      </c>
      <c r="H93" s="167" t="s">
        <v>116</v>
      </c>
      <c r="I93" s="167" t="s">
        <v>224</v>
      </c>
      <c r="J93" s="167" t="s">
        <v>537</v>
      </c>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2755</v>
      </c>
      <c r="B94" s="151" t="s">
        <v>2758</v>
      </c>
      <c r="C94" s="152" t="s">
        <v>2776</v>
      </c>
      <c r="D94" s="155" t="s">
        <v>2777</v>
      </c>
      <c r="E94" s="158" t="s">
        <v>2778</v>
      </c>
      <c r="F94" s="161" t="s">
        <v>2536</v>
      </c>
      <c r="G94" s="164">
        <f>IF(COUNTIF(H94:AU94,"&lt;&gt;")=0,"",SUMPRODUCT(((Recommendations[ImplStatus]="Implemented")+(Recommendations[ImplStatus]="Compensated"))*ISNUMBER(MATCH(Recommendations[Id],H94:AU94,0)))/COUNTIF(H94:AU94,"&lt;&gt;"))</f>
        <v>0</v>
      </c>
      <c r="H94" s="167" t="s">
        <v>110</v>
      </c>
      <c r="I94" s="167" t="s">
        <v>116</v>
      </c>
      <c r="J94" s="167" t="s">
        <v>224</v>
      </c>
      <c r="K94" s="167" t="s">
        <v>231</v>
      </c>
      <c r="L94" s="167" t="s">
        <v>537</v>
      </c>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2755</v>
      </c>
      <c r="B95" s="150" t="s">
        <v>2779</v>
      </c>
      <c r="C95" s="148" t="s">
        <v>2780</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2755</v>
      </c>
      <c r="B96" s="151" t="s">
        <v>2779</v>
      </c>
      <c r="C96" s="152" t="s">
        <v>2781</v>
      </c>
      <c r="D96" s="155" t="s">
        <v>2782</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2755</v>
      </c>
      <c r="B97" s="151" t="s">
        <v>2779</v>
      </c>
      <c r="C97" s="152" t="s">
        <v>2783</v>
      </c>
      <c r="D97" s="155" t="s">
        <v>2784</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2755</v>
      </c>
      <c r="B98" s="151" t="s">
        <v>2779</v>
      </c>
      <c r="C98" s="152" t="s">
        <v>2785</v>
      </c>
      <c r="D98" s="155" t="s">
        <v>2786</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2755</v>
      </c>
      <c r="B99" s="151" t="s">
        <v>2779</v>
      </c>
      <c r="C99" s="152" t="s">
        <v>2787</v>
      </c>
      <c r="D99" s="155" t="s">
        <v>2788</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2755</v>
      </c>
      <c r="B100" s="151" t="s">
        <v>2779</v>
      </c>
      <c r="C100" s="152" t="s">
        <v>2789</v>
      </c>
      <c r="D100" s="155" t="s">
        <v>2790</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2755</v>
      </c>
      <c r="B101" s="151" t="s">
        <v>2779</v>
      </c>
      <c r="C101" s="152" t="s">
        <v>2791</v>
      </c>
      <c r="D101" s="155" t="s">
        <v>2792</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2755</v>
      </c>
      <c r="B102" s="151" t="s">
        <v>2779</v>
      </c>
      <c r="C102" s="152" t="s">
        <v>2793</v>
      </c>
      <c r="D102" s="155" t="s">
        <v>2794</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2755</v>
      </c>
      <c r="B103" s="150" t="s">
        <v>1939</v>
      </c>
      <c r="C103" s="148" t="s">
        <v>2795</v>
      </c>
      <c r="D103" s="154" t="s">
        <v>2796</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2755</v>
      </c>
      <c r="B104" s="151" t="s">
        <v>1939</v>
      </c>
      <c r="C104" s="152" t="s">
        <v>2797</v>
      </c>
      <c r="D104" s="155" t="s">
        <v>2798</v>
      </c>
      <c r="E104" s="158" t="s">
        <v>2799</v>
      </c>
      <c r="F104" s="161" t="s">
        <v>2532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2755</v>
      </c>
      <c r="B105" s="151" t="s">
        <v>1939</v>
      </c>
      <c r="C105" s="152" t="s">
        <v>2800</v>
      </c>
      <c r="D105" s="155" t="s">
        <v>2801</v>
      </c>
      <c r="E105" s="158" t="s">
        <v>2802</v>
      </c>
      <c r="F105" s="161" t="s">
        <v>2536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2755</v>
      </c>
      <c r="B106" s="151" t="s">
        <v>1939</v>
      </c>
      <c r="C106" s="152" t="s">
        <v>2803</v>
      </c>
      <c r="D106" s="155" t="s">
        <v>2804</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2755</v>
      </c>
      <c r="B107" s="151" t="s">
        <v>1939</v>
      </c>
      <c r="C107" s="152" t="s">
        <v>2805</v>
      </c>
      <c r="D107" s="155" t="s">
        <v>2806</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2755</v>
      </c>
      <c r="B108" s="151" t="s">
        <v>1939</v>
      </c>
      <c r="C108" s="152" t="s">
        <v>2807</v>
      </c>
      <c r="D108" s="155" t="s">
        <v>2808</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2755</v>
      </c>
      <c r="B109" s="150" t="s">
        <v>2809</v>
      </c>
      <c r="C109" s="148" t="s">
        <v>2810</v>
      </c>
      <c r="D109" s="154" t="s">
        <v>2811</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2755</v>
      </c>
      <c r="B110" s="151" t="s">
        <v>2809</v>
      </c>
      <c r="C110" s="152" t="s">
        <v>2812</v>
      </c>
      <c r="D110" s="155" t="s">
        <v>2813</v>
      </c>
      <c r="E110" s="158" t="s">
        <v>2814</v>
      </c>
      <c r="F110" s="161" t="s">
        <v>2532</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2755</v>
      </c>
      <c r="B111" s="151" t="s">
        <v>2809</v>
      </c>
      <c r="C111" s="152" t="s">
        <v>2815</v>
      </c>
      <c r="D111" s="155" t="s">
        <v>2816</v>
      </c>
      <c r="E111" s="158" t="s">
        <v>2817</v>
      </c>
      <c r="F111" s="161" t="s">
        <v>2532</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2755</v>
      </c>
      <c r="B112" s="151" t="s">
        <v>2809</v>
      </c>
      <c r="C112" s="152" t="s">
        <v>2818</v>
      </c>
      <c r="D112" s="155" t="s">
        <v>2819</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2755</v>
      </c>
      <c r="B113" s="151" t="s">
        <v>2809</v>
      </c>
      <c r="C113" s="152" t="s">
        <v>2820</v>
      </c>
      <c r="D113" s="155" t="s">
        <v>2821</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2755</v>
      </c>
      <c r="B114" s="151" t="s">
        <v>2809</v>
      </c>
      <c r="C114" s="152" t="s">
        <v>2822</v>
      </c>
      <c r="D114" s="155" t="s">
        <v>2823</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2755</v>
      </c>
      <c r="B115" s="151" t="s">
        <v>2809</v>
      </c>
      <c r="C115" s="152" t="s">
        <v>2824</v>
      </c>
      <c r="D115" s="155" t="s">
        <v>2825</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2755</v>
      </c>
      <c r="B116" s="151" t="s">
        <v>2809</v>
      </c>
      <c r="C116" s="152" t="s">
        <v>2826</v>
      </c>
      <c r="D116" s="155" t="s">
        <v>2827</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2755</v>
      </c>
      <c r="B117" s="151" t="s">
        <v>2809</v>
      </c>
      <c r="C117" s="152" t="s">
        <v>2828</v>
      </c>
      <c r="D117" s="155" t="s">
        <v>2829</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2755</v>
      </c>
      <c r="B118" s="151" t="s">
        <v>2809</v>
      </c>
      <c r="C118" s="152" t="s">
        <v>2830</v>
      </c>
      <c r="D118" s="155" t="s">
        <v>2831</v>
      </c>
      <c r="E118" s="158" t="s">
        <v>2832</v>
      </c>
      <c r="F118" s="161" t="s">
        <v>2532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2755</v>
      </c>
      <c r="B119" s="151" t="s">
        <v>2809</v>
      </c>
      <c r="C119" s="152" t="s">
        <v>2833</v>
      </c>
      <c r="D119" s="155" t="s">
        <v>2834</v>
      </c>
      <c r="E119" s="158" t="s">
        <v>2835</v>
      </c>
      <c r="F119" s="161" t="s">
        <v>2532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2755</v>
      </c>
      <c r="B120" s="150" t="s">
        <v>2836</v>
      </c>
      <c r="C120" s="148" t="s">
        <v>2837</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2755</v>
      </c>
      <c r="B121" s="151" t="s">
        <v>2836</v>
      </c>
      <c r="C121" s="152" t="s">
        <v>2838</v>
      </c>
      <c r="D121" s="155" t="s">
        <v>2839</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2755</v>
      </c>
      <c r="B122" s="151" t="s">
        <v>2836</v>
      </c>
      <c r="C122" s="152" t="s">
        <v>2840</v>
      </c>
      <c r="D122" s="155" t="s">
        <v>2841</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2755</v>
      </c>
      <c r="B123" s="151" t="s">
        <v>2836</v>
      </c>
      <c r="C123" s="152" t="s">
        <v>2842</v>
      </c>
      <c r="D123" s="155" t="s">
        <v>2843</v>
      </c>
      <c r="E123" s="158"/>
      <c r="F123" s="161" t="s">
        <v>25</v>
      </c>
      <c r="G123" s="164">
        <f>IF(COUNTIF(H123:AU123,"&lt;&gt;")=0,"",SUMPRODUCT(((Recommendations[ImplStatus]="Implemented")+(Recommendations[ImplStatus]="Compensated"))*ISNUMBER(MATCH(Recommendations[Id],H123:AU123,0)))/COUNTIF(H123:AU123,"&lt;&gt;"))</f>
        <v>0</v>
      </c>
      <c r="H123" s="167" t="s">
        <v>284</v>
      </c>
      <c r="I123" s="167" t="s">
        <v>355</v>
      </c>
      <c r="J123" s="167" t="s">
        <v>474</v>
      </c>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2755</v>
      </c>
      <c r="B124" s="151" t="s">
        <v>2836</v>
      </c>
      <c r="C124" s="152" t="s">
        <v>2844</v>
      </c>
      <c r="D124" s="155" t="s">
        <v>2845</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2755</v>
      </c>
      <c r="B125" s="151" t="s">
        <v>2836</v>
      </c>
      <c r="C125" s="152" t="s">
        <v>2846</v>
      </c>
      <c r="D125" s="155" t="s">
        <v>2847</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2755</v>
      </c>
      <c r="B126" s="151" t="s">
        <v>2836</v>
      </c>
      <c r="C126" s="152" t="s">
        <v>2848</v>
      </c>
      <c r="D126" s="155" t="s">
        <v>2849</v>
      </c>
      <c r="E126" s="158"/>
      <c r="F126" s="161" t="s">
        <v>25</v>
      </c>
      <c r="G126" s="164">
        <f>IF(COUNTIF(H126:AU126,"&lt;&gt;")=0,"",SUMPRODUCT(((Recommendations[ImplStatus]="Implemented")+(Recommendations[ImplStatus]="Compensated"))*ISNUMBER(MATCH(Recommendations[Id],H126:AU126,0)))/COUNTIF(H126:AU126,"&lt;&gt;"))</f>
        <v>0</v>
      </c>
      <c r="H126" s="167" t="s">
        <v>311</v>
      </c>
      <c r="I126" s="167" t="s">
        <v>318</v>
      </c>
      <c r="J126" s="167" t="s">
        <v>326</v>
      </c>
      <c r="K126" s="167" t="s">
        <v>341</v>
      </c>
      <c r="L126" s="167" t="s">
        <v>530</v>
      </c>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2755</v>
      </c>
      <c r="B127" s="151" t="s">
        <v>2836</v>
      </c>
      <c r="C127" s="152" t="s">
        <v>2850</v>
      </c>
      <c r="D127" s="155" t="s">
        <v>2851</v>
      </c>
      <c r="E127" s="158"/>
      <c r="F127" s="161" t="s">
        <v>25</v>
      </c>
      <c r="G127" s="164">
        <f>IF(COUNTIF(H127:AU127,"&lt;&gt;")=0,"",SUMPRODUCT(((Recommendations[ImplStatus]="Implemented")+(Recommendations[ImplStatus]="Compensated"))*ISNUMBER(MATCH(Recommendations[Id],H127:AU127,0)))/COUNTIF(H127:AU127,"&lt;&gt;"))</f>
        <v>0</v>
      </c>
      <c r="H127" s="167" t="s">
        <v>284</v>
      </c>
      <c r="I127" s="167" t="s">
        <v>311</v>
      </c>
      <c r="J127" s="167" t="s">
        <v>341</v>
      </c>
      <c r="K127" s="167" t="s">
        <v>494</v>
      </c>
      <c r="L127" s="167" t="s">
        <v>502</v>
      </c>
      <c r="M127" s="167" t="s">
        <v>509</v>
      </c>
      <c r="N127" s="167" t="s">
        <v>522</v>
      </c>
      <c r="O127" s="167" t="s">
        <v>530</v>
      </c>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2755</v>
      </c>
      <c r="B128" s="151" t="s">
        <v>2836</v>
      </c>
      <c r="C128" s="152" t="s">
        <v>2852</v>
      </c>
      <c r="D128" s="155" t="s">
        <v>2853</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2755</v>
      </c>
      <c r="B129" s="151" t="s">
        <v>2836</v>
      </c>
      <c r="C129" s="152" t="s">
        <v>2854</v>
      </c>
      <c r="D129" s="155" t="s">
        <v>2855</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2755</v>
      </c>
      <c r="B130" s="151" t="s">
        <v>2836</v>
      </c>
      <c r="C130" s="152" t="s">
        <v>2856</v>
      </c>
      <c r="D130" s="155" t="s">
        <v>2857</v>
      </c>
      <c r="E130" s="158"/>
      <c r="F130" s="161" t="s">
        <v>25</v>
      </c>
      <c r="G130" s="164">
        <f>IF(COUNTIF(H130:AU130,"&lt;&gt;")=0,"",SUMPRODUCT(((Recommendations[ImplStatus]="Implemented")+(Recommendations[ImplStatus]="Compensated"))*ISNUMBER(MATCH(Recommendations[Id],H130:AU130,0)))/COUNTIF(H130:AU130,"&lt;&gt;"))</f>
        <v>0</v>
      </c>
      <c r="H130" s="167" t="s">
        <v>148</v>
      </c>
      <c r="I130" s="167" t="s">
        <v>311</v>
      </c>
      <c r="J130" s="167" t="s">
        <v>341</v>
      </c>
      <c r="K130" s="167" t="s">
        <v>502</v>
      </c>
      <c r="L130" s="167" t="s">
        <v>509</v>
      </c>
      <c r="M130" s="167" t="s">
        <v>522</v>
      </c>
      <c r="N130" s="167" t="s">
        <v>530</v>
      </c>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2755</v>
      </c>
      <c r="B131" s="151" t="s">
        <v>2836</v>
      </c>
      <c r="C131" s="152" t="s">
        <v>2858</v>
      </c>
      <c r="D131" s="155" t="s">
        <v>2859</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2755</v>
      </c>
      <c r="B132" s="151" t="s">
        <v>2836</v>
      </c>
      <c r="C132" s="152" t="s">
        <v>2860</v>
      </c>
      <c r="D132" s="155" t="s">
        <v>2861</v>
      </c>
      <c r="E132" s="158"/>
      <c r="F132" s="161" t="s">
        <v>25</v>
      </c>
      <c r="G132" s="164">
        <f>IF(COUNTIF(H132:AU132,"&lt;&gt;")=0,"",SUMPRODUCT(((Recommendations[ImplStatus]="Implemented")+(Recommendations[ImplStatus]="Compensated"))*ISNUMBER(MATCH(Recommendations[Id],H132:AU132,0)))/COUNTIF(H132:AU132,"&lt;&gt;"))</f>
        <v>0</v>
      </c>
      <c r="H132" s="167" t="s">
        <v>297</v>
      </c>
      <c r="I132" s="167" t="s">
        <v>502</v>
      </c>
      <c r="J132" s="167" t="s">
        <v>509</v>
      </c>
      <c r="K132" s="167" t="s">
        <v>522</v>
      </c>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2755</v>
      </c>
      <c r="B133" s="150" t="s">
        <v>2862</v>
      </c>
      <c r="C133" s="148" t="s">
        <v>2863</v>
      </c>
      <c r="D133" s="154" t="s">
        <v>2864</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2755</v>
      </c>
      <c r="B134" s="151" t="s">
        <v>2862</v>
      </c>
      <c r="C134" s="152" t="s">
        <v>2865</v>
      </c>
      <c r="D134" s="155" t="s">
        <v>2866</v>
      </c>
      <c r="E134" s="158" t="s">
        <v>2867</v>
      </c>
      <c r="F134" s="161" t="s">
        <v>2536</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2755</v>
      </c>
      <c r="B135" s="151" t="s">
        <v>2862</v>
      </c>
      <c r="C135" s="152" t="s">
        <v>2868</v>
      </c>
      <c r="D135" s="155" t="s">
        <v>2869</v>
      </c>
      <c r="E135" s="158" t="s">
        <v>2870</v>
      </c>
      <c r="F135" s="161" t="s">
        <v>2536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2755</v>
      </c>
      <c r="B136" s="151" t="s">
        <v>2862</v>
      </c>
      <c r="C136" s="152" t="s">
        <v>2871</v>
      </c>
      <c r="D136" s="155" t="s">
        <v>2872</v>
      </c>
      <c r="E136" s="158" t="s">
        <v>2873</v>
      </c>
      <c r="F136" s="161" t="s">
        <v>2532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2755</v>
      </c>
      <c r="B137" s="151" t="s">
        <v>2862</v>
      </c>
      <c r="C137" s="152" t="s">
        <v>2874</v>
      </c>
      <c r="D137" s="155" t="s">
        <v>2875</v>
      </c>
      <c r="E137" s="158" t="s">
        <v>2876</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2755</v>
      </c>
      <c r="B138" s="150" t="s">
        <v>2172</v>
      </c>
      <c r="C138" s="148" t="s">
        <v>2877</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2755</v>
      </c>
      <c r="B139" s="151" t="s">
        <v>2172</v>
      </c>
      <c r="C139" s="152" t="s">
        <v>2878</v>
      </c>
      <c r="D139" s="155" t="s">
        <v>2879</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2755</v>
      </c>
      <c r="B140" s="151" t="s">
        <v>2172</v>
      </c>
      <c r="C140" s="152" t="s">
        <v>2880</v>
      </c>
      <c r="D140" s="155" t="s">
        <v>2881</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2755</v>
      </c>
      <c r="B141" s="150" t="s">
        <v>2882</v>
      </c>
      <c r="C141" s="148" t="s">
        <v>2883</v>
      </c>
      <c r="D141" s="154" t="s">
        <v>2884</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2755</v>
      </c>
      <c r="B142" s="151" t="s">
        <v>2882</v>
      </c>
      <c r="C142" s="152" t="s">
        <v>2885</v>
      </c>
      <c r="D142" s="155" t="s">
        <v>2886</v>
      </c>
      <c r="E142" s="158" t="s">
        <v>2887</v>
      </c>
      <c r="F142" s="161" t="s">
        <v>2532</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2755</v>
      </c>
      <c r="B143" s="151" t="s">
        <v>2882</v>
      </c>
      <c r="C143" s="152" t="s">
        <v>2888</v>
      </c>
      <c r="D143" s="155" t="s">
        <v>2889</v>
      </c>
      <c r="E143" s="158" t="s">
        <v>2890</v>
      </c>
      <c r="F143" s="161" t="s">
        <v>2532</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2755</v>
      </c>
      <c r="B144" s="151" t="s">
        <v>2882</v>
      </c>
      <c r="C144" s="152" t="s">
        <v>2891</v>
      </c>
      <c r="D144" s="155" t="s">
        <v>2892</v>
      </c>
      <c r="E144" s="158" t="s">
        <v>2893</v>
      </c>
      <c r="F144" s="161" t="s">
        <v>2536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2755</v>
      </c>
      <c r="B145" s="151" t="s">
        <v>2882</v>
      </c>
      <c r="C145" s="152" t="s">
        <v>2894</v>
      </c>
      <c r="D145" s="155" t="s">
        <v>2895</v>
      </c>
      <c r="E145" s="158" t="s">
        <v>2896</v>
      </c>
      <c r="F145" s="161" t="s">
        <v>2532</v>
      </c>
      <c r="G145" s="164">
        <f>IF(COUNTIF(H145:AU145,"&lt;&gt;")=0,"",SUMPRODUCT(((Recommendations[ImplStatus]="Implemented")+(Recommendations[ImplStatus]="Compensated"))*ISNUMBER(MATCH(Recommendations[Id],H145:AU145,0)))/COUNTIF(H145:AU145,"&lt;&gt;"))</f>
        <v>0</v>
      </c>
      <c r="H145" s="167" t="s">
        <v>382</v>
      </c>
      <c r="I145" s="167" t="s">
        <v>389</v>
      </c>
      <c r="J145" s="167" t="s">
        <v>403</v>
      </c>
      <c r="K145" s="167" t="s">
        <v>410</v>
      </c>
      <c r="L145" s="167" t="s">
        <v>417</v>
      </c>
      <c r="M145" s="167" t="s">
        <v>431</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2755</v>
      </c>
      <c r="B146" s="151" t="s">
        <v>2882</v>
      </c>
      <c r="C146" s="152" t="s">
        <v>2897</v>
      </c>
      <c r="D146" s="155" t="s">
        <v>2898</v>
      </c>
      <c r="E146" s="158" t="s">
        <v>2899</v>
      </c>
      <c r="F146" s="161" t="s">
        <v>2532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2755</v>
      </c>
      <c r="B147" s="151" t="s">
        <v>2882</v>
      </c>
      <c r="C147" s="152" t="s">
        <v>2900</v>
      </c>
      <c r="D147" s="155" t="s">
        <v>2901</v>
      </c>
      <c r="E147" s="158" t="s">
        <v>2902</v>
      </c>
      <c r="F147" s="161" t="s">
        <v>2532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2755</v>
      </c>
      <c r="B148" s="150" t="s">
        <v>2903</v>
      </c>
      <c r="C148" s="148" t="s">
        <v>2904</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2755</v>
      </c>
      <c r="B149" s="151" t="s">
        <v>2903</v>
      </c>
      <c r="C149" s="152" t="s">
        <v>2905</v>
      </c>
      <c r="D149" s="155" t="s">
        <v>2906</v>
      </c>
      <c r="E149" s="158"/>
      <c r="F149" s="161" t="s">
        <v>25</v>
      </c>
      <c r="G149" s="164">
        <f>IF(COUNTIF(H149:AU149,"&lt;&gt;")=0,"",SUMPRODUCT(((Recommendations[ImplStatus]="Implemented")+(Recommendations[ImplStatus]="Compensated"))*ISNUMBER(MATCH(Recommendations[Id],H149:AU149,0)))/COUNTIF(H149:AU149,"&lt;&gt;"))</f>
        <v>0</v>
      </c>
      <c r="H149" s="167" t="s">
        <v>431</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2755</v>
      </c>
      <c r="B150" s="151" t="s">
        <v>2903</v>
      </c>
      <c r="C150" s="152" t="s">
        <v>2907</v>
      </c>
      <c r="D150" s="155" t="s">
        <v>2908</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2755</v>
      </c>
      <c r="B151" s="151" t="s">
        <v>2903</v>
      </c>
      <c r="C151" s="152" t="s">
        <v>2909</v>
      </c>
      <c r="D151" s="155" t="s">
        <v>2910</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2755</v>
      </c>
      <c r="B152" s="151" t="s">
        <v>2903</v>
      </c>
      <c r="C152" s="152" t="s">
        <v>2911</v>
      </c>
      <c r="D152" s="155" t="s">
        <v>2912</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2755</v>
      </c>
      <c r="B153" s="151" t="s">
        <v>2903</v>
      </c>
      <c r="C153" s="152" t="s">
        <v>2913</v>
      </c>
      <c r="D153" s="155" t="s">
        <v>2914</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2915</v>
      </c>
      <c r="B154" s="149" t="s">
        <v>25</v>
      </c>
      <c r="C154" s="147" t="s">
        <v>2916</v>
      </c>
      <c r="D154" s="153" t="s">
        <v>2917</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2915</v>
      </c>
      <c r="B155" s="150" t="s">
        <v>2918</v>
      </c>
      <c r="C155" s="148" t="s">
        <v>2919</v>
      </c>
      <c r="D155" s="154" t="s">
        <v>2920</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2915</v>
      </c>
      <c r="B156" s="151" t="s">
        <v>2918</v>
      </c>
      <c r="C156" s="152" t="s">
        <v>2921</v>
      </c>
      <c r="D156" s="155" t="s">
        <v>2922</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2915</v>
      </c>
      <c r="B157" s="151" t="s">
        <v>2918</v>
      </c>
      <c r="C157" s="152" t="s">
        <v>2923</v>
      </c>
      <c r="D157" s="155" t="s">
        <v>2924</v>
      </c>
      <c r="E157" s="158" t="s">
        <v>2925</v>
      </c>
      <c r="F157" s="161" t="s">
        <v>2532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2915</v>
      </c>
      <c r="B158" s="151" t="s">
        <v>2918</v>
      </c>
      <c r="C158" s="152" t="s">
        <v>2926</v>
      </c>
      <c r="D158" s="155" t="s">
        <v>2927</v>
      </c>
      <c r="E158" s="158" t="s">
        <v>2928</v>
      </c>
      <c r="F158" s="161" t="s">
        <v>2532</v>
      </c>
      <c r="G158" s="164">
        <f>IF(COUNTIF(H158:AU158,"&lt;&gt;")=0,"",SUMPRODUCT(((Recommendations[ImplStatus]="Implemented")+(Recommendations[ImplStatus]="Compensated"))*ISNUMBER(MATCH(Recommendations[Id],H158:AU158,0)))/COUNTIF(H158:AU158,"&lt;&gt;"))</f>
        <v>0</v>
      </c>
      <c r="H158" s="167" t="s">
        <v>431</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2915</v>
      </c>
      <c r="B159" s="151" t="s">
        <v>2918</v>
      </c>
      <c r="C159" s="152" t="s">
        <v>2929</v>
      </c>
      <c r="D159" s="155" t="s">
        <v>2930</v>
      </c>
      <c r="E159" s="158" t="s">
        <v>2931</v>
      </c>
      <c r="F159" s="161" t="s">
        <v>2532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2915</v>
      </c>
      <c r="B160" s="151" t="s">
        <v>2918</v>
      </c>
      <c r="C160" s="152" t="s">
        <v>2932</v>
      </c>
      <c r="D160" s="155" t="s">
        <v>2933</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2915</v>
      </c>
      <c r="B161" s="151" t="s">
        <v>2918</v>
      </c>
      <c r="C161" s="152" t="s">
        <v>2934</v>
      </c>
      <c r="D161" s="155" t="s">
        <v>2935</v>
      </c>
      <c r="E161" s="158" t="s">
        <v>2936</v>
      </c>
      <c r="F161" s="161" t="s">
        <v>2532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2915</v>
      </c>
      <c r="B162" s="151" t="s">
        <v>2918</v>
      </c>
      <c r="C162" s="152" t="s">
        <v>2937</v>
      </c>
      <c r="D162" s="155" t="s">
        <v>2938</v>
      </c>
      <c r="E162" s="158" t="s">
        <v>2939</v>
      </c>
      <c r="F162" s="161" t="s">
        <v>2532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2915</v>
      </c>
      <c r="B163" s="151" t="s">
        <v>2918</v>
      </c>
      <c r="C163" s="152" t="s">
        <v>2940</v>
      </c>
      <c r="D163" s="155" t="s">
        <v>2941</v>
      </c>
      <c r="E163" s="158" t="s">
        <v>2942</v>
      </c>
      <c r="F163" s="161" t="s">
        <v>2532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2915</v>
      </c>
      <c r="B164" s="150" t="s">
        <v>2336</v>
      </c>
      <c r="C164" s="148" t="s">
        <v>2943</v>
      </c>
      <c r="D164" s="154" t="s">
        <v>2944</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2915</v>
      </c>
      <c r="B165" s="151" t="s">
        <v>2336</v>
      </c>
      <c r="C165" s="152" t="s">
        <v>2945</v>
      </c>
      <c r="D165" s="155" t="s">
        <v>2946</v>
      </c>
      <c r="E165" s="158" t="s">
        <v>2947</v>
      </c>
      <c r="F165" s="161" t="s">
        <v>2532</v>
      </c>
      <c r="G165" s="164">
        <f>IF(COUNTIF(H165:AU165,"&lt;&gt;")=0,"",SUMPRODUCT(((Recommendations[ImplStatus]="Implemented")+(Recommendations[ImplStatus]="Compensated"))*ISNUMBER(MATCH(Recommendations[Id],H165:AU165,0)))/COUNTIF(H165:AU165,"&lt;&gt;"))</f>
        <v>0</v>
      </c>
      <c r="H165" s="167" t="s">
        <v>79</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2915</v>
      </c>
      <c r="B166" s="151" t="s">
        <v>2336</v>
      </c>
      <c r="C166" s="152" t="s">
        <v>2948</v>
      </c>
      <c r="D166" s="155" t="s">
        <v>2949</v>
      </c>
      <c r="E166" s="158" t="s">
        <v>2950</v>
      </c>
      <c r="F166" s="161" t="s">
        <v>2532</v>
      </c>
      <c r="G166" s="164">
        <f>IF(COUNTIF(H166:AU166,"&lt;&gt;")=0,"",SUMPRODUCT(((Recommendations[ImplStatus]="Implemented")+(Recommendations[ImplStatus]="Compensated"))*ISNUMBER(MATCH(Recommendations[Id],H166:AU166,0)))/COUNTIF(H166:AU166,"&lt;&gt;"))</f>
        <v>0</v>
      </c>
      <c r="H166" s="167" t="s">
        <v>58</v>
      </c>
      <c r="I166" s="167" t="s">
        <v>66</v>
      </c>
      <c r="J166" s="167" t="s">
        <v>73</v>
      </c>
      <c r="K166" s="167" t="s">
        <v>85</v>
      </c>
      <c r="L166" s="167" t="s">
        <v>110</v>
      </c>
      <c r="M166" s="167" t="s">
        <v>201</v>
      </c>
      <c r="N166" s="167" t="s">
        <v>218</v>
      </c>
      <c r="O166" s="167" t="s">
        <v>231</v>
      </c>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2915</v>
      </c>
      <c r="B167" s="151" t="s">
        <v>2336</v>
      </c>
      <c r="C167" s="152" t="s">
        <v>2951</v>
      </c>
      <c r="D167" s="155" t="s">
        <v>2952</v>
      </c>
      <c r="E167" s="158" t="s">
        <v>2953</v>
      </c>
      <c r="F167" s="161" t="s">
        <v>2532</v>
      </c>
      <c r="G167" s="164">
        <f>IF(COUNTIF(H167:AU167,"&lt;&gt;")=0,"",SUMPRODUCT(((Recommendations[ImplStatus]="Implemented")+(Recommendations[ImplStatus]="Compensated"))*ISNUMBER(MATCH(Recommendations[Id],H167:AU167,0)))/COUNTIF(H167:AU167,"&lt;&gt;"))</f>
        <v>0</v>
      </c>
      <c r="H167" s="167" t="s">
        <v>58</v>
      </c>
      <c r="I167" s="167" t="s">
        <v>66</v>
      </c>
      <c r="J167" s="167" t="s">
        <v>73</v>
      </c>
      <c r="K167" s="167" t="s">
        <v>85</v>
      </c>
      <c r="L167" s="167" t="s">
        <v>270</v>
      </c>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2915</v>
      </c>
      <c r="B168" s="151" t="s">
        <v>2336</v>
      </c>
      <c r="C168" s="152" t="s">
        <v>2954</v>
      </c>
      <c r="D168" s="155" t="s">
        <v>2955</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2915</v>
      </c>
      <c r="B169" s="151" t="s">
        <v>2336</v>
      </c>
      <c r="C169" s="152" t="s">
        <v>2956</v>
      </c>
      <c r="D169" s="155" t="s">
        <v>2957</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2915</v>
      </c>
      <c r="B170" s="151" t="s">
        <v>2336</v>
      </c>
      <c r="C170" s="152" t="s">
        <v>2958</v>
      </c>
      <c r="D170" s="155" t="s">
        <v>2959</v>
      </c>
      <c r="E170" s="158" t="s">
        <v>2960</v>
      </c>
      <c r="F170" s="161" t="s">
        <v>2546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2915</v>
      </c>
      <c r="B171" s="151" t="s">
        <v>2336</v>
      </c>
      <c r="C171" s="152" t="s">
        <v>2961</v>
      </c>
      <c r="D171" s="155" t="s">
        <v>2962</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2915</v>
      </c>
      <c r="B172" s="151" t="s">
        <v>2336</v>
      </c>
      <c r="C172" s="152" t="s">
        <v>2963</v>
      </c>
      <c r="D172" s="155" t="s">
        <v>2964</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2915</v>
      </c>
      <c r="B173" s="151" t="s">
        <v>2336</v>
      </c>
      <c r="C173" s="152" t="s">
        <v>2965</v>
      </c>
      <c r="D173" s="155" t="s">
        <v>2966</v>
      </c>
      <c r="E173" s="158" t="s">
        <v>2967</v>
      </c>
      <c r="F173" s="161" t="s">
        <v>2532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2915</v>
      </c>
      <c r="B174" s="150" t="s">
        <v>2968</v>
      </c>
      <c r="C174" s="148" t="s">
        <v>2969</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2915</v>
      </c>
      <c r="B175" s="151" t="s">
        <v>2968</v>
      </c>
      <c r="C175" s="152" t="s">
        <v>2970</v>
      </c>
      <c r="D175" s="155" t="s">
        <v>2971</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2915</v>
      </c>
      <c r="B176" s="151" t="s">
        <v>2968</v>
      </c>
      <c r="C176" s="152" t="s">
        <v>2972</v>
      </c>
      <c r="D176" s="155" t="s">
        <v>2973</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2915</v>
      </c>
      <c r="B177" s="151" t="s">
        <v>2968</v>
      </c>
      <c r="C177" s="152" t="s">
        <v>2974</v>
      </c>
      <c r="D177" s="155" t="s">
        <v>2975</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2915</v>
      </c>
      <c r="B178" s="151" t="s">
        <v>2968</v>
      </c>
      <c r="C178" s="152" t="s">
        <v>2976</v>
      </c>
      <c r="D178" s="155" t="s">
        <v>2977</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2915</v>
      </c>
      <c r="B179" s="151" t="s">
        <v>2968</v>
      </c>
      <c r="C179" s="152" t="s">
        <v>2978</v>
      </c>
      <c r="D179" s="155" t="s">
        <v>2979</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2980</v>
      </c>
      <c r="B180" s="149" t="s">
        <v>25</v>
      </c>
      <c r="C180" s="147" t="s">
        <v>2981</v>
      </c>
      <c r="D180" s="153" t="s">
        <v>2982</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2980</v>
      </c>
      <c r="B181" s="150" t="s">
        <v>2983</v>
      </c>
      <c r="C181" s="148" t="s">
        <v>2984</v>
      </c>
      <c r="D181" s="154" t="s">
        <v>2985</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2980</v>
      </c>
      <c r="B182" s="151" t="s">
        <v>2983</v>
      </c>
      <c r="C182" s="152" t="s">
        <v>2986</v>
      </c>
      <c r="D182" s="155" t="s">
        <v>2987</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2980</v>
      </c>
      <c r="B183" s="151" t="s">
        <v>2983</v>
      </c>
      <c r="C183" s="152" t="s">
        <v>2988</v>
      </c>
      <c r="D183" s="155" t="s">
        <v>2989</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2980</v>
      </c>
      <c r="B184" s="151" t="s">
        <v>2983</v>
      </c>
      <c r="C184" s="152" t="s">
        <v>2990</v>
      </c>
      <c r="D184" s="155" t="s">
        <v>2991</v>
      </c>
      <c r="E184" s="158" t="s">
        <v>2992</v>
      </c>
      <c r="F184" s="161" t="s">
        <v>2532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2980</v>
      </c>
      <c r="B185" s="151" t="s">
        <v>2983</v>
      </c>
      <c r="C185" s="152" t="s">
        <v>2993</v>
      </c>
      <c r="D185" s="155" t="s">
        <v>2994</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2980</v>
      </c>
      <c r="B186" s="151" t="s">
        <v>2983</v>
      </c>
      <c r="C186" s="152" t="s">
        <v>2995</v>
      </c>
      <c r="D186" s="155" t="s">
        <v>2996</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2980</v>
      </c>
      <c r="B187" s="151" t="s">
        <v>2983</v>
      </c>
      <c r="C187" s="152" t="s">
        <v>2997</v>
      </c>
      <c r="D187" s="155" t="s">
        <v>2998</v>
      </c>
      <c r="E187" s="158" t="s">
        <v>2999</v>
      </c>
      <c r="F187" s="161" t="s">
        <v>2532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2980</v>
      </c>
      <c r="B188" s="151" t="s">
        <v>2983</v>
      </c>
      <c r="C188" s="152" t="s">
        <v>3000</v>
      </c>
      <c r="D188" s="155" t="s">
        <v>3001</v>
      </c>
      <c r="E188" s="158" t="s">
        <v>3002</v>
      </c>
      <c r="F188" s="161" t="s">
        <v>2532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2980</v>
      </c>
      <c r="B189" s="151" t="s">
        <v>2983</v>
      </c>
      <c r="C189" s="152" t="s">
        <v>3003</v>
      </c>
      <c r="D189" s="155" t="s">
        <v>3004</v>
      </c>
      <c r="E189" s="158" t="s">
        <v>3005</v>
      </c>
      <c r="F189" s="161" t="s">
        <v>2532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2980</v>
      </c>
      <c r="B190" s="150" t="s">
        <v>3006</v>
      </c>
      <c r="C190" s="148" t="s">
        <v>3007</v>
      </c>
      <c r="D190" s="154" t="s">
        <v>3008</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2980</v>
      </c>
      <c r="B191" s="151" t="s">
        <v>3006</v>
      </c>
      <c r="C191" s="152" t="s">
        <v>3009</v>
      </c>
      <c r="D191" s="155" t="s">
        <v>3010</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2980</v>
      </c>
      <c r="B192" s="151" t="s">
        <v>3006</v>
      </c>
      <c r="C192" s="152" t="s">
        <v>3011</v>
      </c>
      <c r="D192" s="155" t="s">
        <v>3012</v>
      </c>
      <c r="E192" s="158" t="s">
        <v>3013</v>
      </c>
      <c r="F192" s="161" t="s">
        <v>2536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2980</v>
      </c>
      <c r="B193" s="151" t="s">
        <v>3006</v>
      </c>
      <c r="C193" s="152" t="s">
        <v>3014</v>
      </c>
      <c r="D193" s="155" t="s">
        <v>3015</v>
      </c>
      <c r="E193" s="158" t="s">
        <v>3016</v>
      </c>
      <c r="F193" s="161" t="s">
        <v>2536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2980</v>
      </c>
      <c r="B194" s="151" t="s">
        <v>3006</v>
      </c>
      <c r="C194" s="152" t="s">
        <v>3017</v>
      </c>
      <c r="D194" s="155" t="s">
        <v>3018</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2980</v>
      </c>
      <c r="B195" s="151" t="s">
        <v>3006</v>
      </c>
      <c r="C195" s="152" t="s">
        <v>3019</v>
      </c>
      <c r="D195" s="155" t="s">
        <v>3020</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2980</v>
      </c>
      <c r="B196" s="150" t="s">
        <v>3021</v>
      </c>
      <c r="C196" s="148" t="s">
        <v>3022</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2980</v>
      </c>
      <c r="B197" s="151" t="s">
        <v>3021</v>
      </c>
      <c r="C197" s="152" t="s">
        <v>3023</v>
      </c>
      <c r="D197" s="155" t="s">
        <v>3024</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2980</v>
      </c>
      <c r="B198" s="151" t="s">
        <v>3021</v>
      </c>
      <c r="C198" s="152" t="s">
        <v>3025</v>
      </c>
      <c r="D198" s="155" t="s">
        <v>3026</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2980</v>
      </c>
      <c r="B199" s="150" t="s">
        <v>3027</v>
      </c>
      <c r="C199" s="148" t="s">
        <v>3028</v>
      </c>
      <c r="D199" s="154" t="s">
        <v>3029</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2980</v>
      </c>
      <c r="B200" s="151" t="s">
        <v>3027</v>
      </c>
      <c r="C200" s="152" t="s">
        <v>3030</v>
      </c>
      <c r="D200" s="155" t="s">
        <v>3031</v>
      </c>
      <c r="E200" s="158" t="s">
        <v>3032</v>
      </c>
      <c r="F200" s="161" t="s">
        <v>2546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2980</v>
      </c>
      <c r="B201" s="151" t="s">
        <v>3027</v>
      </c>
      <c r="C201" s="152" t="s">
        <v>3033</v>
      </c>
      <c r="D201" s="155" t="s">
        <v>3034</v>
      </c>
      <c r="E201" s="158" t="s">
        <v>3035</v>
      </c>
      <c r="F201" s="161" t="s">
        <v>2532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2980</v>
      </c>
      <c r="B202" s="151" t="s">
        <v>3027</v>
      </c>
      <c r="C202" s="152" t="s">
        <v>3036</v>
      </c>
      <c r="D202" s="155" t="s">
        <v>3037</v>
      </c>
      <c r="E202" s="158" t="s">
        <v>3038</v>
      </c>
      <c r="F202" s="161" t="s">
        <v>2532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2980</v>
      </c>
      <c r="B203" s="151" t="s">
        <v>3027</v>
      </c>
      <c r="C203" s="152" t="s">
        <v>3039</v>
      </c>
      <c r="D203" s="155" t="s">
        <v>3040</v>
      </c>
      <c r="E203" s="158" t="s">
        <v>3041</v>
      </c>
      <c r="F203" s="161" t="s">
        <v>2532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2980</v>
      </c>
      <c r="B204" s="151" t="s">
        <v>3027</v>
      </c>
      <c r="C204" s="152" t="s">
        <v>3042</v>
      </c>
      <c r="D204" s="155" t="s">
        <v>3043</v>
      </c>
      <c r="E204" s="158" t="s">
        <v>3044</v>
      </c>
      <c r="F204" s="161" t="s">
        <v>2532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2980</v>
      </c>
      <c r="B205" s="150" t="s">
        <v>3045</v>
      </c>
      <c r="C205" s="148" t="s">
        <v>3046</v>
      </c>
      <c r="D205" s="154" t="s">
        <v>3047</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2980</v>
      </c>
      <c r="B206" s="151" t="s">
        <v>3045</v>
      </c>
      <c r="C206" s="152" t="s">
        <v>3048</v>
      </c>
      <c r="D206" s="155" t="s">
        <v>3049</v>
      </c>
      <c r="E206" s="158" t="s">
        <v>3050</v>
      </c>
      <c r="F206" s="161" t="s">
        <v>2536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2980</v>
      </c>
      <c r="B207" s="151" t="s">
        <v>3045</v>
      </c>
      <c r="C207" s="152" t="s">
        <v>3051</v>
      </c>
      <c r="D207" s="155" t="s">
        <v>3052</v>
      </c>
      <c r="E207" s="158" t="s">
        <v>3053</v>
      </c>
      <c r="F207" s="161" t="s">
        <v>2536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2980</v>
      </c>
      <c r="B208" s="151" t="s">
        <v>3045</v>
      </c>
      <c r="C208" s="152" t="s">
        <v>3054</v>
      </c>
      <c r="D208" s="155" t="s">
        <v>3055</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2980</v>
      </c>
      <c r="B209" s="150" t="s">
        <v>3056</v>
      </c>
      <c r="C209" s="148" t="s">
        <v>3057</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2980</v>
      </c>
      <c r="B210" s="151" t="s">
        <v>3056</v>
      </c>
      <c r="C210" s="152" t="s">
        <v>3058</v>
      </c>
      <c r="D210" s="155" t="s">
        <v>3059</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3060</v>
      </c>
      <c r="B211" s="149" t="s">
        <v>25</v>
      </c>
      <c r="C211" s="147" t="s">
        <v>3061</v>
      </c>
      <c r="D211" s="153" t="s">
        <v>3062</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3060</v>
      </c>
      <c r="B212" s="150" t="s">
        <v>3063</v>
      </c>
      <c r="C212" s="148" t="s">
        <v>3064</v>
      </c>
      <c r="D212" s="154" t="s">
        <v>3065</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3060</v>
      </c>
      <c r="B213" s="151" t="s">
        <v>3063</v>
      </c>
      <c r="C213" s="152" t="s">
        <v>3066</v>
      </c>
      <c r="D213" s="155" t="s">
        <v>3067</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3060</v>
      </c>
      <c r="B214" s="151" t="s">
        <v>3063</v>
      </c>
      <c r="C214" s="152" t="s">
        <v>3068</v>
      </c>
      <c r="D214" s="155" t="s">
        <v>3069</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3060</v>
      </c>
      <c r="B215" s="151" t="s">
        <v>3063</v>
      </c>
      <c r="C215" s="152" t="s">
        <v>3070</v>
      </c>
      <c r="D215" s="155" t="s">
        <v>3071</v>
      </c>
      <c r="E215" s="158" t="s">
        <v>3072</v>
      </c>
      <c r="F215" s="161" t="s">
        <v>2536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3060</v>
      </c>
      <c r="B216" s="151" t="s">
        <v>3063</v>
      </c>
      <c r="C216" s="152" t="s">
        <v>3073</v>
      </c>
      <c r="D216" s="155" t="s">
        <v>3074</v>
      </c>
      <c r="E216" s="158" t="s">
        <v>3075</v>
      </c>
      <c r="F216" s="161" t="s">
        <v>2532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3060</v>
      </c>
      <c r="B217" s="150" t="s">
        <v>3021</v>
      </c>
      <c r="C217" s="148" t="s">
        <v>3076</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3060</v>
      </c>
      <c r="B218" s="151" t="s">
        <v>3021</v>
      </c>
      <c r="C218" s="152" t="s">
        <v>3077</v>
      </c>
      <c r="D218" s="155" t="s">
        <v>3078</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3060</v>
      </c>
      <c r="B219" s="151" t="s">
        <v>3021</v>
      </c>
      <c r="C219" s="152" t="s">
        <v>3079</v>
      </c>
      <c r="D219" s="155" t="s">
        <v>3080</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3060</v>
      </c>
      <c r="B220" s="150" t="s">
        <v>3081</v>
      </c>
      <c r="C220" s="148" t="s">
        <v>3082</v>
      </c>
      <c r="D220" s="154" t="s">
        <v>3083</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3060</v>
      </c>
      <c r="B221" s="151" t="s">
        <v>3081</v>
      </c>
      <c r="C221" s="152" t="s">
        <v>3084</v>
      </c>
      <c r="D221" s="155" t="s">
        <v>3085</v>
      </c>
      <c r="E221" s="158" t="s">
        <v>3086</v>
      </c>
      <c r="F221" s="161" t="s">
        <v>2532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3060</v>
      </c>
      <c r="B222" s="151" t="s">
        <v>3081</v>
      </c>
      <c r="C222" s="152" t="s">
        <v>3087</v>
      </c>
      <c r="D222" s="155" t="s">
        <v>3088</v>
      </c>
      <c r="E222" s="158" t="s">
        <v>3089</v>
      </c>
      <c r="F222" s="161" t="s">
        <v>2532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3060</v>
      </c>
      <c r="B223" s="151" t="s">
        <v>3081</v>
      </c>
      <c r="C223" s="152" t="s">
        <v>3090</v>
      </c>
      <c r="D223" s="155" t="s">
        <v>3091</v>
      </c>
      <c r="E223" s="158" t="s">
        <v>3092</v>
      </c>
      <c r="F223" s="161" t="s">
        <v>2532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3060</v>
      </c>
      <c r="B224" s="151" t="s">
        <v>3081</v>
      </c>
      <c r="C224" s="152" t="s">
        <v>3093</v>
      </c>
      <c r="D224" s="155" t="s">
        <v>3094</v>
      </c>
      <c r="E224" s="158" t="s">
        <v>3095</v>
      </c>
      <c r="F224" s="161" t="s">
        <v>2532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3060</v>
      </c>
      <c r="B225" s="151" t="s">
        <v>3081</v>
      </c>
      <c r="C225" s="152" t="s">
        <v>3096</v>
      </c>
      <c r="D225" s="155" t="s">
        <v>3097</v>
      </c>
      <c r="E225" s="158" t="s">
        <v>3098</v>
      </c>
      <c r="F225" s="161" t="s">
        <v>2532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3060</v>
      </c>
      <c r="B226" s="168" t="s">
        <v>3081</v>
      </c>
      <c r="C226" s="169" t="s">
        <v>3099</v>
      </c>
      <c r="D226" s="170" t="s">
        <v>3100</v>
      </c>
      <c r="E226" s="171" t="s">
        <v>3101</v>
      </c>
      <c r="F226" s="172" t="s">
        <v>2532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640</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IFERROR(INDEX('Recommendations'!$I$2:$I$96, MATCH(H2,'Recommendations'!$B$2:$B$96,0))="Implemented", FALSE))</xm:f>
            <x14:dxf>
              <font>
                <color rgb="FF000000"/>
              </font>
              <fill>
                <patternFill>
                  <bgColor rgb="FF3C7D22"/>
                </patternFill>
              </fill>
            </x14:dxf>
          </x14:cfRule>
          <x14:cfRule type="expression" priority="2" id="{00000000-000E-0000-0700-000002000000}">
            <xm:f>AND(H2&lt;&gt;"", IFERROR(INDEX('Recommendations'!$I$2:$I$96, MATCH(H2,'Recommendations'!$B$2:$B$96,0))="Compensated", FALSE))</xm:f>
            <x14:dxf>
              <font>
                <color rgb="FF000000"/>
              </font>
              <fill>
                <patternFill>
                  <bgColor rgb="FFC6E0B4"/>
                </patternFill>
              </fill>
            </x14:dxf>
          </x14:cfRule>
          <x14:cfRule type="expression" priority="3" id="{00000000-000E-0000-0700-000003000000}">
            <xm:f>AND(H2&lt;&gt;"", IFERROR(INDEX('Recommendations'!$I$2:$I$96, MATCH(H2,'Recommendations'!$B$2:$B$96,0))="Testing", FALSE))</xm:f>
            <x14:dxf>
              <font>
                <color rgb="FF000000"/>
              </font>
              <fill>
                <patternFill>
                  <bgColor rgb="FFFFC000"/>
                </patternFill>
              </fill>
            </x14:dxf>
          </x14:cfRule>
          <x14:cfRule type="expression" priority="4" id="{00000000-000E-0000-0700-000004000000}">
            <xm:f>AND(H2&lt;&gt;"", IFERROR(INDEX('Recommendations'!$I$2:$I$96, MATCH(H2,'Recommendations'!$B$2:$B$96,0))="Failed", FALSE))</xm:f>
            <x14:dxf>
              <font>
                <color rgb="FF000000"/>
              </font>
              <fill>
                <patternFill>
                  <bgColor rgb="FFD82891"/>
                </patternFill>
              </fill>
            </x14:dxf>
          </x14:cfRule>
          <x14:cfRule type="expression" priority="5" id="{00000000-000E-0000-0700-000005000000}">
            <xm:f>AND(H2&lt;&gt;"", IFERROR(INDEX('Recommendations'!$I$2:$I$96, MATCH(H2,'Recommendations'!$B$2:$B$96,0))="Risk Accepted", FALSE))</xm:f>
            <x14:dxf>
              <font>
                <color rgb="FF000000"/>
              </font>
              <fill>
                <patternFill>
                  <bgColor rgb="FFD9D9D9"/>
                </patternFill>
              </fill>
            </x14:dxf>
          </x14:cfRule>
          <x14:cfRule type="expression" priority="6" id="{00000000-000E-0000-0700-000006000000}">
            <xm:f>AND(H2&lt;&gt;"", IFERROR(INDEX('Recommendations'!$I$2:$I$96, MATCH(H2,'Recommendations'!$B$2:$B$96,0))="N/A",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2519</v>
      </c>
      <c r="B1" s="207" t="s">
        <v>3102</v>
      </c>
      <c r="C1" s="207" t="s">
        <v>3103</v>
      </c>
      <c r="D1" s="207" t="s">
        <v>3104</v>
      </c>
      <c r="E1" s="207" t="s">
        <v>1828</v>
      </c>
      <c r="F1" s="207" t="s">
        <v>887</v>
      </c>
      <c r="G1" s="207" t="s">
        <v>888</v>
      </c>
      <c r="H1" s="207" t="s">
        <v>889</v>
      </c>
      <c r="I1" s="207" t="s">
        <v>890</v>
      </c>
      <c r="J1" s="207" t="s">
        <v>891</v>
      </c>
      <c r="K1" s="207" t="s">
        <v>892</v>
      </c>
      <c r="L1" s="207" t="s">
        <v>893</v>
      </c>
      <c r="M1" s="207" t="s">
        <v>894</v>
      </c>
      <c r="N1" s="207" t="s">
        <v>895</v>
      </c>
      <c r="O1" s="207" t="s">
        <v>896</v>
      </c>
      <c r="P1" s="207" t="s">
        <v>897</v>
      </c>
      <c r="Q1" s="207" t="s">
        <v>898</v>
      </c>
      <c r="R1" s="207" t="s">
        <v>899</v>
      </c>
      <c r="S1" s="207" t="s">
        <v>900</v>
      </c>
      <c r="T1" s="207" t="s">
        <v>901</v>
      </c>
      <c r="U1" s="207" t="s">
        <v>902</v>
      </c>
      <c r="V1" s="207" t="s">
        <v>903</v>
      </c>
      <c r="W1" s="207" t="s">
        <v>904</v>
      </c>
      <c r="X1" s="207" t="s">
        <v>905</v>
      </c>
      <c r="Y1" s="207" t="s">
        <v>906</v>
      </c>
      <c r="Z1" s="207" t="s">
        <v>907</v>
      </c>
      <c r="AA1" s="207" t="s">
        <v>908</v>
      </c>
      <c r="AB1" s="207" t="s">
        <v>909</v>
      </c>
      <c r="AC1" s="207" t="s">
        <v>910</v>
      </c>
      <c r="AD1" s="207" t="s">
        <v>911</v>
      </c>
      <c r="AE1" s="207" t="s">
        <v>912</v>
      </c>
      <c r="AF1" s="207" t="s">
        <v>913</v>
      </c>
      <c r="AG1" s="207" t="s">
        <v>914</v>
      </c>
      <c r="AH1" s="207" t="s">
        <v>915</v>
      </c>
      <c r="AI1" s="207" t="s">
        <v>916</v>
      </c>
      <c r="AJ1" s="207" t="s">
        <v>917</v>
      </c>
      <c r="AK1" s="207" t="s">
        <v>918</v>
      </c>
      <c r="AL1" s="207" t="s">
        <v>919</v>
      </c>
      <c r="AM1" s="207" t="s">
        <v>920</v>
      </c>
      <c r="AN1" s="207" t="s">
        <v>921</v>
      </c>
      <c r="AO1" s="207" t="s">
        <v>922</v>
      </c>
      <c r="AP1" s="207" t="s">
        <v>923</v>
      </c>
      <c r="AQ1" s="207" t="s">
        <v>924</v>
      </c>
      <c r="AR1" s="207" t="s">
        <v>925</v>
      </c>
      <c r="AS1" s="207" t="s">
        <v>926</v>
      </c>
      <c r="AT1" s="208" t="s">
        <v>927</v>
      </c>
    </row>
    <row r="2" spans="1:46" ht="60" customHeight="1" outlineLevel="1" x14ac:dyDescent="0.35">
      <c r="A2" s="200" t="s">
        <v>728</v>
      </c>
      <c r="B2" s="186" t="s">
        <v>3105</v>
      </c>
      <c r="C2" s="186"/>
      <c r="D2" s="189" t="s">
        <v>3106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728</v>
      </c>
      <c r="B3" s="187" t="s">
        <v>3105</v>
      </c>
      <c r="C3" s="188" t="s">
        <v>3107</v>
      </c>
      <c r="D3" s="190" t="s">
        <v>3108</v>
      </c>
      <c r="E3" s="190" t="s">
        <v>3109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728</v>
      </c>
      <c r="B4" s="187" t="s">
        <v>3105</v>
      </c>
      <c r="C4" s="188" t="s">
        <v>3110</v>
      </c>
      <c r="D4" s="190" t="s">
        <v>3111</v>
      </c>
      <c r="E4" s="190" t="s">
        <v>3112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728</v>
      </c>
      <c r="B5" s="187" t="s">
        <v>3105</v>
      </c>
      <c r="C5" s="188" t="s">
        <v>3113</v>
      </c>
      <c r="D5" s="190" t="s">
        <v>3114</v>
      </c>
      <c r="E5" s="190" t="s">
        <v>3115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728</v>
      </c>
      <c r="B6" s="187" t="s">
        <v>3105</v>
      </c>
      <c r="C6" s="188" t="s">
        <v>3116</v>
      </c>
      <c r="D6" s="190" t="s">
        <v>3117</v>
      </c>
      <c r="E6" s="190" t="s">
        <v>3118</v>
      </c>
      <c r="F6" s="192">
        <f>IF(COUNTIF(G6:AT6,"&lt;&gt;")=0,"",SUMPRODUCT(((Recommendations[ImplStatus]="Implemented")+(Recommendations[ImplStatus]="Compensated"))*ISNUMBER(MATCH(Recommendations[Id],G6:AT6,0)))/COUNTIF(G6:AT6,"&lt;&gt;"))</f>
        <v>0</v>
      </c>
      <c r="G6" s="194" t="s">
        <v>561</v>
      </c>
      <c r="H6" s="194" t="s">
        <v>567</v>
      </c>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728</v>
      </c>
      <c r="B7" s="187" t="s">
        <v>3105</v>
      </c>
      <c r="C7" s="188" t="s">
        <v>3119</v>
      </c>
      <c r="D7" s="190" t="s">
        <v>3120</v>
      </c>
      <c r="E7" s="190" t="s">
        <v>3121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728</v>
      </c>
      <c r="B8" s="187" t="s">
        <v>3105</v>
      </c>
      <c r="C8" s="188" t="s">
        <v>3122</v>
      </c>
      <c r="D8" s="190" t="s">
        <v>3123</v>
      </c>
      <c r="E8" s="190" t="s">
        <v>3124</v>
      </c>
      <c r="F8" s="192">
        <f>IF(COUNTIF(G8:AT8,"&lt;&gt;")=0,"",SUMPRODUCT(((Recommendations[ImplStatus]="Implemented")+(Recommendations[ImplStatus]="Compensated"))*ISNUMBER(MATCH(Recommendations[Id],G8:AT8,0)))/COUNTIF(G8:AT8,"&lt;&gt;"))</f>
        <v>0</v>
      </c>
      <c r="G8" s="194" t="s">
        <v>561</v>
      </c>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728</v>
      </c>
      <c r="B9" s="187" t="s">
        <v>3105</v>
      </c>
      <c r="C9" s="188" t="s">
        <v>3125</v>
      </c>
      <c r="D9" s="190" t="s">
        <v>3126</v>
      </c>
      <c r="E9" s="190" t="s">
        <v>3127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728</v>
      </c>
      <c r="B10" s="187" t="s">
        <v>3105</v>
      </c>
      <c r="C10" s="188" t="s">
        <v>3128</v>
      </c>
      <c r="D10" s="190" t="s">
        <v>3129</v>
      </c>
      <c r="E10" s="190" t="s">
        <v>3130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728</v>
      </c>
      <c r="B11" s="187" t="s">
        <v>3105</v>
      </c>
      <c r="C11" s="188" t="s">
        <v>3131</v>
      </c>
      <c r="D11" s="190" t="s">
        <v>3132</v>
      </c>
      <c r="E11" s="190" t="s">
        <v>3133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728</v>
      </c>
      <c r="B12" s="187" t="s">
        <v>3105</v>
      </c>
      <c r="C12" s="188" t="s">
        <v>3134</v>
      </c>
      <c r="D12" s="190" t="s">
        <v>3135</v>
      </c>
      <c r="E12" s="190" t="s">
        <v>3136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728</v>
      </c>
      <c r="B13" s="187" t="s">
        <v>3105</v>
      </c>
      <c r="C13" s="188" t="s">
        <v>3137</v>
      </c>
      <c r="D13" s="190" t="s">
        <v>3138</v>
      </c>
      <c r="E13" s="190" t="s">
        <v>3139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728</v>
      </c>
      <c r="B14" s="187" t="s">
        <v>3105</v>
      </c>
      <c r="C14" s="188" t="s">
        <v>3140</v>
      </c>
      <c r="D14" s="190" t="s">
        <v>3141</v>
      </c>
      <c r="E14" s="190" t="s">
        <v>3142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728</v>
      </c>
      <c r="B15" s="187" t="s">
        <v>3105</v>
      </c>
      <c r="C15" s="188" t="s">
        <v>3143</v>
      </c>
      <c r="D15" s="190" t="s">
        <v>3144</v>
      </c>
      <c r="E15" s="190" t="s">
        <v>3145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728</v>
      </c>
      <c r="B16" s="187" t="s">
        <v>3105</v>
      </c>
      <c r="C16" s="188" t="s">
        <v>3146</v>
      </c>
      <c r="D16" s="190" t="s">
        <v>3147</v>
      </c>
      <c r="E16" s="190" t="s">
        <v>3148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728</v>
      </c>
      <c r="B17" s="187" t="s">
        <v>3105</v>
      </c>
      <c r="C17" s="188" t="s">
        <v>3149</v>
      </c>
      <c r="D17" s="190" t="s">
        <v>3150</v>
      </c>
      <c r="E17" s="190" t="s">
        <v>3151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728</v>
      </c>
      <c r="B18" s="187" t="s">
        <v>3105</v>
      </c>
      <c r="C18" s="188" t="s">
        <v>3152</v>
      </c>
      <c r="D18" s="190" t="s">
        <v>3153</v>
      </c>
      <c r="E18" s="190" t="s">
        <v>3154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728</v>
      </c>
      <c r="B19" s="186" t="s">
        <v>3155</v>
      </c>
      <c r="C19" s="186"/>
      <c r="D19" s="189" t="s">
        <v>3156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728</v>
      </c>
      <c r="B20" s="187" t="s">
        <v>3155</v>
      </c>
      <c r="C20" s="188" t="s">
        <v>3157</v>
      </c>
      <c r="D20" s="190" t="s">
        <v>3158</v>
      </c>
      <c r="E20" s="190" t="s">
        <v>3159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728</v>
      </c>
      <c r="B21" s="187" t="s">
        <v>3155</v>
      </c>
      <c r="C21" s="188" t="s">
        <v>3160</v>
      </c>
      <c r="D21" s="190" t="s">
        <v>3161</v>
      </c>
      <c r="E21" s="190" t="s">
        <v>3162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728</v>
      </c>
      <c r="B22" s="187" t="s">
        <v>3155</v>
      </c>
      <c r="C22" s="188" t="s">
        <v>3163</v>
      </c>
      <c r="D22" s="190" t="s">
        <v>3164</v>
      </c>
      <c r="E22" s="190" t="s">
        <v>3165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728</v>
      </c>
      <c r="B23" s="187" t="s">
        <v>3155</v>
      </c>
      <c r="C23" s="188" t="s">
        <v>3166</v>
      </c>
      <c r="D23" s="190" t="s">
        <v>3167</v>
      </c>
      <c r="E23" s="190" t="s">
        <v>3168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728</v>
      </c>
      <c r="B24" s="187" t="s">
        <v>3155</v>
      </c>
      <c r="C24" s="188" t="s">
        <v>3169</v>
      </c>
      <c r="D24" s="190" t="s">
        <v>3170</v>
      </c>
      <c r="E24" s="190" t="s">
        <v>3171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728</v>
      </c>
      <c r="B25" s="187" t="s">
        <v>3155</v>
      </c>
      <c r="C25" s="188" t="s">
        <v>3172</v>
      </c>
      <c r="D25" s="190" t="s">
        <v>3173</v>
      </c>
      <c r="E25" s="190" t="s">
        <v>3174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728</v>
      </c>
      <c r="B26" s="187" t="s">
        <v>3155</v>
      </c>
      <c r="C26" s="188" t="s">
        <v>3175</v>
      </c>
      <c r="D26" s="190" t="s">
        <v>3176</v>
      </c>
      <c r="E26" s="190" t="s">
        <v>3177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728</v>
      </c>
      <c r="B27" s="187" t="s">
        <v>3155</v>
      </c>
      <c r="C27" s="188" t="s">
        <v>3178</v>
      </c>
      <c r="D27" s="190" t="s">
        <v>3179</v>
      </c>
      <c r="E27" s="190" t="s">
        <v>3180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728</v>
      </c>
      <c r="B28" s="187" t="s">
        <v>3155</v>
      </c>
      <c r="C28" s="188" t="s">
        <v>3181</v>
      </c>
      <c r="D28" s="190" t="s">
        <v>3182</v>
      </c>
      <c r="E28" s="190" t="s">
        <v>3183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728</v>
      </c>
      <c r="B29" s="187" t="s">
        <v>3155</v>
      </c>
      <c r="C29" s="188" t="s">
        <v>3184</v>
      </c>
      <c r="D29" s="190" t="s">
        <v>3185</v>
      </c>
      <c r="E29" s="190" t="s">
        <v>3186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728</v>
      </c>
      <c r="B30" s="187" t="s">
        <v>3155</v>
      </c>
      <c r="C30" s="188" t="s">
        <v>3187</v>
      </c>
      <c r="D30" s="190" t="s">
        <v>3188</v>
      </c>
      <c r="E30" s="190" t="s">
        <v>3189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728</v>
      </c>
      <c r="B31" s="187" t="s">
        <v>3155</v>
      </c>
      <c r="C31" s="188" t="s">
        <v>3190</v>
      </c>
      <c r="D31" s="190" t="s">
        <v>3191</v>
      </c>
      <c r="E31" s="190" t="s">
        <v>3192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3193</v>
      </c>
      <c r="B32" s="186"/>
      <c r="C32" s="186"/>
      <c r="D32" s="189" t="s">
        <v>3194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3193</v>
      </c>
      <c r="B33" s="187"/>
      <c r="C33" s="188" t="s">
        <v>3195</v>
      </c>
      <c r="D33" s="190" t="s">
        <v>3196</v>
      </c>
      <c r="E33" s="190" t="s">
        <v>3197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3193</v>
      </c>
      <c r="B34" s="187"/>
      <c r="C34" s="188" t="s">
        <v>3198</v>
      </c>
      <c r="D34" s="190" t="s">
        <v>3199</v>
      </c>
      <c r="E34" s="190" t="s">
        <v>3200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3193</v>
      </c>
      <c r="B35" s="187"/>
      <c r="C35" s="188" t="s">
        <v>3201</v>
      </c>
      <c r="D35" s="190" t="s">
        <v>3202</v>
      </c>
      <c r="E35" s="190" t="s">
        <v>3203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3193</v>
      </c>
      <c r="B36" s="186" t="s">
        <v>3204</v>
      </c>
      <c r="C36" s="186"/>
      <c r="D36" s="189" t="s">
        <v>3205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3193</v>
      </c>
      <c r="B37" s="187" t="s">
        <v>3204</v>
      </c>
      <c r="C37" s="188" t="s">
        <v>3206</v>
      </c>
      <c r="D37" s="190" t="s">
        <v>3207</v>
      </c>
      <c r="E37" s="190" t="s">
        <v>3208</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3193</v>
      </c>
      <c r="B38" s="187" t="s">
        <v>3204</v>
      </c>
      <c r="C38" s="188" t="s">
        <v>3209</v>
      </c>
      <c r="D38" s="190" t="s">
        <v>3210</v>
      </c>
      <c r="E38" s="190" t="s">
        <v>3211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3193</v>
      </c>
      <c r="B39" s="187" t="s">
        <v>3204</v>
      </c>
      <c r="C39" s="188" t="s">
        <v>3212</v>
      </c>
      <c r="D39" s="190" t="s">
        <v>3213</v>
      </c>
      <c r="E39" s="190" t="s">
        <v>3214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3193</v>
      </c>
      <c r="B40" s="187" t="s">
        <v>3204</v>
      </c>
      <c r="C40" s="188" t="s">
        <v>3215</v>
      </c>
      <c r="D40" s="190" t="s">
        <v>3216</v>
      </c>
      <c r="E40" s="190" t="s">
        <v>3217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3193</v>
      </c>
      <c r="B41" s="187" t="s">
        <v>3204</v>
      </c>
      <c r="C41" s="188" t="s">
        <v>3218</v>
      </c>
      <c r="D41" s="190" t="s">
        <v>3219</v>
      </c>
      <c r="E41" s="190" t="s">
        <v>3220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3193</v>
      </c>
      <c r="B42" s="187" t="s">
        <v>3204</v>
      </c>
      <c r="C42" s="188" t="s">
        <v>3221</v>
      </c>
      <c r="D42" s="190" t="s">
        <v>3222</v>
      </c>
      <c r="E42" s="190" t="s">
        <v>3223</v>
      </c>
      <c r="F42" s="192">
        <f>IF(COUNTIF(G42:AT42,"&lt;&gt;")=0,"",SUMPRODUCT(((Recommendations[ImplStatus]="Implemented")+(Recommendations[ImplStatus]="Compensated"))*ISNUMBER(MATCH(Recommendations[Id],G42:AT42,0)))/COUNTIF(G42:AT42,"&lt;&gt;"))</f>
        <v>0</v>
      </c>
      <c r="G42" s="194" t="s">
        <v>634</v>
      </c>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3193</v>
      </c>
      <c r="B43" s="187" t="s">
        <v>3204</v>
      </c>
      <c r="C43" s="188" t="s">
        <v>3224</v>
      </c>
      <c r="D43" s="190" t="s">
        <v>3225</v>
      </c>
      <c r="E43" s="190" t="s">
        <v>3226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3193</v>
      </c>
      <c r="B44" s="187" t="s">
        <v>3204</v>
      </c>
      <c r="C44" s="188" t="s">
        <v>3227</v>
      </c>
      <c r="D44" s="190" t="s">
        <v>3228</v>
      </c>
      <c r="E44" s="190" t="s">
        <v>3229</v>
      </c>
      <c r="F44" s="192">
        <f>IF(COUNTIF(G44:AT44,"&lt;&gt;")=0,"",SUMPRODUCT(((Recommendations[ImplStatus]="Implemented")+(Recommendations[ImplStatus]="Compensated"))*ISNUMBER(MATCH(Recommendations[Id],G44:AT44,0)))/COUNTIF(G44:AT44,"&lt;&gt;"))</f>
        <v>0</v>
      </c>
      <c r="G44" s="194" t="s">
        <v>466</v>
      </c>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3193</v>
      </c>
      <c r="B45" s="187" t="s">
        <v>3204</v>
      </c>
      <c r="C45" s="188" t="s">
        <v>3230</v>
      </c>
      <c r="D45" s="190" t="s">
        <v>3231</v>
      </c>
      <c r="E45" s="190" t="s">
        <v>3232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3193</v>
      </c>
      <c r="B46" s="187" t="s">
        <v>3204</v>
      </c>
      <c r="C46" s="188" t="s">
        <v>3233</v>
      </c>
      <c r="D46" s="190" t="s">
        <v>3234</v>
      </c>
      <c r="E46" s="190" t="s">
        <v>3235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3193</v>
      </c>
      <c r="B47" s="187" t="s">
        <v>3204</v>
      </c>
      <c r="C47" s="188" t="s">
        <v>3236</v>
      </c>
      <c r="D47" s="190" t="s">
        <v>3237</v>
      </c>
      <c r="E47" s="190" t="s">
        <v>3238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3193</v>
      </c>
      <c r="B48" s="187" t="s">
        <v>3204</v>
      </c>
      <c r="C48" s="188" t="s">
        <v>3239</v>
      </c>
      <c r="D48" s="190" t="s">
        <v>3240</v>
      </c>
      <c r="E48" s="190" t="s">
        <v>3241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3193</v>
      </c>
      <c r="B49" s="187" t="s">
        <v>3204</v>
      </c>
      <c r="C49" s="188" t="s">
        <v>3242</v>
      </c>
      <c r="D49" s="190" t="s">
        <v>3243</v>
      </c>
      <c r="E49" s="190" t="s">
        <v>3244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3193</v>
      </c>
      <c r="B50" s="187" t="s">
        <v>3204</v>
      </c>
      <c r="C50" s="188" t="s">
        <v>3245</v>
      </c>
      <c r="D50" s="190" t="s">
        <v>3246</v>
      </c>
      <c r="E50" s="190" t="s">
        <v>3247</v>
      </c>
      <c r="F50" s="192">
        <f>IF(COUNTIF(G50:AT50,"&lt;&gt;")=0,"",SUMPRODUCT(((Recommendations[ImplStatus]="Implemented")+(Recommendations[ImplStatus]="Compensated"))*ISNUMBER(MATCH(Recommendations[Id],G50:AT50,0)))/COUNTIF(G50:AT50,"&lt;&gt;"))</f>
        <v>0</v>
      </c>
      <c r="G50" s="194" t="s">
        <v>231</v>
      </c>
      <c r="H50" s="194" t="s">
        <v>474</v>
      </c>
      <c r="I50" s="194" t="s">
        <v>537</v>
      </c>
      <c r="J50" s="194" t="s">
        <v>580</v>
      </c>
      <c r="K50" s="194" t="s">
        <v>587</v>
      </c>
      <c r="L50" s="194" t="s">
        <v>593</v>
      </c>
      <c r="M50" s="194" t="s">
        <v>621</v>
      </c>
      <c r="N50" s="194" t="s">
        <v>627</v>
      </c>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3193</v>
      </c>
      <c r="B51" s="186" t="s">
        <v>3248</v>
      </c>
      <c r="C51" s="186"/>
      <c r="D51" s="189" t="s">
        <v>3249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3193</v>
      </c>
      <c r="B52" s="187" t="s">
        <v>3248</v>
      </c>
      <c r="C52" s="188" t="s">
        <v>3250</v>
      </c>
      <c r="D52" s="190" t="s">
        <v>3251</v>
      </c>
      <c r="E52" s="190" t="s">
        <v>3252</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3193</v>
      </c>
      <c r="B53" s="187" t="s">
        <v>3248</v>
      </c>
      <c r="C53" s="188" t="s">
        <v>3253</v>
      </c>
      <c r="D53" s="190" t="s">
        <v>3254</v>
      </c>
      <c r="E53" s="190" t="s">
        <v>3255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3193</v>
      </c>
      <c r="B54" s="187" t="s">
        <v>3248</v>
      </c>
      <c r="C54" s="188" t="s">
        <v>3256</v>
      </c>
      <c r="D54" s="190" t="s">
        <v>3257</v>
      </c>
      <c r="E54" s="190" t="s">
        <v>3258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3193</v>
      </c>
      <c r="B55" s="187" t="s">
        <v>3248</v>
      </c>
      <c r="C55" s="188" t="s">
        <v>3259</v>
      </c>
      <c r="D55" s="190" t="s">
        <v>3260</v>
      </c>
      <c r="E55" s="190" t="s">
        <v>3261</v>
      </c>
      <c r="F55" s="192">
        <f>IF(COUNTIF(G55:AT55,"&lt;&gt;")=0,"",SUMPRODUCT(((Recommendations[ImplStatus]="Implemented")+(Recommendations[ImplStatus]="Compensated"))*ISNUMBER(MATCH(Recommendations[Id],G55:AT55,0)))/COUNTIF(G55:AT55,"&lt;&gt;"))</f>
        <v>0</v>
      </c>
      <c r="G55" s="194" t="s">
        <v>348</v>
      </c>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3193</v>
      </c>
      <c r="B56" s="187" t="s">
        <v>3248</v>
      </c>
      <c r="C56" s="188" t="s">
        <v>3262</v>
      </c>
      <c r="D56" s="190" t="s">
        <v>3263</v>
      </c>
      <c r="E56" s="190" t="s">
        <v>3264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3193</v>
      </c>
      <c r="B57" s="187" t="s">
        <v>3248</v>
      </c>
      <c r="C57" s="188" t="s">
        <v>3265</v>
      </c>
      <c r="D57" s="190" t="s">
        <v>3266</v>
      </c>
      <c r="E57" s="190" t="s">
        <v>3267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3193</v>
      </c>
      <c r="B58" s="187" t="s">
        <v>3248</v>
      </c>
      <c r="C58" s="188" t="s">
        <v>3268</v>
      </c>
      <c r="D58" s="190" t="s">
        <v>3269</v>
      </c>
      <c r="E58" s="190" t="s">
        <v>3270</v>
      </c>
      <c r="F58" s="192">
        <f>IF(COUNTIF(G58:AT58,"&lt;&gt;")=0,"",SUMPRODUCT(((Recommendations[ImplStatus]="Implemented")+(Recommendations[ImplStatus]="Compensated"))*ISNUMBER(MATCH(Recommendations[Id],G58:AT58,0)))/COUNTIF(G58:AT58,"&lt;&gt;"))</f>
        <v>0</v>
      </c>
      <c r="G58" s="194" t="s">
        <v>318</v>
      </c>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3193</v>
      </c>
      <c r="B59" s="187" t="s">
        <v>3248</v>
      </c>
      <c r="C59" s="188" t="s">
        <v>3271</v>
      </c>
      <c r="D59" s="190" t="s">
        <v>3272</v>
      </c>
      <c r="E59" s="190" t="s">
        <v>3273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3193</v>
      </c>
      <c r="B60" s="187" t="s">
        <v>3274</v>
      </c>
      <c r="C60" s="188" t="s">
        <v>3275</v>
      </c>
      <c r="D60" s="190" t="s">
        <v>3276</v>
      </c>
      <c r="E60" s="190" t="s">
        <v>3277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3193</v>
      </c>
      <c r="B61" s="187" t="s">
        <v>3274</v>
      </c>
      <c r="C61" s="188" t="s">
        <v>3278</v>
      </c>
      <c r="D61" s="190" t="s">
        <v>3279</v>
      </c>
      <c r="E61" s="190" t="s">
        <v>3280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3193</v>
      </c>
      <c r="B62" s="186" t="s">
        <v>3281</v>
      </c>
      <c r="C62" s="186"/>
      <c r="D62" s="189" t="s">
        <v>3282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3193</v>
      </c>
      <c r="B63" s="187" t="s">
        <v>3281</v>
      </c>
      <c r="C63" s="188" t="s">
        <v>3283</v>
      </c>
      <c r="D63" s="190" t="s">
        <v>3284</v>
      </c>
      <c r="E63" s="190" t="s">
        <v>3285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3193</v>
      </c>
      <c r="B64" s="187" t="s">
        <v>3281</v>
      </c>
      <c r="C64" s="188" t="s">
        <v>3286</v>
      </c>
      <c r="D64" s="190" t="s">
        <v>3287</v>
      </c>
      <c r="E64" s="190" t="s">
        <v>3288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3193</v>
      </c>
      <c r="B65" s="187" t="s">
        <v>3281</v>
      </c>
      <c r="C65" s="188" t="s">
        <v>3289</v>
      </c>
      <c r="D65" s="190" t="s">
        <v>3290</v>
      </c>
      <c r="E65" s="190" t="s">
        <v>3291</v>
      </c>
      <c r="F65" s="192">
        <f>IF(COUNTIF(G65:AT65,"&lt;&gt;")=0,"",SUMPRODUCT(((Recommendations[ImplStatus]="Implemented")+(Recommendations[ImplStatus]="Compensated"))*ISNUMBER(MATCH(Recommendations[Id],G65:AT65,0)))/COUNTIF(G65:AT65,"&lt;&gt;"))</f>
        <v>0</v>
      </c>
      <c r="G65" s="194" t="s">
        <v>326</v>
      </c>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3193</v>
      </c>
      <c r="B66" s="187" t="s">
        <v>3281</v>
      </c>
      <c r="C66" s="188" t="s">
        <v>3292</v>
      </c>
      <c r="D66" s="190" t="s">
        <v>3293</v>
      </c>
      <c r="E66" s="190" t="s">
        <v>3294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3193</v>
      </c>
      <c r="B67" s="187" t="s">
        <v>3281</v>
      </c>
      <c r="C67" s="188" t="s">
        <v>3295</v>
      </c>
      <c r="D67" s="190" t="s">
        <v>3296</v>
      </c>
      <c r="E67" s="190" t="s">
        <v>3297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3193</v>
      </c>
      <c r="B68" s="187" t="s">
        <v>3281</v>
      </c>
      <c r="C68" s="188" t="s">
        <v>3298</v>
      </c>
      <c r="D68" s="190" t="s">
        <v>3299</v>
      </c>
      <c r="E68" s="190" t="s">
        <v>3300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3193</v>
      </c>
      <c r="B69" s="187" t="s">
        <v>3281</v>
      </c>
      <c r="C69" s="188" t="s">
        <v>3301</v>
      </c>
      <c r="D69" s="190" t="s">
        <v>3302</v>
      </c>
      <c r="E69" s="190" t="s">
        <v>3303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3193</v>
      </c>
      <c r="B70" s="187" t="s">
        <v>3281</v>
      </c>
      <c r="C70" s="188" t="s">
        <v>3304</v>
      </c>
      <c r="D70" s="190" t="s">
        <v>3305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3193</v>
      </c>
      <c r="B71" s="187" t="s">
        <v>3281</v>
      </c>
      <c r="C71" s="188" t="s">
        <v>3306</v>
      </c>
      <c r="D71" s="190" t="s">
        <v>3307</v>
      </c>
      <c r="E71" s="190" t="s">
        <v>3308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3193</v>
      </c>
      <c r="B72" s="187" t="s">
        <v>3281</v>
      </c>
      <c r="C72" s="188" t="s">
        <v>3309</v>
      </c>
      <c r="D72" s="190" t="s">
        <v>3310</v>
      </c>
      <c r="E72" s="190" t="s">
        <v>3311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3193</v>
      </c>
      <c r="B73" s="187" t="s">
        <v>3281</v>
      </c>
      <c r="C73" s="188" t="s">
        <v>3312</v>
      </c>
      <c r="D73" s="190" t="s">
        <v>3313</v>
      </c>
      <c r="E73" s="190" t="s">
        <v>3314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3193</v>
      </c>
      <c r="B74" s="187" t="s">
        <v>3281</v>
      </c>
      <c r="C74" s="188" t="s">
        <v>3315</v>
      </c>
      <c r="D74" s="190" t="s">
        <v>3316</v>
      </c>
      <c r="E74" s="190" t="s">
        <v>3317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3193</v>
      </c>
      <c r="B75" s="187" t="s">
        <v>3281</v>
      </c>
      <c r="C75" s="188" t="s">
        <v>3318</v>
      </c>
      <c r="D75" s="190" t="s">
        <v>3319</v>
      </c>
      <c r="E75" s="190" t="s">
        <v>3320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3193</v>
      </c>
      <c r="B76" s="187" t="s">
        <v>3281</v>
      </c>
      <c r="C76" s="188" t="s">
        <v>3321</v>
      </c>
      <c r="D76" s="190" t="s">
        <v>3322</v>
      </c>
      <c r="E76" s="190" t="s">
        <v>3323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3193</v>
      </c>
      <c r="B77" s="187" t="s">
        <v>3281</v>
      </c>
      <c r="C77" s="188" t="s">
        <v>3324</v>
      </c>
      <c r="D77" s="190" t="s">
        <v>3325</v>
      </c>
      <c r="E77" s="190" t="s">
        <v>3326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3193</v>
      </c>
      <c r="B78" s="187" t="s">
        <v>3281</v>
      </c>
      <c r="C78" s="188" t="s">
        <v>3327</v>
      </c>
      <c r="D78" s="190" t="s">
        <v>3328</v>
      </c>
      <c r="E78" s="190" t="s">
        <v>3329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3193</v>
      </c>
      <c r="B79" s="186" t="s">
        <v>3281</v>
      </c>
      <c r="C79" s="186"/>
      <c r="D79" s="189" t="s">
        <v>3330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3331</v>
      </c>
      <c r="B80" s="187"/>
      <c r="C80" s="188" t="s">
        <v>3332</v>
      </c>
      <c r="D80" s="190" t="s">
        <v>3333</v>
      </c>
      <c r="E80" s="190" t="s">
        <v>3334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3331</v>
      </c>
      <c r="B81" s="187"/>
      <c r="C81" s="188" t="s">
        <v>3335</v>
      </c>
      <c r="D81" s="190" t="s">
        <v>3336</v>
      </c>
      <c r="E81" s="190" t="s">
        <v>3337</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3331</v>
      </c>
      <c r="B82" s="187"/>
      <c r="C82" s="188" t="s">
        <v>3338</v>
      </c>
      <c r="D82" s="190" t="s">
        <v>3339</v>
      </c>
      <c r="E82" s="190" t="s">
        <v>3340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3331</v>
      </c>
      <c r="B83" s="187"/>
      <c r="C83" s="188" t="s">
        <v>3341</v>
      </c>
      <c r="D83" s="190" t="s">
        <v>3342</v>
      </c>
      <c r="E83" s="190" t="s">
        <v>3343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3331</v>
      </c>
      <c r="B84" s="186"/>
      <c r="C84" s="186"/>
      <c r="D84" s="189" t="s">
        <v>3344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3345</v>
      </c>
      <c r="B85" s="187"/>
      <c r="C85" s="188" t="s">
        <v>3346</v>
      </c>
      <c r="D85" s="190" t="s">
        <v>3347</v>
      </c>
      <c r="E85" s="190" t="s">
        <v>3348</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3345</v>
      </c>
      <c r="B86" s="187"/>
      <c r="C86" s="188" t="s">
        <v>3349</v>
      </c>
      <c r="D86" s="190" t="s">
        <v>3350</v>
      </c>
      <c r="E86" s="190" t="s">
        <v>3351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3345</v>
      </c>
      <c r="B87" s="187"/>
      <c r="C87" s="188" t="s">
        <v>3352</v>
      </c>
      <c r="D87" s="190" t="s">
        <v>3353</v>
      </c>
      <c r="E87" s="190" t="s">
        <v>3354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3345</v>
      </c>
      <c r="B88" s="187"/>
      <c r="C88" s="188" t="s">
        <v>3355</v>
      </c>
      <c r="D88" s="190" t="s">
        <v>3356</v>
      </c>
      <c r="E88" s="190" t="s">
        <v>3357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3345</v>
      </c>
      <c r="B89" s="187"/>
      <c r="C89" s="188" t="s">
        <v>3358</v>
      </c>
      <c r="D89" s="190" t="s">
        <v>3359</v>
      </c>
      <c r="E89" s="190" t="s">
        <v>3360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3345</v>
      </c>
      <c r="B90" s="186" t="s">
        <v>3361</v>
      </c>
      <c r="C90" s="186"/>
      <c r="D90" s="189" t="s">
        <v>3362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3345</v>
      </c>
      <c r="B91" s="187" t="s">
        <v>3361</v>
      </c>
      <c r="C91" s="188" t="s">
        <v>3363</v>
      </c>
      <c r="D91" s="190" t="s">
        <v>3364</v>
      </c>
      <c r="E91" s="190" t="s">
        <v>3365</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3345</v>
      </c>
      <c r="B92" s="187" t="s">
        <v>3361</v>
      </c>
      <c r="C92" s="188" t="s">
        <v>3366</v>
      </c>
      <c r="D92" s="190" t="s">
        <v>3367</v>
      </c>
      <c r="E92" s="190" t="s">
        <v>3368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3361</v>
      </c>
      <c r="C93" s="188" t="s">
        <v>3369</v>
      </c>
      <c r="D93" s="190" t="s">
        <v>3370</v>
      </c>
      <c r="E93" s="190" t="s">
        <v>3371</v>
      </c>
      <c r="F93" s="192">
        <f>IF(COUNTIF(G93:AT93,"&lt;&gt;")=0,"",SUMPRODUCT(((Recommendations[ImplStatus]="Implemented")+(Recommendations[ImplStatus]="Compensated"))*ISNUMBER(MATCH(Recommendations[Id],G93:AT93,0)))/COUNTIF(G93:AT93,"&lt;&gt;"))</f>
        <v>0</v>
      </c>
      <c r="G93" s="194" t="s">
        <v>186</v>
      </c>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3361</v>
      </c>
      <c r="C94" s="188" t="s">
        <v>3372</v>
      </c>
      <c r="D94" s="190" t="s">
        <v>3373</v>
      </c>
      <c r="E94" s="190" t="s">
        <v>3374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3361</v>
      </c>
      <c r="C95" s="188" t="s">
        <v>3375</v>
      </c>
      <c r="D95" s="190" t="s">
        <v>3376</v>
      </c>
      <c r="E95" s="190" t="s">
        <v>3377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3361</v>
      </c>
      <c r="C96" s="188" t="s">
        <v>3378</v>
      </c>
      <c r="D96" s="190" t="s">
        <v>3379</v>
      </c>
      <c r="E96" s="190" t="s">
        <v>3380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3361</v>
      </c>
      <c r="C97" s="188" t="s">
        <v>3381</v>
      </c>
      <c r="D97" s="190" t="s">
        <v>3382</v>
      </c>
      <c r="E97" s="190" t="s">
        <v>3383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3361</v>
      </c>
      <c r="C98" s="188" t="s">
        <v>3384</v>
      </c>
      <c r="D98" s="190" t="s">
        <v>3385</v>
      </c>
      <c r="E98" s="190" t="s">
        <v>3386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3387</v>
      </c>
      <c r="C99" s="186"/>
      <c r="D99" s="189" t="s">
        <v>3388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3387</v>
      </c>
      <c r="C100" s="188" t="s">
        <v>3389</v>
      </c>
      <c r="D100" s="190" t="s">
        <v>3390</v>
      </c>
      <c r="E100" s="190" t="s">
        <v>3391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3387</v>
      </c>
      <c r="C101" s="188" t="s">
        <v>3392</v>
      </c>
      <c r="D101" s="190" t="s">
        <v>3393</v>
      </c>
      <c r="E101" s="190" t="s">
        <v>3394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3387</v>
      </c>
      <c r="C102" s="188" t="s">
        <v>3395</v>
      </c>
      <c r="D102" s="190" t="s">
        <v>3396</v>
      </c>
      <c r="E102" s="190" t="s">
        <v>3397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3387</v>
      </c>
      <c r="C103" s="188" t="s">
        <v>3398</v>
      </c>
      <c r="D103" s="190" t="s">
        <v>3399</v>
      </c>
      <c r="E103" s="190" t="s">
        <v>3400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3387</v>
      </c>
      <c r="C104" s="196" t="s">
        <v>3401</v>
      </c>
      <c r="D104" s="197" t="s">
        <v>3402</v>
      </c>
      <c r="E104" s="197" t="s">
        <v>3403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640</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IFERROR(INDEX('Recommendations'!$I$2:$I$96, MATCH(G2,'Recommendations'!$B$2:$B$96,0))="Implemented", FALSE))</xm:f>
            <x14:dxf>
              <font>
                <color rgb="FF000000"/>
              </font>
              <fill>
                <patternFill>
                  <bgColor rgb="FF3C7D22"/>
                </patternFill>
              </fill>
            </x14:dxf>
          </x14:cfRule>
          <x14:cfRule type="expression" priority="2" id="{00000000-000E-0000-0800-000002000000}">
            <xm:f>AND(G2&lt;&gt;"", IFERROR(INDEX('Recommendations'!$I$2:$I$96, MATCH(G2,'Recommendations'!$B$2:$B$96,0))="Compensated", FALSE))</xm:f>
            <x14:dxf>
              <font>
                <color rgb="FF000000"/>
              </font>
              <fill>
                <patternFill>
                  <bgColor rgb="FFC6E0B4"/>
                </patternFill>
              </fill>
            </x14:dxf>
          </x14:cfRule>
          <x14:cfRule type="expression" priority="3" id="{00000000-000E-0000-0800-000003000000}">
            <xm:f>AND(G2&lt;&gt;"", IFERROR(INDEX('Recommendations'!$I$2:$I$96, MATCH(G2,'Recommendations'!$B$2:$B$96,0))="Testing", FALSE))</xm:f>
            <x14:dxf>
              <font>
                <color rgb="FF000000"/>
              </font>
              <fill>
                <patternFill>
                  <bgColor rgb="FFFFC000"/>
                </patternFill>
              </fill>
            </x14:dxf>
          </x14:cfRule>
          <x14:cfRule type="expression" priority="4" id="{00000000-000E-0000-0800-000004000000}">
            <xm:f>AND(G2&lt;&gt;"", IFERROR(INDEX('Recommendations'!$I$2:$I$96, MATCH(G2,'Recommendations'!$B$2:$B$96,0))="Failed", FALSE))</xm:f>
            <x14:dxf>
              <font>
                <color rgb="FF000000"/>
              </font>
              <fill>
                <patternFill>
                  <bgColor rgb="FFD82891"/>
                </patternFill>
              </fill>
            </x14:dxf>
          </x14:cfRule>
          <x14:cfRule type="expression" priority="5" id="{00000000-000E-0000-0800-000005000000}">
            <xm:f>AND(G2&lt;&gt;"", IFERROR(INDEX('Recommendations'!$I$2:$I$96, MATCH(G2,'Recommendations'!$B$2:$B$96,0))="Risk Accepted", FALSE))</xm:f>
            <x14:dxf>
              <font>
                <color rgb="FF000000"/>
              </font>
              <fill>
                <patternFill>
                  <bgColor rgb="FFD9D9D9"/>
                </patternFill>
              </fill>
            </x14:dxf>
          </x14:cfRule>
          <x14:cfRule type="expression" priority="6" id="{00000000-000E-0000-0800-000006000000}">
            <xm:f>AND(G2&lt;&gt;"", IFERROR(INDEX('Recommendations'!$I$2:$I$96, MATCH(G2,'Recommendations'!$B$2:$B$96,0))="N/A",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Cisco IOS 16 Benchmark - SHGIR</dc:title>
  <dc:subject>Generated on: 2026-06-08 22:57:20</dc:subject>
  <dc:creator>Anicet Fopa Tchoffo</dc:creator>
  <cp:keywords>Baseline;Hardening;CIS;Benchmark</cp:keywords>
  <dc:description>Baseline Developed By: Center for Internet Security (CIS)</dc:description>
  <cp:lastModifiedBy>Anicet Fopa Tchoffo</cp:lastModifiedBy>
  <dcterms:modified xsi:type="dcterms:W3CDTF">2026-06-08T21:57:32Z</dcterms:modified>
  <cp:category>CIS</cp:category>
  <cp:contentStatus>Draft</cp:contentStatus>
</cp:coreProperties>
</file>