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CFBCC86E38723129F81A26BB0E60FE6BA8082879" xr6:coauthVersionLast="47" xr6:coauthVersionMax="47" xr10:uidLastSave="{D709E3C7-EFB4-4A32-AD61-0638F4751C1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D85" i="3"/>
  <c r="C85" i="3"/>
  <c r="F85" i="3" s="1"/>
  <c r="E84" i="3"/>
  <c r="D84" i="3"/>
  <c r="C84" i="3"/>
  <c r="W136" i="3" s="1"/>
  <c r="F83" i="3"/>
  <c r="V167" i="3" s="1"/>
  <c r="E83" i="3"/>
  <c r="D83" i="3"/>
  <c r="C83" i="3"/>
  <c r="U136" i="3" s="1"/>
  <c r="E82" i="3"/>
  <c r="D82" i="3"/>
  <c r="C82" i="3"/>
  <c r="S136"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F16" i="3"/>
  <c r="R168" i="3" s="1"/>
  <c r="E16" i="3"/>
  <c r="D16" i="3"/>
  <c r="C16" i="3"/>
  <c r="Q136" i="3" s="1"/>
  <c r="C9" i="3"/>
  <c r="D9" i="3" s="1"/>
  <c r="D8" i="3"/>
  <c r="C8" i="3"/>
  <c r="C7" i="3" s="1"/>
  <c r="D7" i="3" s="1"/>
  <c r="E57" i="3" l="1"/>
  <c r="C57" i="3"/>
  <c r="D57" i="3"/>
  <c r="E93" i="3"/>
  <c r="D93" i="3"/>
  <c r="C93" i="3"/>
  <c r="E35" i="3"/>
  <c r="D35" i="3"/>
  <c r="C35" i="3"/>
  <c r="D72" i="3"/>
  <c r="C72" i="3"/>
  <c r="E72" i="3"/>
  <c r="E34" i="3"/>
  <c r="D34" i="3"/>
  <c r="C34" i="3"/>
  <c r="E53" i="3"/>
  <c r="D53" i="3"/>
  <c r="C53" i="3"/>
  <c r="D111" i="3"/>
  <c r="C111" i="3"/>
  <c r="E111" i="3"/>
  <c r="E94" i="3"/>
  <c r="D94" i="3"/>
  <c r="C94" i="3"/>
  <c r="E58" i="3"/>
  <c r="C58" i="3"/>
  <c r="D58" i="3"/>
  <c r="E110" i="3"/>
  <c r="D110" i="3"/>
  <c r="C110" i="3"/>
  <c r="E73" i="3"/>
  <c r="D73" i="3"/>
  <c r="C73" i="3"/>
  <c r="E112" i="3"/>
  <c r="D112" i="3"/>
  <c r="C112" i="3"/>
  <c r="G125" i="3"/>
  <c r="E54" i="3"/>
  <c r="D54" i="3"/>
  <c r="C54" i="3"/>
  <c r="D55" i="3"/>
  <c r="C55" i="3"/>
  <c r="E55" i="3"/>
  <c r="E56" i="3"/>
  <c r="D56" i="3"/>
  <c r="C56" i="3"/>
  <c r="E113" i="3"/>
  <c r="D113" i="3"/>
  <c r="C113" i="3"/>
  <c r="V138" i="3"/>
  <c r="V143" i="3"/>
  <c r="V148" i="3"/>
  <c r="V153" i="3"/>
  <c r="V158" i="3"/>
  <c r="V163" i="3"/>
  <c r="V168" i="3"/>
  <c r="R139" i="3"/>
  <c r="R144" i="3"/>
  <c r="R149" i="3"/>
  <c r="R154" i="3"/>
  <c r="R159" i="3"/>
  <c r="R164" i="3"/>
  <c r="V139" i="3"/>
  <c r="V144" i="3"/>
  <c r="V149" i="3"/>
  <c r="V154" i="3"/>
  <c r="V159" i="3"/>
  <c r="V164" i="3"/>
  <c r="R140" i="3"/>
  <c r="R145" i="3"/>
  <c r="R150" i="3"/>
  <c r="R155" i="3"/>
  <c r="R160" i="3"/>
  <c r="R165" i="3"/>
  <c r="D91" i="3"/>
  <c r="F82" i="3"/>
  <c r="C91" i="3"/>
  <c r="E91" i="3"/>
  <c r="V140" i="3"/>
  <c r="V145" i="3"/>
  <c r="V150" i="3"/>
  <c r="V155" i="3"/>
  <c r="V160" i="3"/>
  <c r="V165" i="3"/>
  <c r="C20" i="3"/>
  <c r="R141" i="3"/>
  <c r="R146" i="3"/>
  <c r="R151" i="3"/>
  <c r="R156" i="3"/>
  <c r="R161" i="3"/>
  <c r="R166" i="3"/>
  <c r="E20" i="3"/>
  <c r="V141" i="3"/>
  <c r="V146" i="3"/>
  <c r="V151" i="3"/>
  <c r="V156" i="3"/>
  <c r="V161" i="3"/>
  <c r="V166" i="3"/>
  <c r="D20" i="3"/>
  <c r="F84" i="3"/>
  <c r="R142" i="3"/>
  <c r="R147" i="3"/>
  <c r="R152" i="3"/>
  <c r="R157" i="3"/>
  <c r="R162" i="3"/>
  <c r="R167" i="3"/>
  <c r="V142" i="3"/>
  <c r="V147" i="3"/>
  <c r="V152" i="3"/>
  <c r="V157" i="3"/>
  <c r="V162" i="3"/>
  <c r="R138" i="3"/>
  <c r="R143" i="3"/>
  <c r="R148" i="3"/>
  <c r="R153" i="3"/>
  <c r="R158" i="3"/>
  <c r="R163" i="3"/>
  <c r="X167" i="3" l="1"/>
  <c r="X162" i="3"/>
  <c r="X157" i="3"/>
  <c r="X152" i="3"/>
  <c r="X147" i="3"/>
  <c r="X142"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T167" i="3"/>
  <c r="T162" i="3"/>
  <c r="T157" i="3"/>
  <c r="T152" i="3"/>
  <c r="T147" i="3"/>
  <c r="T142" i="3"/>
  <c r="T166" i="3"/>
  <c r="T161" i="3"/>
  <c r="T156" i="3"/>
  <c r="T151" i="3"/>
  <c r="T146" i="3"/>
  <c r="T141" i="3"/>
  <c r="T165" i="3"/>
  <c r="T160" i="3"/>
  <c r="T155" i="3"/>
  <c r="T150" i="3"/>
  <c r="T145" i="3"/>
  <c r="T140" i="3"/>
  <c r="E90" i="3"/>
  <c r="D90" i="3"/>
  <c r="T164" i="3"/>
  <c r="T159" i="3"/>
  <c r="T154" i="3"/>
  <c r="T149" i="3"/>
  <c r="T144" i="3"/>
  <c r="T139" i="3"/>
  <c r="C90" i="3"/>
  <c r="T168" i="3"/>
  <c r="T163" i="3"/>
  <c r="T158" i="3"/>
  <c r="T153" i="3"/>
  <c r="T148" i="3"/>
  <c r="T143" i="3"/>
  <c r="T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1" authorId="0" shapeId="0" xr:uid="{00000000-0006-0000-0400-000001000000}">
      <text>
        <r>
          <rPr>
            <sz val="11"/>
            <rFont val="Calibri"/>
          </rPr>
          <t>Disable fragment reassembly</t>
        </r>
      </text>
    </comment>
    <comment ref="J33" authorId="0" shapeId="0" xr:uid="{00000000-0006-0000-0400-000002000000}">
      <text>
        <r>
          <rPr>
            <sz val="11"/>
            <rFont val="Calibri"/>
          </rPr>
          <t>Manage an Identity Rule</t>
        </r>
      </text>
    </comment>
    <comment ref="K33" authorId="0" shapeId="0" xr:uid="{00000000-0006-0000-0400-000003000000}">
      <text>
        <r>
          <rPr>
            <sz val="11"/>
            <rFont val="Calibri"/>
          </rPr>
          <t>Regularly update the FMC Server Version</t>
        </r>
      </text>
    </comment>
    <comment ref="J39" authorId="0" shapeId="0" xr:uid="{00000000-0006-0000-0400-000004000000}">
      <text>
        <r>
          <rPr>
            <sz val="11"/>
            <rFont val="Calibri"/>
          </rPr>
          <t>Block older SSL and TLS versions</t>
        </r>
      </text>
    </comment>
    <comment ref="J48" authorId="0" shapeId="0" xr:uid="{00000000-0006-0000-0400-000005000000}">
      <text>
        <r>
          <rPr>
            <sz val="11"/>
            <rFont val="Calibri"/>
          </rPr>
          <t>Use an External Authentication Source for Administrative Logins</t>
        </r>
      </text>
    </comment>
    <comment ref="K48" authorId="0" shapeId="0" xr:uid="{00000000-0006-0000-0400-000006000000}">
      <text>
        <r>
          <rPr>
            <sz val="11"/>
            <rFont val="Calibri"/>
          </rPr>
          <t>Set Appropriate Roles for all Administrative Users</t>
        </r>
      </text>
    </comment>
    <comment ref="J50" authorId="0" shapeId="0" xr:uid="{00000000-0006-0000-0400-000007000000}">
      <text>
        <r>
          <rPr>
            <sz val="11"/>
            <rFont val="Calibri"/>
          </rPr>
          <t>Enable SSHv2</t>
        </r>
      </text>
    </comment>
    <comment ref="K50" authorId="0" shapeId="0" xr:uid="{00000000-0006-0000-0400-000009000000}">
      <text>
        <r>
          <rPr>
            <sz val="11"/>
            <rFont val="Calibri"/>
          </rPr>
          <t>Create an Identity Policy</t>
        </r>
      </text>
    </comment>
    <comment ref="L50" authorId="0" shapeId="0" xr:uid="{00000000-0006-0000-0400-000008000000}">
      <text>
        <r>
          <rPr>
            <sz val="11"/>
            <rFont val="Calibri"/>
          </rPr>
          <t>Create an Identity Rule</t>
        </r>
      </text>
    </comment>
    <comment ref="J52" authorId="0" shapeId="0" xr:uid="{00000000-0006-0000-0400-00000A000000}">
      <text>
        <r>
          <rPr>
            <sz val="11"/>
            <rFont val="Calibri"/>
          </rPr>
          <t>Enable TLS server identity discovery</t>
        </r>
      </text>
    </comment>
    <comment ref="J58" authorId="0" shapeId="0" xr:uid="{00000000-0006-0000-0400-00000B000000}">
      <text>
        <r>
          <rPr>
            <sz val="11"/>
            <rFont val="Calibri"/>
          </rPr>
          <t>Create a Realm</t>
        </r>
      </text>
    </comment>
    <comment ref="J59" authorId="0" shapeId="0" xr:uid="{00000000-0006-0000-0400-00000C000000}">
      <text>
        <r>
          <rPr>
            <sz val="11"/>
            <rFont val="Calibri"/>
          </rPr>
          <t>Restrict access to the local Admin account</t>
        </r>
      </text>
    </comment>
    <comment ref="J65" authorId="0" shapeId="0" xr:uid="{00000000-0006-0000-0400-00000D000000}">
      <text>
        <r>
          <rPr>
            <sz val="11"/>
            <rFont val="Calibri"/>
          </rPr>
          <t>Run Scheduled Nmap Scans</t>
        </r>
      </text>
    </comment>
    <comment ref="J69" authorId="0" shapeId="0" xr:uid="{00000000-0006-0000-0400-00000E000000}">
      <text>
        <r>
          <rPr>
            <sz val="11"/>
            <rFont val="Calibri"/>
          </rPr>
          <t>Access Policy Default Logging</t>
        </r>
      </text>
    </comment>
    <comment ref="J72" authorId="0" shapeId="0" xr:uid="{00000000-0006-0000-0400-00000F000000}">
      <text>
        <r>
          <rPr>
            <sz val="11"/>
            <rFont val="Calibri"/>
          </rPr>
          <t>Monitor for Clock Drift within the Firepower Infrastructure</t>
        </r>
      </text>
    </comment>
    <comment ref="K72" authorId="0" shapeId="0" xr:uid="{00000000-0006-0000-0400-000011000000}">
      <text>
        <r>
          <rPr>
            <sz val="11"/>
            <rFont val="Calibri"/>
          </rPr>
          <t>Set FMC Time Synchronization to Multiple Reliable NTP Source(s)</t>
        </r>
      </text>
    </comment>
    <comment ref="L72" authorId="0" shapeId="0" xr:uid="{00000000-0006-0000-0400-000012000000}">
      <text>
        <r>
          <rPr>
            <sz val="11"/>
            <rFont val="Calibri"/>
          </rPr>
          <t>Set Firepower Sensor / Devices to Synchronize time to FMC</t>
        </r>
      </text>
    </comment>
    <comment ref="M72" authorId="0" shapeId="0" xr:uid="{00000000-0006-0000-0400-000010000000}">
      <text>
        <r>
          <rPr>
            <sz val="11"/>
            <rFont val="Calibri"/>
          </rPr>
          <t>Secure the Network Time Protocol Server</t>
        </r>
      </text>
    </comment>
    <comment ref="J77" authorId="0" shapeId="0" xr:uid="{00000000-0006-0000-0400-000013000000}">
      <text>
        <r>
          <rPr>
            <sz val="11"/>
            <rFont val="Calibri"/>
          </rPr>
          <t>Configure Central Logging for FMC</t>
        </r>
      </text>
    </comment>
    <comment ref="K77" authorId="0" shapeId="0" xr:uid="{00000000-0006-0000-0400-000014000000}">
      <text>
        <r>
          <rPr>
            <sz val="11"/>
            <rFont val="Calibri"/>
          </rPr>
          <t>Configure Audit Logging to be Sent to Syslog</t>
        </r>
      </text>
    </comment>
    <comment ref="J91" authorId="0" shapeId="0" xr:uid="{00000000-0006-0000-0400-000015000000}">
      <text>
        <r>
          <rPr>
            <sz val="11"/>
            <rFont val="Calibri"/>
          </rPr>
          <t>Scheduled Rule Updates</t>
        </r>
      </text>
    </comment>
    <comment ref="K91" authorId="0" shapeId="0" xr:uid="{00000000-0006-0000-0400-000016000000}">
      <text>
        <r>
          <rPr>
            <sz val="11"/>
            <rFont val="Calibri"/>
          </rPr>
          <t>Scheduled Geolocation Updates</t>
        </r>
      </text>
    </comment>
    <comment ref="L91" authorId="0" shapeId="0" xr:uid="{00000000-0006-0000-0400-000017000000}">
      <text>
        <r>
          <rPr>
            <sz val="11"/>
            <rFont val="Calibri"/>
          </rPr>
          <t>Update of URL Filtering Database</t>
        </r>
      </text>
    </comment>
    <comment ref="J99" authorId="0" shapeId="0" xr:uid="{00000000-0006-0000-0400-000018000000}">
      <text>
        <r>
          <rPr>
            <sz val="11"/>
            <rFont val="Calibri"/>
          </rPr>
          <t>Create Periodic Backups of Firepower Management Center</t>
        </r>
      </text>
    </comment>
    <comment ref="J105" authorId="0" shapeId="0" xr:uid="{00000000-0006-0000-0400-000019000000}">
      <text>
        <r>
          <rPr>
            <sz val="11"/>
            <rFont val="Calibri"/>
          </rPr>
          <t>Manage an Identity Policy</t>
        </r>
      </text>
    </comment>
    <comment ref="K105" authorId="0" shapeId="0" xr:uid="{00000000-0006-0000-0400-00001A000000}">
      <text>
        <r>
          <rPr>
            <sz val="11"/>
            <rFont val="Calibri"/>
          </rPr>
          <t>Configure default action to Block</t>
        </r>
      </text>
    </comment>
    <comment ref="J106" authorId="0" shapeId="0" xr:uid="{00000000-0006-0000-0400-00001B000000}">
      <text>
        <r>
          <rPr>
            <sz val="11"/>
            <rFont val="Calibri"/>
          </rPr>
          <t>Manage a Realm</t>
        </r>
      </text>
    </comment>
    <comment ref="K106" authorId="0" shapeId="0" xr:uid="{00000000-0006-0000-0400-00001C000000}">
      <text>
        <r>
          <rPr>
            <sz val="11"/>
            <rFont val="Calibri"/>
          </rPr>
          <t>Compare Realms</t>
        </r>
      </text>
    </comment>
    <comment ref="J109" authorId="0" shapeId="0" xr:uid="{00000000-0006-0000-0400-00001D000000}">
      <text>
        <r>
          <rPr>
            <sz val="11"/>
            <rFont val="Calibri"/>
          </rPr>
          <t>Enable secure Site to Site VPN tunnelling protocols</t>
        </r>
      </text>
    </comment>
    <comment ref="J113" authorId="0" shapeId="0" xr:uid="{00000000-0006-0000-0400-00001E000000}">
      <text>
        <r>
          <rPr>
            <sz val="11"/>
            <rFont val="Calibri"/>
          </rPr>
          <t>Configure Central Logging for FMC Managed Devices</t>
        </r>
      </text>
    </comment>
    <comment ref="J118" authorId="0" shapeId="0" xr:uid="{00000000-0006-0000-0400-00001F000000}">
      <text>
        <r>
          <rPr>
            <sz val="11"/>
            <rFont val="Calibri"/>
          </rPr>
          <t>Decrypt traffic</t>
        </r>
      </text>
    </comment>
    <comment ref="J120" authorId="0" shapeId="0" xr:uid="{00000000-0006-0000-0400-000020000000}">
      <text>
        <r>
          <rPr>
            <sz val="11"/>
            <rFont val="Calibri"/>
          </rPr>
          <t>Intrusion prevention policy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Create an Identity Rule</t>
        </r>
      </text>
    </comment>
    <comment ref="I2" authorId="0" shapeId="0" xr:uid="{00000000-0006-0000-0500-000002000000}">
      <text>
        <r>
          <rPr>
            <sz val="11"/>
            <rFont val="Calibri"/>
          </rPr>
          <t>Access Policy Application Settings should be set</t>
        </r>
      </text>
    </comment>
    <comment ref="H3" authorId="0" shapeId="0" xr:uid="{00000000-0006-0000-0500-000003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I3" authorId="0" shapeId="0" xr:uid="{00000000-0006-0000-0500-000011000000}">
      <text>
        <r>
          <rPr>
            <sz val="11"/>
            <rFont val="Calibri"/>
          </rPr>
          <t>Use an External Authentication Source for Administrative Logins</t>
        </r>
      </text>
    </comment>
    <comment ref="J3" authorId="0" shapeId="0" xr:uid="{00000000-0006-0000-0500-000004000000}">
      <text>
        <r>
          <rPr>
            <sz val="11"/>
            <rFont val="Calibri"/>
          </rPr>
          <t>Enable SSHv2</t>
        </r>
      </text>
    </comment>
    <comment ref="K3" authorId="0" shapeId="0" xr:uid="{00000000-0006-0000-0500-000005000000}">
      <text>
        <r>
          <rPr>
            <sz val="11"/>
            <rFont val="Calibri"/>
          </rPr>
          <t>Create a Realm</t>
        </r>
      </text>
    </comment>
    <comment ref="L3" authorId="0" shapeId="0" xr:uid="{00000000-0006-0000-0500-000006000000}">
      <text>
        <r>
          <rPr>
            <sz val="11"/>
            <rFont val="Calibri"/>
          </rPr>
          <t>Create an Identity Policy</t>
        </r>
      </text>
    </comment>
    <comment ref="M3" authorId="0" shapeId="0" xr:uid="{00000000-0006-0000-0500-000007000000}">
      <text>
        <r>
          <rPr>
            <sz val="11"/>
            <rFont val="Calibri"/>
          </rPr>
          <t>Create an Identity Rule</t>
        </r>
      </text>
    </comment>
    <comment ref="N3" authorId="0" shapeId="0" xr:uid="{00000000-0006-0000-0500-000008000000}">
      <text>
        <r>
          <rPr>
            <sz val="11"/>
            <rFont val="Calibri"/>
          </rPr>
          <t>Manage a Realm</t>
        </r>
      </text>
    </comment>
    <comment ref="O3" authorId="0" shapeId="0" xr:uid="{00000000-0006-0000-0500-000009000000}">
      <text>
        <r>
          <rPr>
            <sz val="11"/>
            <rFont val="Calibri"/>
          </rPr>
          <t>Compare Realms</t>
        </r>
      </text>
    </comment>
    <comment ref="P3" authorId="0" shapeId="0" xr:uid="{00000000-0006-0000-0500-00000A000000}">
      <text>
        <r>
          <rPr>
            <sz val="11"/>
            <rFont val="Calibri"/>
          </rPr>
          <t>Manage an Identity Policy</t>
        </r>
      </text>
    </comment>
    <comment ref="Q3" authorId="0" shapeId="0" xr:uid="{00000000-0006-0000-0500-00000B000000}">
      <text>
        <r>
          <rPr>
            <sz val="11"/>
            <rFont val="Calibri"/>
          </rPr>
          <t>Manage an Identity Rule</t>
        </r>
      </text>
    </comment>
    <comment ref="R3" authorId="0" shapeId="0" xr:uid="{00000000-0006-0000-0500-00000C000000}">
      <text>
        <r>
          <rPr>
            <sz val="11"/>
            <rFont val="Calibri"/>
          </rPr>
          <t>Intrusion prevention policy</t>
        </r>
      </text>
    </comment>
    <comment ref="S3" authorId="0" shapeId="0" xr:uid="{00000000-0006-0000-0500-00000D000000}">
      <text>
        <r>
          <rPr>
            <sz val="11"/>
            <rFont val="Calibri"/>
          </rPr>
          <t>Enable TLS server identity discovery</t>
        </r>
      </text>
    </comment>
    <comment ref="T3" authorId="0" shapeId="0" xr:uid="{00000000-0006-0000-0500-00000E000000}">
      <text>
        <r>
          <rPr>
            <sz val="11"/>
            <rFont val="Calibri"/>
          </rPr>
          <t>Enable secure VPN anyconnect tunnelling protocols</t>
        </r>
      </text>
    </comment>
    <comment ref="U3" authorId="0" shapeId="0" xr:uid="{00000000-0006-0000-0500-00000F000000}">
      <text>
        <r>
          <rPr>
            <sz val="11"/>
            <rFont val="Calibri"/>
          </rPr>
          <t>Secure the Network Time Protocol Server</t>
        </r>
      </text>
    </comment>
    <comment ref="V3" authorId="0" shapeId="0" xr:uid="{00000000-0006-0000-0500-000010000000}">
      <text>
        <r>
          <rPr>
            <sz val="11"/>
            <rFont val="Calibri"/>
          </rPr>
          <t>Secure the Domain Name System (DNS)</t>
        </r>
      </text>
    </comment>
    <comment ref="H4" authorId="0" shapeId="0" xr:uid="{00000000-0006-0000-0500-000012000000}">
      <text>
        <r>
          <rPr>
            <sz val="11"/>
            <rFont val="Calibri"/>
          </rPr>
          <t>Ensure that the Health Policy is assigned to the managed Firepower Appliances</t>
        </r>
      </text>
    </comment>
    <comment ref="I4" authorId="0" shapeId="0" xr:uid="{00000000-0006-0000-0500-000013000000}">
      <text>
        <r>
          <rPr>
            <sz val="11"/>
            <rFont val="Calibri"/>
          </rPr>
          <t>Ensure that the Health Policy is assigned to all FMC Servers</t>
        </r>
      </text>
    </comment>
    <comment ref="H7" authorId="0" shapeId="0" xr:uid="{00000000-0006-0000-0500-000014000000}">
      <text>
        <r>
          <rPr>
            <sz val="11"/>
            <rFont val="Calibri"/>
          </rPr>
          <t>Use Dedicated User Accounts for API Access</t>
        </r>
      </text>
    </comment>
    <comment ref="I7" authorId="0" shapeId="0" xr:uid="{00000000-0006-0000-0500-000015000000}">
      <text>
        <r>
          <rPr>
            <sz val="11"/>
            <rFont val="Calibri"/>
          </rPr>
          <t>Scheduled Rule Updates</t>
        </r>
      </text>
    </comment>
    <comment ref="J7" authorId="0" shapeId="0" xr:uid="{00000000-0006-0000-0500-000016000000}">
      <text>
        <r>
          <rPr>
            <sz val="11"/>
            <rFont val="Calibri"/>
          </rPr>
          <t>Scheduled Geolocation Updates</t>
        </r>
      </text>
    </comment>
    <comment ref="K7" authorId="0" shapeId="0" xr:uid="{00000000-0006-0000-0500-000017000000}">
      <text>
        <r>
          <rPr>
            <sz val="11"/>
            <rFont val="Calibri"/>
          </rPr>
          <t>Regularly update the Firepower Sensors</t>
        </r>
      </text>
    </comment>
    <comment ref="L7" authorId="0" shapeId="0" xr:uid="{00000000-0006-0000-0500-000018000000}">
      <text>
        <r>
          <rPr>
            <sz val="11"/>
            <rFont val="Calibri"/>
          </rPr>
          <t>Create a Health Policy for your FMC Server</t>
        </r>
      </text>
    </comment>
    <comment ref="M7" authorId="0" shapeId="0" xr:uid="{00000000-0006-0000-0500-000019000000}">
      <text>
        <r>
          <rPr>
            <sz val="11"/>
            <rFont val="Calibri"/>
          </rPr>
          <t>Set FMC Time Synchronization to Multiple Reliable NTP Source(s)</t>
        </r>
      </text>
    </comment>
    <comment ref="N7" authorId="0" shapeId="0" xr:uid="{00000000-0006-0000-0500-00001A000000}">
      <text>
        <r>
          <rPr>
            <sz val="11"/>
            <rFont val="Calibri"/>
          </rPr>
          <t>Set Firepower Sensor / Devices to Synchronize time to FMC</t>
        </r>
      </text>
    </comment>
    <comment ref="O7" authorId="0" shapeId="0" xr:uid="{00000000-0006-0000-0500-00001B000000}">
      <text>
        <r>
          <rPr>
            <sz val="11"/>
            <rFont val="Calibri"/>
          </rPr>
          <t>Run Scheduled Nmap Scans</t>
        </r>
      </text>
    </comment>
    <comment ref="P7" authorId="0" shapeId="0" xr:uid="{00000000-0006-0000-0500-00001C000000}">
      <text>
        <r>
          <rPr>
            <sz val="11"/>
            <rFont val="Calibri"/>
          </rPr>
          <t>Set Database Retention Policies</t>
        </r>
      </text>
    </comment>
    <comment ref="Q7" authorId="0" shapeId="0" xr:uid="{00000000-0006-0000-0500-00001D000000}">
      <text>
        <r>
          <rPr>
            <sz val="11"/>
            <rFont val="Calibri"/>
          </rPr>
          <t>Create an outbound SSL Policy</t>
        </r>
      </text>
    </comment>
    <comment ref="H9" authorId="0" shapeId="0" xr:uid="{00000000-0006-0000-0500-00001E000000}">
      <text>
        <r>
          <rPr>
            <sz val="11"/>
            <rFont val="Calibri"/>
          </rPr>
          <t>Monitor for Clock Drift within the Firepower Infrastructure</t>
        </r>
      </text>
    </comment>
    <comment ref="H10" authorId="0" shapeId="0" xr:uid="{00000000-0006-0000-0500-00001F000000}">
      <text>
        <r>
          <rPr>
            <sz val="11"/>
            <rFont val="Calibri"/>
          </rPr>
          <t>Disable fragment reassembly</t>
        </r>
      </text>
    </comment>
    <comment ref="H12" authorId="0" shapeId="0" xr:uid="{00000000-0006-0000-0500-000020000000}">
      <text>
        <r>
          <rPr>
            <sz val="11"/>
            <rFont val="Calibri"/>
          </rPr>
          <t>Create Periodic Backups of Firepower Management Center</t>
        </r>
      </text>
    </comment>
    <comment ref="I12" authorId="0" shapeId="0" xr:uid="{00000000-0006-0000-0500-000021000000}">
      <text>
        <r>
          <rPr>
            <sz val="11"/>
            <rFont val="Calibri"/>
          </rPr>
          <t>Create a Health Policy for your FMC Server</t>
        </r>
      </text>
    </comment>
    <comment ref="H15" authorId="0" shapeId="0" xr:uid="{00000000-0006-0000-0500-000022000000}">
      <text>
        <r>
          <rPr>
            <sz val="11"/>
            <rFont val="Calibri"/>
          </rPr>
          <t>Scheduled Geolocation Updates</t>
        </r>
      </text>
    </comment>
    <comment ref="H16" authorId="0" shapeId="0" xr:uid="{00000000-0006-0000-0500-000023000000}">
      <text>
        <r>
          <rPr>
            <sz val="11"/>
            <rFont val="Calibri"/>
          </rPr>
          <t>Enable secure VPN anyconnect tunnelling protocols</t>
        </r>
      </text>
    </comment>
    <comment ref="I16" authorId="0" shapeId="0" xr:uid="{00000000-0006-0000-0500-000024000000}">
      <text>
        <r>
          <rPr>
            <sz val="11"/>
            <rFont val="Calibri"/>
          </rPr>
          <t>Enable secure Site to Site VPN tunnelling protocols</t>
        </r>
      </text>
    </comment>
    <comment ref="H18" authorId="0" shapeId="0" xr:uid="{00000000-0006-0000-0500-000025000000}">
      <text>
        <r>
          <rPr>
            <sz val="11"/>
            <rFont val="Calibri"/>
          </rPr>
          <t>Configure default action to Block</t>
        </r>
      </text>
    </comment>
    <comment ref="H22" authorId="0" shapeId="0" xr:uid="{00000000-0006-0000-0500-000026000000}">
      <text>
        <r>
          <rPr>
            <sz val="11"/>
            <rFont val="Calibri"/>
          </rPr>
          <t>Monitor for Clock Drift within the Firepower Infrastructure</t>
        </r>
      </text>
    </comment>
    <comment ref="I22" authorId="0" shapeId="0" xr:uid="{00000000-0006-0000-0500-000027000000}">
      <text>
        <r>
          <rPr>
            <sz val="11"/>
            <rFont val="Calibri"/>
          </rPr>
          <t>Run Scheduled Nmap Scans</t>
        </r>
      </text>
    </comment>
    <comment ref="H25" authorId="0" shapeId="0" xr:uid="{00000000-0006-0000-0500-000028000000}">
      <text>
        <r>
          <rPr>
            <sz val="11"/>
            <rFont val="Calibri"/>
          </rPr>
          <t>Intrusion prevention policy</t>
        </r>
      </text>
    </comment>
    <comment ref="H26" authorId="0" shapeId="0" xr:uid="{00000000-0006-0000-0500-000029000000}">
      <text>
        <r>
          <rPr>
            <sz val="11"/>
            <rFont val="Calibri"/>
          </rPr>
          <t>Block older SSL and TLS versions</t>
        </r>
      </text>
    </comment>
    <comment ref="H27" authorId="0" shapeId="0" xr:uid="{00000000-0006-0000-0500-00002A000000}">
      <text>
        <r>
          <rPr>
            <sz val="11"/>
            <rFont val="Calibri"/>
          </rPr>
          <t>Ensure that the Health Policy is assigned to the managed Firepower Appliances</t>
        </r>
      </text>
    </comment>
    <comment ref="I27" authorId="0" shapeId="0" xr:uid="{00000000-0006-0000-0500-00002B000000}">
      <text>
        <r>
          <rPr>
            <sz val="11"/>
            <rFont val="Calibri"/>
          </rPr>
          <t>Ensure that the Health Policy is assigned to all FMC Servers</t>
        </r>
      </text>
    </comment>
    <comment ref="J27" authorId="0" shapeId="0" xr:uid="{00000000-0006-0000-0500-00002C000000}">
      <text>
        <r>
          <rPr>
            <sz val="11"/>
            <rFont val="Calibri"/>
          </rPr>
          <t>Set FMC Time Synchronization to Multiple Reliable NTP Source(s)</t>
        </r>
      </text>
    </comment>
    <comment ref="K27" authorId="0" shapeId="0" xr:uid="{00000000-0006-0000-0500-00002D000000}">
      <text>
        <r>
          <rPr>
            <sz val="11"/>
            <rFont val="Calibri"/>
          </rPr>
          <t>Configure Audit Logging to be Sent to Syslog</t>
        </r>
      </text>
    </comment>
    <comment ref="L27" authorId="0" shapeId="0" xr:uid="{00000000-0006-0000-0500-00002E000000}">
      <text>
        <r>
          <rPr>
            <sz val="11"/>
            <rFont val="Calibri"/>
          </rPr>
          <t>Access Policy Default Logging</t>
        </r>
      </text>
    </comment>
    <comment ref="M27" authorId="0" shapeId="0" xr:uid="{00000000-0006-0000-0500-00002F000000}">
      <text>
        <r>
          <rPr>
            <sz val="11"/>
            <rFont val="Calibri"/>
          </rPr>
          <t>Secure the Network Time Protocol Server</t>
        </r>
      </text>
    </comment>
    <comment ref="N27" authorId="0" shapeId="0" xr:uid="{00000000-0006-0000-0500-000030000000}">
      <text>
        <r>
          <rPr>
            <sz val="11"/>
            <rFont val="Calibri"/>
          </rPr>
          <t>Disable fragment reassembly</t>
        </r>
      </text>
    </comment>
    <comment ref="H28" authorId="0" shapeId="0" xr:uid="{00000000-0006-0000-0500-000031000000}">
      <text>
        <r>
          <rPr>
            <sz val="11"/>
            <rFont val="Calibri"/>
          </rPr>
          <t>Configure Central Logging for FMC</t>
        </r>
      </text>
    </comment>
    <comment ref="I28" authorId="0" shapeId="0" xr:uid="{00000000-0006-0000-0500-000032000000}">
      <text>
        <r>
          <rPr>
            <sz val="11"/>
            <rFont val="Calibri"/>
          </rPr>
          <t>Configure Central Logging for FMC Managed Devices</t>
        </r>
      </text>
    </comment>
    <comment ref="J28" authorId="0" shapeId="0" xr:uid="{00000000-0006-0000-0500-000033000000}">
      <text>
        <r>
          <rPr>
            <sz val="11"/>
            <rFont val="Calibri"/>
          </rPr>
          <t>Enable secure Site to Site VPN tunnelling protocols</t>
        </r>
      </text>
    </comment>
    <comment ref="H31" authorId="0" shapeId="0" xr:uid="{00000000-0006-0000-0500-000034000000}">
      <text>
        <r>
          <rPr>
            <sz val="11"/>
            <rFont val="Calibri"/>
          </rPr>
          <t>Restrict access to the local Admin account</t>
        </r>
      </text>
    </comment>
    <comment ref="I31" authorId="0" shapeId="0" xr:uid="{00000000-0006-0000-0500-000035000000}">
      <text>
        <r>
          <rPr>
            <sz val="11"/>
            <rFont val="Calibri"/>
          </rPr>
          <t>Manage an Identity Policy</t>
        </r>
      </text>
    </comment>
    <comment ref="H33" authorId="0" shapeId="0" xr:uid="{00000000-0006-0000-0500-000036000000}">
      <text>
        <r>
          <rPr>
            <sz val="11"/>
            <rFont val="Calibri"/>
          </rPr>
          <t>Create Periodic Backups of Firepower Management Center</t>
        </r>
      </text>
    </comment>
    <comment ref="H34" authorId="0" shapeId="0" xr:uid="{00000000-0006-0000-0500-000037000000}">
      <text>
        <r>
          <rPr>
            <sz val="11"/>
            <rFont val="Calibri"/>
          </rPr>
          <t>Use an External Authentication Source for Administrative Logins</t>
        </r>
      </text>
    </comment>
    <comment ref="I34" authorId="0" shapeId="0" xr:uid="{00000000-0006-0000-0500-000038000000}">
      <text>
        <r>
          <rPr>
            <sz val="11"/>
            <rFont val="Calibri"/>
          </rPr>
          <t>Set Appropriate Roles for all Administrative Users</t>
        </r>
      </text>
    </comment>
    <comment ref="J34" authorId="0" shapeId="0" xr:uid="{00000000-0006-0000-0500-000039000000}">
      <text>
        <r>
          <rPr>
            <sz val="11"/>
            <rFont val="Calibri"/>
          </rPr>
          <t>Restrict access to the FMC CLI</t>
        </r>
      </text>
    </comment>
    <comment ref="K34" authorId="0" shapeId="0" xr:uid="{00000000-0006-0000-0500-00003A000000}">
      <text>
        <r>
          <rPr>
            <sz val="11"/>
            <rFont val="Calibri"/>
          </rPr>
          <t>Regularly update the FMC Server Version</t>
        </r>
      </text>
    </comment>
    <comment ref="L34" authorId="0" shapeId="0" xr:uid="{00000000-0006-0000-0500-00003B000000}">
      <text>
        <r>
          <rPr>
            <sz val="11"/>
            <rFont val="Calibri"/>
          </rPr>
          <t>Access Policy File Policy</t>
        </r>
      </text>
    </comment>
    <comment ref="H36" authorId="0" shapeId="0" xr:uid="{00000000-0006-0000-0500-00003C000000}">
      <text>
        <r>
          <rPr>
            <sz val="11"/>
            <rFont val="Calibri"/>
          </rPr>
          <t>Configure Central Logging for FMC Managed Devices</t>
        </r>
      </text>
    </comment>
    <comment ref="I36" authorId="0" shapeId="0" xr:uid="{00000000-0006-0000-0500-00003D000000}">
      <text>
        <r>
          <rPr>
            <sz val="11"/>
            <rFont val="Calibri"/>
          </rPr>
          <t>If SNMP is configured, ensure that SNMP v3 only is used to Manage your FMC Server</t>
        </r>
      </text>
    </comment>
    <comment ref="J36" authorId="0" shapeId="0" xr:uid="{00000000-0006-0000-0500-00003E000000}">
      <text>
        <r>
          <rPr>
            <sz val="11"/>
            <rFont val="Calibri"/>
          </rPr>
          <t>If SNMP is configured, ensure that SNMP v3 only is used to Manage your Firepower Managed Devices</t>
        </r>
      </text>
    </comment>
    <comment ref="H37" authorId="0" shapeId="0" xr:uid="{00000000-0006-0000-0500-00003F000000}">
      <text>
        <r>
          <rPr>
            <sz val="11"/>
            <rFont val="Calibri"/>
          </rPr>
          <t>Update of URL Filtering Database</t>
        </r>
      </text>
    </comment>
    <comment ref="I37" authorId="0" shapeId="0" xr:uid="{00000000-0006-0000-0500-000040000000}">
      <text>
        <r>
          <rPr>
            <sz val="11"/>
            <rFont val="Calibri"/>
          </rPr>
          <t>Access Policy File Policy</t>
        </r>
      </text>
    </comment>
    <comment ref="J37" authorId="0" shapeId="0" xr:uid="{00000000-0006-0000-0500-000041000000}">
      <text>
        <r>
          <rPr>
            <sz val="11"/>
            <rFont val="Calibri"/>
          </rPr>
          <t>Decrypt traffic</t>
        </r>
      </text>
    </comment>
    <comment ref="K37" authorId="0" shapeId="0" xr:uid="{00000000-0006-0000-0500-000042000000}">
      <text>
        <r>
          <rPr>
            <sz val="11"/>
            <rFont val="Calibri"/>
          </rPr>
          <t>Access Policy - URL Filtering</t>
        </r>
      </text>
    </comment>
    <comment ref="L37" authorId="0" shapeId="0" xr:uid="{00000000-0006-0000-0500-000043000000}">
      <text>
        <r>
          <rPr>
            <sz val="11"/>
            <rFont val="Calibri"/>
          </rPr>
          <t>Block older SSL and TLS versions</t>
        </r>
      </text>
    </comment>
    <comment ref="H39" authorId="0" shapeId="0" xr:uid="{00000000-0006-0000-0500-000044000000}">
      <text>
        <r>
          <rPr>
            <sz val="11"/>
            <rFont val="Calibri"/>
          </rPr>
          <t>Configure Central Logging for FMC</t>
        </r>
      </text>
    </comment>
    <comment ref="I39" authorId="0" shapeId="0" xr:uid="{00000000-0006-0000-0500-000045000000}">
      <text>
        <r>
          <rPr>
            <sz val="11"/>
            <rFont val="Calibri"/>
          </rPr>
          <t>Create an outbound SSL Policy</t>
        </r>
      </text>
    </comment>
    <comment ref="J39" authorId="0" shapeId="0" xr:uid="{00000000-0006-0000-0500-000046000000}">
      <text>
        <r>
          <rPr>
            <sz val="11"/>
            <rFont val="Calibri"/>
          </rPr>
          <t>Decrypt traffic</t>
        </r>
      </text>
    </comment>
    <comment ref="K39" authorId="0" shapeId="0" xr:uid="{00000000-0006-0000-0500-000047000000}">
      <text>
        <r>
          <rPr>
            <sz val="11"/>
            <rFont val="Calibri"/>
          </rPr>
          <t>Access Policy Application Settings should be set</t>
        </r>
      </text>
    </comment>
    <comment ref="H41" authorId="0" shapeId="0" xr:uid="{00000000-0006-0000-0500-000048000000}">
      <text>
        <r>
          <rPr>
            <sz val="11"/>
            <rFont val="Calibri"/>
          </rPr>
          <t>Regularly update the FMC Server Version</t>
        </r>
      </text>
    </comment>
    <comment ref="H42" authorId="0" shapeId="0" xr:uid="{00000000-0006-0000-0500-000049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I42" authorId="0" shapeId="0" xr:uid="{00000000-0006-0000-0500-00004A000000}">
      <text>
        <r>
          <rPr>
            <sz val="11"/>
            <rFont val="Calibri"/>
          </rPr>
          <t>Manage a Realm</t>
        </r>
      </text>
    </comment>
    <comment ref="J42" authorId="0" shapeId="0" xr:uid="{00000000-0006-0000-0500-00004B000000}">
      <text>
        <r>
          <rPr>
            <sz val="11"/>
            <rFont val="Calibri"/>
          </rPr>
          <t>Compare Realms</t>
        </r>
      </text>
    </comment>
    <comment ref="K42" authorId="0" shapeId="0" xr:uid="{00000000-0006-0000-0500-00004C000000}">
      <text>
        <r>
          <rPr>
            <sz val="11"/>
            <rFont val="Calibri"/>
          </rPr>
          <t>Configure Audit Logging to be Sent to Syslog</t>
        </r>
      </text>
    </comment>
    <comment ref="L42" authorId="0" shapeId="0" xr:uid="{00000000-0006-0000-0500-00004D000000}">
      <text>
        <r>
          <rPr>
            <sz val="11"/>
            <rFont val="Calibri"/>
          </rPr>
          <t>If SNMP is configured, ensure that SNMP v3 only is used to Manage your FMC Server</t>
        </r>
      </text>
    </comment>
    <comment ref="H43" authorId="0" shapeId="0" xr:uid="{00000000-0006-0000-0500-00004E000000}">
      <text>
        <r>
          <rPr>
            <sz val="11"/>
            <rFont val="Calibri"/>
          </rPr>
          <t>Restrict access to the local Admin account</t>
        </r>
      </text>
    </comment>
    <comment ref="I43" authorId="0" shapeId="0" xr:uid="{00000000-0006-0000-0500-00004F000000}">
      <text>
        <r>
          <rPr>
            <sz val="11"/>
            <rFont val="Calibri"/>
          </rPr>
          <t>Set Appropriate Roles for all Administrative Users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Use an External Authentication Source for Administrative Logins</t>
        </r>
      </text>
    </comment>
    <comment ref="K3" authorId="0" shapeId="0" xr:uid="{00000000-0006-0000-0600-000005000000}">
      <text>
        <r>
          <rPr>
            <sz val="11"/>
            <rFont val="Calibri"/>
          </rPr>
          <t>Use Dedicated User Accounts for API Access</t>
        </r>
      </text>
    </comment>
    <comment ref="L3" authorId="0" shapeId="0" xr:uid="{00000000-0006-0000-0600-000002000000}">
      <text>
        <r>
          <rPr>
            <sz val="11"/>
            <rFont val="Calibri"/>
          </rPr>
          <t>Create a Realm</t>
        </r>
      </text>
    </comment>
    <comment ref="M3" authorId="0" shapeId="0" xr:uid="{00000000-0006-0000-0600-000003000000}">
      <text>
        <r>
          <rPr>
            <sz val="11"/>
            <rFont val="Calibri"/>
          </rPr>
          <t>Set Database Retention Policies</t>
        </r>
      </text>
    </comment>
    <comment ref="N3" authorId="0" shapeId="0" xr:uid="{00000000-0006-0000-0600-000004000000}">
      <text>
        <r>
          <rPr>
            <sz val="11"/>
            <rFont val="Calibri"/>
          </rPr>
          <t>Create an outbound SSL Policy</t>
        </r>
      </text>
    </comment>
    <comment ref="J5" authorId="0" shapeId="0" xr:uid="{00000000-0006-0000-0600-000006000000}">
      <text>
        <r>
          <rPr>
            <sz val="11"/>
            <rFont val="Calibri"/>
          </rPr>
          <t>Create an Identity Rule</t>
        </r>
      </text>
    </comment>
    <comment ref="K5" authorId="0" shapeId="0" xr:uid="{00000000-0006-0000-0600-00000B000000}">
      <text>
        <r>
          <rPr>
            <sz val="11"/>
            <rFont val="Calibri"/>
          </rPr>
          <t>Configure Central Logging for FMC Managed Devices</t>
        </r>
      </text>
    </comment>
    <comment ref="L5" authorId="0" shapeId="0" xr:uid="{00000000-0006-0000-0600-00000C000000}">
      <text>
        <r>
          <rPr>
            <sz val="11"/>
            <rFont val="Calibri"/>
          </rPr>
          <t>Set FMC Time Synchronization to Multiple Reliable NTP Source(s)</t>
        </r>
      </text>
    </comment>
    <comment ref="M5" authorId="0" shapeId="0" xr:uid="{00000000-0006-0000-0600-00000D000000}">
      <text>
        <r>
          <rPr>
            <sz val="11"/>
            <rFont val="Calibri"/>
          </rPr>
          <t>If SNMP is configured, ensure that SNMP v3 only is used to Manage your Firepower Managed Devices</t>
        </r>
      </text>
    </comment>
    <comment ref="N5" authorId="0" shapeId="0" xr:uid="{00000000-0006-0000-0600-00000E000000}">
      <text>
        <r>
          <rPr>
            <sz val="11"/>
            <rFont val="Calibri"/>
          </rPr>
          <t>Access Policy Default Logging</t>
        </r>
      </text>
    </comment>
    <comment ref="O5" authorId="0" shapeId="0" xr:uid="{00000000-0006-0000-0600-000007000000}">
      <text>
        <r>
          <rPr>
            <sz val="11"/>
            <rFont val="Calibri"/>
          </rPr>
          <t>Decrypt traffic</t>
        </r>
      </text>
    </comment>
    <comment ref="P5" authorId="0" shapeId="0" xr:uid="{00000000-0006-0000-0600-000008000000}">
      <text>
        <r>
          <rPr>
            <sz val="11"/>
            <rFont val="Calibri"/>
          </rPr>
          <t>Access Policy - URL Filtering</t>
        </r>
      </text>
    </comment>
    <comment ref="Q5" authorId="0" shapeId="0" xr:uid="{00000000-0006-0000-0600-000009000000}">
      <text>
        <r>
          <rPr>
            <sz val="11"/>
            <rFont val="Calibri"/>
          </rPr>
          <t>Enable secure Site to Site VPN tunnelling protocols</t>
        </r>
      </text>
    </comment>
    <comment ref="R5" authorId="0" shapeId="0" xr:uid="{00000000-0006-0000-0600-00000A000000}">
      <text>
        <r>
          <rPr>
            <sz val="11"/>
            <rFont val="Calibri"/>
          </rPr>
          <t>Block older SSL and TLS versions</t>
        </r>
      </text>
    </comment>
    <comment ref="J6" authorId="0" shapeId="0" xr:uid="{00000000-0006-0000-0600-00000F000000}">
      <text>
        <r>
          <rPr>
            <sz val="11"/>
            <rFont val="Calibri"/>
          </rPr>
          <t>Manage an Identity Policy</t>
        </r>
      </text>
    </comment>
    <comment ref="K6" authorId="0" shapeId="0" xr:uid="{00000000-0006-0000-0600-000010000000}">
      <text>
        <r>
          <rPr>
            <sz val="11"/>
            <rFont val="Calibri"/>
          </rPr>
          <t>Enable TLS server identity discovery</t>
        </r>
      </text>
    </comment>
    <comment ref="L6" authorId="0" shapeId="0" xr:uid="{00000000-0006-0000-0600-000011000000}">
      <text>
        <r>
          <rPr>
            <sz val="11"/>
            <rFont val="Calibri"/>
          </rPr>
          <t>Block older SSL and TLS versions</t>
        </r>
      </text>
    </comment>
    <comment ref="J7" authorId="0" shapeId="0" xr:uid="{00000000-0006-0000-0600-000012000000}">
      <text>
        <r>
          <rPr>
            <sz val="11"/>
            <rFont val="Calibri"/>
          </rPr>
          <t>Create a Realm</t>
        </r>
      </text>
    </comment>
    <comment ref="J8" authorId="0" shapeId="0" xr:uid="{00000000-0006-0000-0600-000013000000}">
      <text>
        <r>
          <rPr>
            <sz val="11"/>
            <rFont val="Calibri"/>
          </rPr>
          <t>Restrict access to the local Admin account</t>
        </r>
      </text>
    </comment>
    <comment ref="K8" authorId="0" shapeId="0" xr:uid="{00000000-0006-0000-0600-000014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L8" authorId="0" shapeId="0" xr:uid="{00000000-0006-0000-0600-000015000000}">
      <text>
        <r>
          <rPr>
            <sz val="11"/>
            <rFont val="Calibri"/>
          </rPr>
          <t>Use an External Authentication Source for Administrative Logins</t>
        </r>
      </text>
    </comment>
    <comment ref="M8" authorId="0" shapeId="0" xr:uid="{00000000-0006-0000-0600-000016000000}">
      <text>
        <r>
          <rPr>
            <sz val="11"/>
            <rFont val="Calibri"/>
          </rPr>
          <t>Set Appropriate Roles for all Administrative Users</t>
        </r>
      </text>
    </comment>
    <comment ref="N8" authorId="0" shapeId="0" xr:uid="{00000000-0006-0000-0600-000017000000}">
      <text>
        <r>
          <rPr>
            <sz val="11"/>
            <rFont val="Calibri"/>
          </rPr>
          <t>Restrict access to the FMC CLI</t>
        </r>
      </text>
    </comment>
    <comment ref="O8" authorId="0" shapeId="0" xr:uid="{00000000-0006-0000-0600-000018000000}">
      <text>
        <r>
          <rPr>
            <sz val="11"/>
            <rFont val="Calibri"/>
          </rPr>
          <t>Create a Realm</t>
        </r>
      </text>
    </comment>
    <comment ref="P8" authorId="0" shapeId="0" xr:uid="{00000000-0006-0000-0600-000019000000}">
      <text>
        <r>
          <rPr>
            <sz val="11"/>
            <rFont val="Calibri"/>
          </rPr>
          <t>Manage an Identity Rule</t>
        </r>
      </text>
    </comment>
    <comment ref="J9" authorId="0" shapeId="0" xr:uid="{00000000-0006-0000-0600-00001A000000}">
      <text>
        <r>
          <rPr>
            <sz val="11"/>
            <rFont val="Calibri"/>
          </rPr>
          <t>Intrusion prevention policy</t>
        </r>
      </text>
    </comment>
    <comment ref="J10" authorId="0" shapeId="0" xr:uid="{00000000-0006-0000-0600-00001B000000}">
      <text>
        <r>
          <rPr>
            <sz val="11"/>
            <rFont val="Calibri"/>
          </rPr>
          <t>Regularly update the Firepower Sensors</t>
        </r>
      </text>
    </comment>
    <comment ref="J11" authorId="0" shapeId="0" xr:uid="{00000000-0006-0000-0600-00001C000000}">
      <text>
        <r>
          <rPr>
            <sz val="11"/>
            <rFont val="Calibri"/>
          </rPr>
          <t>Create an Identity Rule</t>
        </r>
      </text>
    </comment>
    <comment ref="K11" authorId="0" shapeId="0" xr:uid="{00000000-0006-0000-0600-00001D000000}">
      <text>
        <r>
          <rPr>
            <sz val="11"/>
            <rFont val="Calibri"/>
          </rPr>
          <t>Decrypt traffic</t>
        </r>
      </text>
    </comment>
    <comment ref="L11" authorId="0" shapeId="0" xr:uid="{00000000-0006-0000-0600-00001E000000}">
      <text>
        <r>
          <rPr>
            <sz val="11"/>
            <rFont val="Calibri"/>
          </rPr>
          <t>Access Policy Application Settings should be set</t>
        </r>
      </text>
    </comment>
    <comment ref="M11" authorId="0" shapeId="0" xr:uid="{00000000-0006-0000-0600-00001F000000}">
      <text>
        <r>
          <rPr>
            <sz val="11"/>
            <rFont val="Calibri"/>
          </rPr>
          <t>Block older SSL and TLS versions</t>
        </r>
      </text>
    </comment>
    <comment ref="J12" authorId="0" shapeId="0" xr:uid="{00000000-0006-0000-0600-000020000000}">
      <text>
        <r>
          <rPr>
            <sz val="11"/>
            <rFont val="Calibri"/>
          </rPr>
          <t>Create an outbound SSL Policy</t>
        </r>
      </text>
    </comment>
    <comment ref="K12" authorId="0" shapeId="0" xr:uid="{00000000-0006-0000-0600-000021000000}">
      <text>
        <r>
          <rPr>
            <sz val="11"/>
            <rFont val="Calibri"/>
          </rPr>
          <t>Access Policy Application Settings should be set</t>
        </r>
      </text>
    </comment>
    <comment ref="J14" authorId="0" shapeId="0" xr:uid="{00000000-0006-0000-0600-000022000000}">
      <text>
        <r>
          <rPr>
            <sz val="11"/>
            <rFont val="Calibri"/>
          </rPr>
          <t>If SNMP is configured, ensure that SNMP v3 only is used to Manage your FMC Server</t>
        </r>
      </text>
    </comment>
    <comment ref="K14" authorId="0" shapeId="0" xr:uid="{00000000-0006-0000-0600-000023000000}">
      <text>
        <r>
          <rPr>
            <sz val="11"/>
            <rFont val="Calibri"/>
          </rPr>
          <t>If SNMP is configured, ensure that SNMP v3 only is used to Manage your Firepower Managed Devices</t>
        </r>
      </text>
    </comment>
    <comment ref="L14" authorId="0" shapeId="0" xr:uid="{00000000-0006-0000-0600-000024000000}">
      <text>
        <r>
          <rPr>
            <sz val="11"/>
            <rFont val="Calibri"/>
          </rPr>
          <t>Intrusion prevention policy</t>
        </r>
      </text>
    </comment>
    <comment ref="M14" authorId="0" shapeId="0" xr:uid="{00000000-0006-0000-0600-000025000000}">
      <text>
        <r>
          <rPr>
            <sz val="11"/>
            <rFont val="Calibri"/>
          </rPr>
          <t>Enable TLS server identity discovery</t>
        </r>
      </text>
    </comment>
    <comment ref="N14" authorId="0" shapeId="0" xr:uid="{00000000-0006-0000-0600-000026000000}">
      <text>
        <r>
          <rPr>
            <sz val="11"/>
            <rFont val="Calibri"/>
          </rPr>
          <t>Access Policy File Policy</t>
        </r>
      </text>
    </comment>
    <comment ref="O14" authorId="0" shapeId="0" xr:uid="{00000000-0006-0000-0600-000027000000}">
      <text>
        <r>
          <rPr>
            <sz val="11"/>
            <rFont val="Calibri"/>
          </rPr>
          <t>Configure default action to Block</t>
        </r>
      </text>
    </comment>
    <comment ref="J16" authorId="0" shapeId="0" xr:uid="{00000000-0006-0000-0600-000028000000}">
      <text>
        <r>
          <rPr>
            <sz val="11"/>
            <rFont val="Calibri"/>
          </rPr>
          <t>Create a Health Policy for your FMC Server</t>
        </r>
      </text>
    </comment>
    <comment ref="J17" authorId="0" shapeId="0" xr:uid="{00000000-0006-0000-0600-000029000000}">
      <text>
        <r>
          <rPr>
            <sz val="11"/>
            <rFont val="Calibri"/>
          </rPr>
          <t>Access Policy File Policy</t>
        </r>
      </text>
    </comment>
    <comment ref="J21" authorId="0" shapeId="0" xr:uid="{00000000-0006-0000-0600-00002A000000}">
      <text>
        <r>
          <rPr>
            <sz val="11"/>
            <rFont val="Calibri"/>
          </rPr>
          <t>Update of URL Filtering Database</t>
        </r>
      </text>
    </comment>
    <comment ref="J23" authorId="0" shapeId="0" xr:uid="{00000000-0006-0000-0600-00002B000000}">
      <text>
        <r>
          <rPr>
            <sz val="11"/>
            <rFont val="Calibri"/>
          </rPr>
          <t>Set Appropriate Roles for all Administrative Users</t>
        </r>
      </text>
    </comment>
    <comment ref="K23" authorId="0" shapeId="0" xr:uid="{00000000-0006-0000-0600-00002F000000}">
      <text>
        <r>
          <rPr>
            <sz val="11"/>
            <rFont val="Calibri"/>
          </rPr>
          <t>Use Dedicated User Accounts for API Access</t>
        </r>
      </text>
    </comment>
    <comment ref="L23" authorId="0" shapeId="0" xr:uid="{00000000-0006-0000-0600-000030000000}">
      <text>
        <r>
          <rPr>
            <sz val="11"/>
            <rFont val="Calibri"/>
          </rPr>
          <t>Scheduled Geolocation Updates</t>
        </r>
      </text>
    </comment>
    <comment ref="M23" authorId="0" shapeId="0" xr:uid="{00000000-0006-0000-0600-000031000000}">
      <text>
        <r>
          <rPr>
            <sz val="11"/>
            <rFont val="Calibri"/>
          </rPr>
          <t>Regularly update the FMC Server Version</t>
        </r>
      </text>
    </comment>
    <comment ref="N23" authorId="0" shapeId="0" xr:uid="{00000000-0006-0000-0600-000032000000}">
      <text>
        <r>
          <rPr>
            <sz val="11"/>
            <rFont val="Calibri"/>
          </rPr>
          <t>Regularly update the Firepower Sensors</t>
        </r>
      </text>
    </comment>
    <comment ref="O23" authorId="0" shapeId="0" xr:uid="{00000000-0006-0000-0600-000033000000}">
      <text>
        <r>
          <rPr>
            <sz val="11"/>
            <rFont val="Calibri"/>
          </rPr>
          <t>Configure Central Logging for FMC</t>
        </r>
      </text>
    </comment>
    <comment ref="P23" authorId="0" shapeId="0" xr:uid="{00000000-0006-0000-0600-000034000000}">
      <text>
        <r>
          <rPr>
            <sz val="11"/>
            <rFont val="Calibri"/>
          </rPr>
          <t>Configure Central Logging for FMC Managed Devices</t>
        </r>
      </text>
    </comment>
    <comment ref="Q23" authorId="0" shapeId="0" xr:uid="{00000000-0006-0000-0600-000035000000}">
      <text>
        <r>
          <rPr>
            <sz val="11"/>
            <rFont val="Calibri"/>
          </rPr>
          <t>Monitor for Clock Drift within the Firepower Infrastructure</t>
        </r>
      </text>
    </comment>
    <comment ref="R23" authorId="0" shapeId="0" xr:uid="{00000000-0006-0000-0600-000036000000}">
      <text>
        <r>
          <rPr>
            <sz val="11"/>
            <rFont val="Calibri"/>
          </rPr>
          <t>Set Firepower Sensor / Devices to Synchronize time to FMC</t>
        </r>
      </text>
    </comment>
    <comment ref="S23" authorId="0" shapeId="0" xr:uid="{00000000-0006-0000-0600-00002C000000}">
      <text>
        <r>
          <rPr>
            <sz val="11"/>
            <rFont val="Calibri"/>
          </rPr>
          <t>Configure Audit Logging to be Sent to Syslog</t>
        </r>
      </text>
    </comment>
    <comment ref="T23" authorId="0" shapeId="0" xr:uid="{00000000-0006-0000-0600-00002D000000}">
      <text>
        <r>
          <rPr>
            <sz val="11"/>
            <rFont val="Calibri"/>
          </rPr>
          <t>Set Database Retention Policies</t>
        </r>
      </text>
    </comment>
    <comment ref="U23" authorId="0" shapeId="0" xr:uid="{00000000-0006-0000-0600-00002E000000}">
      <text>
        <r>
          <rPr>
            <sz val="11"/>
            <rFont val="Calibri"/>
          </rPr>
          <t>Access Policy Default Logging</t>
        </r>
      </text>
    </comment>
    <comment ref="J24" authorId="0" shapeId="0" xr:uid="{00000000-0006-0000-0600-000037000000}">
      <text>
        <r>
          <rPr>
            <sz val="11"/>
            <rFont val="Calibri"/>
          </rPr>
          <t>Create an Identity Policy</t>
        </r>
      </text>
    </comment>
    <comment ref="K24" authorId="0" shapeId="0" xr:uid="{00000000-0006-0000-0600-000038000000}">
      <text>
        <r>
          <rPr>
            <sz val="11"/>
            <rFont val="Calibri"/>
          </rPr>
          <t>Create an outbound SSL Policy</t>
        </r>
      </text>
    </comment>
    <comment ref="J25" authorId="0" shapeId="0" xr:uid="{00000000-0006-0000-0600-000039000000}">
      <text>
        <r>
          <rPr>
            <sz val="11"/>
            <rFont val="Calibri"/>
          </rPr>
          <t>Create an Identity Policy</t>
        </r>
      </text>
    </comment>
    <comment ref="K25" authorId="0" shapeId="0" xr:uid="{00000000-0006-0000-0600-00003A000000}">
      <text>
        <r>
          <rPr>
            <sz val="11"/>
            <rFont val="Calibri"/>
          </rPr>
          <t>Manage a Realm</t>
        </r>
      </text>
    </comment>
    <comment ref="L25" authorId="0" shapeId="0" xr:uid="{00000000-0006-0000-0600-00003B000000}">
      <text>
        <r>
          <rPr>
            <sz val="11"/>
            <rFont val="Calibri"/>
          </rPr>
          <t>Configure Central Logging for FMC Managed Devices</t>
        </r>
      </text>
    </comment>
    <comment ref="M25" authorId="0" shapeId="0" xr:uid="{00000000-0006-0000-0600-00003C000000}">
      <text>
        <r>
          <rPr>
            <sz val="11"/>
            <rFont val="Calibri"/>
          </rPr>
          <t>Intrusion prevention policy</t>
        </r>
      </text>
    </comment>
    <comment ref="J26" authorId="0" shapeId="0" xr:uid="{00000000-0006-0000-0600-00003D000000}">
      <text>
        <r>
          <rPr>
            <sz val="11"/>
            <rFont val="Calibri"/>
          </rPr>
          <t>Configure Audit Logging to be Sent to Syslog</t>
        </r>
      </text>
    </comment>
    <comment ref="K26" authorId="0" shapeId="0" xr:uid="{00000000-0006-0000-0600-00003E000000}">
      <text>
        <r>
          <rPr>
            <sz val="11"/>
            <rFont val="Calibri"/>
          </rPr>
          <t>Set Database Retention Policies</t>
        </r>
      </text>
    </comment>
    <comment ref="J29" authorId="0" shapeId="0" xr:uid="{00000000-0006-0000-0600-00003F000000}">
      <text>
        <r>
          <rPr>
            <sz val="11"/>
            <rFont val="Calibri"/>
          </rPr>
          <t>Set FMC Time Synchronization to Multiple Reliable NTP Source(s)</t>
        </r>
      </text>
    </comment>
    <comment ref="K29" authorId="0" shapeId="0" xr:uid="{00000000-0006-0000-0600-000040000000}">
      <text>
        <r>
          <rPr>
            <sz val="11"/>
            <rFont val="Calibri"/>
          </rPr>
          <t>Secure the Network Time Protocol Server</t>
        </r>
      </text>
    </comment>
    <comment ref="J35" authorId="0" shapeId="0" xr:uid="{00000000-0006-0000-0600-000041000000}">
      <text>
        <r>
          <rPr>
            <sz val="11"/>
            <rFont val="Calibri"/>
          </rPr>
          <t>Manage a Realm</t>
        </r>
      </text>
    </comment>
    <comment ref="K35" authorId="0" shapeId="0" xr:uid="{00000000-0006-0000-0600-000042000000}">
      <text>
        <r>
          <rPr>
            <sz val="11"/>
            <rFont val="Calibri"/>
          </rPr>
          <t>Scheduled Rule Updates</t>
        </r>
      </text>
    </comment>
    <comment ref="J36" authorId="0" shapeId="0" xr:uid="{00000000-0006-0000-0600-000043000000}">
      <text>
        <r>
          <rPr>
            <sz val="11"/>
            <rFont val="Calibri"/>
          </rPr>
          <t>Compare Realms</t>
        </r>
      </text>
    </comment>
    <comment ref="J37" authorId="0" shapeId="0" xr:uid="{00000000-0006-0000-0600-000044000000}">
      <text>
        <r>
          <rPr>
            <sz val="11"/>
            <rFont val="Calibri"/>
          </rPr>
          <t>Create a Health Policy for your FMC Server</t>
        </r>
      </text>
    </comment>
    <comment ref="K37" authorId="0" shapeId="0" xr:uid="{00000000-0006-0000-0600-000045000000}">
      <text>
        <r>
          <rPr>
            <sz val="11"/>
            <rFont val="Calibri"/>
          </rPr>
          <t>Configure Central Logging for FMC</t>
        </r>
      </text>
    </comment>
    <comment ref="L37" authorId="0" shapeId="0" xr:uid="{00000000-0006-0000-0600-000046000000}">
      <text>
        <r>
          <rPr>
            <sz val="11"/>
            <rFont val="Calibri"/>
          </rPr>
          <t>Run Scheduled Nmap Scans</t>
        </r>
      </text>
    </comment>
    <comment ref="M37" authorId="0" shapeId="0" xr:uid="{00000000-0006-0000-0600-000047000000}">
      <text>
        <r>
          <rPr>
            <sz val="11"/>
            <rFont val="Calibri"/>
          </rPr>
          <t>Secure the Network Time Protocol Server</t>
        </r>
      </text>
    </comment>
    <comment ref="N37" authorId="0" shapeId="0" xr:uid="{00000000-0006-0000-0600-000048000000}">
      <text>
        <r>
          <rPr>
            <sz val="11"/>
            <rFont val="Calibri"/>
          </rPr>
          <t>Disable fragment reassembly</t>
        </r>
      </text>
    </comment>
    <comment ref="J38" authorId="0" shapeId="0" xr:uid="{00000000-0006-0000-0600-000049000000}">
      <text>
        <r>
          <rPr>
            <sz val="11"/>
            <rFont val="Calibri"/>
          </rPr>
          <t>Access Policy Application Settings should be set</t>
        </r>
      </text>
    </comment>
    <comment ref="J39" authorId="0" shapeId="0" xr:uid="{00000000-0006-0000-0600-00004A000000}">
      <text>
        <r>
          <rPr>
            <sz val="11"/>
            <rFont val="Calibri"/>
          </rPr>
          <t>Scheduled Geolocation Updates</t>
        </r>
      </text>
    </comment>
    <comment ref="K39" authorId="0" shapeId="0" xr:uid="{00000000-0006-0000-0600-00004B000000}">
      <text>
        <r>
          <rPr>
            <sz val="11"/>
            <rFont val="Calibri"/>
          </rPr>
          <t>If SNMP is configured, ensure that SNMP v3 only is used to Manage your FMC Server</t>
        </r>
      </text>
    </comment>
    <comment ref="J40" authorId="0" shapeId="0" xr:uid="{00000000-0006-0000-0600-00004C000000}">
      <text>
        <r>
          <rPr>
            <sz val="11"/>
            <rFont val="Calibri"/>
          </rPr>
          <t>Manage a Realm</t>
        </r>
      </text>
    </comment>
    <comment ref="K40" authorId="0" shapeId="0" xr:uid="{00000000-0006-0000-0600-00004D000000}">
      <text>
        <r>
          <rPr>
            <sz val="11"/>
            <rFont val="Calibri"/>
          </rPr>
          <t>Compare Realms</t>
        </r>
      </text>
    </comment>
    <comment ref="L40" authorId="0" shapeId="0" xr:uid="{00000000-0006-0000-0600-00004E000000}">
      <text>
        <r>
          <rPr>
            <sz val="11"/>
            <rFont val="Calibri"/>
          </rPr>
          <t>Manage an Identity Policy</t>
        </r>
      </text>
    </comment>
    <comment ref="M40" authorId="0" shapeId="0" xr:uid="{00000000-0006-0000-0600-00004F000000}">
      <text>
        <r>
          <rPr>
            <sz val="11"/>
            <rFont val="Calibri"/>
          </rPr>
          <t>Ensure that the Health Policy is assigned to the managed Firepower Appliances</t>
        </r>
      </text>
    </comment>
    <comment ref="J41" authorId="0" shapeId="0" xr:uid="{00000000-0006-0000-0600-000050000000}">
      <text>
        <r>
          <rPr>
            <sz val="11"/>
            <rFont val="Calibri"/>
          </rPr>
          <t>Set Firepower Sensor / Devices to Synchronize time to FMC</t>
        </r>
      </text>
    </comment>
    <comment ref="J44" authorId="0" shapeId="0" xr:uid="{00000000-0006-0000-0600-000051000000}">
      <text>
        <r>
          <rPr>
            <sz val="11"/>
            <rFont val="Calibri"/>
          </rPr>
          <t>Enable SSHv2</t>
        </r>
      </text>
    </comment>
    <comment ref="K44" authorId="0" shapeId="0" xr:uid="{00000000-0006-0000-0600-000052000000}">
      <text>
        <r>
          <rPr>
            <sz val="11"/>
            <rFont val="Calibri"/>
          </rPr>
          <t>Enable TLS server identity discovery</t>
        </r>
      </text>
    </comment>
    <comment ref="L44" authorId="0" shapeId="0" xr:uid="{00000000-0006-0000-0600-000053000000}">
      <text>
        <r>
          <rPr>
            <sz val="11"/>
            <rFont val="Calibri"/>
          </rPr>
          <t>Secure the Domain Name System (DNS)</t>
        </r>
      </text>
    </comment>
    <comment ref="J48" authorId="0" shapeId="0" xr:uid="{00000000-0006-0000-0600-000054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K48" authorId="0" shapeId="0" xr:uid="{00000000-0006-0000-0600-000055000000}">
      <text>
        <r>
          <rPr>
            <sz val="11"/>
            <rFont val="Calibri"/>
          </rPr>
          <t>Create Periodic Backups of Firepower Management Center</t>
        </r>
      </text>
    </comment>
    <comment ref="L48" authorId="0" shapeId="0" xr:uid="{00000000-0006-0000-0600-000056000000}">
      <text>
        <r>
          <rPr>
            <sz val="11"/>
            <rFont val="Calibri"/>
          </rPr>
          <t>Scheduled Geolocation Updates</t>
        </r>
      </text>
    </comment>
    <comment ref="M48" authorId="0" shapeId="0" xr:uid="{00000000-0006-0000-0600-000057000000}">
      <text>
        <r>
          <rPr>
            <sz val="11"/>
            <rFont val="Calibri"/>
          </rPr>
          <t>Update of URL Filtering Database</t>
        </r>
      </text>
    </comment>
    <comment ref="N48" authorId="0" shapeId="0" xr:uid="{00000000-0006-0000-0600-000058000000}">
      <text>
        <r>
          <rPr>
            <sz val="11"/>
            <rFont val="Calibri"/>
          </rPr>
          <t>Run Scheduled Nmap Scans</t>
        </r>
      </text>
    </comment>
    <comment ref="J50" authorId="0" shapeId="0" xr:uid="{00000000-0006-0000-0600-000059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K50" authorId="0" shapeId="0" xr:uid="{00000000-0006-0000-0600-00005A000000}">
      <text>
        <r>
          <rPr>
            <sz val="11"/>
            <rFont val="Calibri"/>
          </rPr>
          <t>Use an External Authentication Source for Administrative Logins</t>
        </r>
      </text>
    </comment>
    <comment ref="L50" authorId="0" shapeId="0" xr:uid="{00000000-0006-0000-0600-00005B000000}">
      <text>
        <r>
          <rPr>
            <sz val="11"/>
            <rFont val="Calibri"/>
          </rPr>
          <t>Create an Identity Policy</t>
        </r>
      </text>
    </comment>
    <comment ref="M50" authorId="0" shapeId="0" xr:uid="{00000000-0006-0000-0600-00005C000000}">
      <text>
        <r>
          <rPr>
            <sz val="11"/>
            <rFont val="Calibri"/>
          </rPr>
          <t>Create Periodic Backups of Firepower Management Center</t>
        </r>
      </text>
    </comment>
    <comment ref="N50" authorId="0" shapeId="0" xr:uid="{00000000-0006-0000-0600-00005D000000}">
      <text>
        <r>
          <rPr>
            <sz val="11"/>
            <rFont val="Calibri"/>
          </rPr>
          <t>Secure the Network Time Protocol Server</t>
        </r>
      </text>
    </comment>
    <comment ref="J52" authorId="0" shapeId="0" xr:uid="{00000000-0006-0000-0600-00005E000000}">
      <text>
        <r>
          <rPr>
            <sz val="11"/>
            <rFont val="Calibri"/>
          </rPr>
          <t>Compare Realms</t>
        </r>
      </text>
    </comment>
    <comment ref="J55" authorId="0" shapeId="0" xr:uid="{00000000-0006-0000-0600-00005F000000}">
      <text>
        <r>
          <rPr>
            <sz val="11"/>
            <rFont val="Calibri"/>
          </rPr>
          <t>Set Appropriate Roles for all Administrative Users</t>
        </r>
      </text>
    </comment>
    <comment ref="K55" authorId="0" shapeId="0" xr:uid="{00000000-0006-0000-0600-000060000000}">
      <text>
        <r>
          <rPr>
            <sz val="11"/>
            <rFont val="Calibri"/>
          </rPr>
          <t>If SNMP is configured, ensure that SNMP v3 only is used to Manage your FMC Server</t>
        </r>
      </text>
    </comment>
    <comment ref="J58" authorId="0" shapeId="0" xr:uid="{00000000-0006-0000-0600-000061000000}">
      <text>
        <r>
          <rPr>
            <sz val="11"/>
            <rFont val="Calibri"/>
          </rPr>
          <t>Scheduled Rule Updates</t>
        </r>
      </text>
    </comment>
    <comment ref="K58" authorId="0" shapeId="0" xr:uid="{00000000-0006-0000-0600-000062000000}">
      <text>
        <r>
          <rPr>
            <sz val="11"/>
            <rFont val="Calibri"/>
          </rPr>
          <t>Decrypt traffic</t>
        </r>
      </text>
    </comment>
    <comment ref="J67" authorId="0" shapeId="0" xr:uid="{00000000-0006-0000-0600-000063000000}">
      <text>
        <r>
          <rPr>
            <sz val="11"/>
            <rFont val="Calibri"/>
          </rPr>
          <t>Create an Identity Rule</t>
        </r>
      </text>
    </comment>
    <comment ref="K67" authorId="0" shapeId="0" xr:uid="{00000000-0006-0000-0600-000064000000}">
      <text>
        <r>
          <rPr>
            <sz val="11"/>
            <rFont val="Calibri"/>
          </rPr>
          <t>If SNMP is configured, ensure that SNMP v3 only is used to Manage your Firepower Managed Devices</t>
        </r>
      </text>
    </comment>
    <comment ref="L67" authorId="0" shapeId="0" xr:uid="{00000000-0006-0000-0600-000065000000}">
      <text>
        <r>
          <rPr>
            <sz val="11"/>
            <rFont val="Calibri"/>
          </rPr>
          <t>Disable fragment reassembly</t>
        </r>
      </text>
    </comment>
    <comment ref="J74" authorId="0" shapeId="0" xr:uid="{00000000-0006-0000-0600-000066000000}">
      <text>
        <r>
          <rPr>
            <sz val="11"/>
            <rFont val="Calibri"/>
          </rPr>
          <t>Restrict access to the local Admin account</t>
        </r>
      </text>
    </comment>
    <comment ref="K74" authorId="0" shapeId="0" xr:uid="{00000000-0006-0000-0600-000067000000}">
      <text>
        <r>
          <rPr>
            <sz val="11"/>
            <rFont val="Calibri"/>
          </rPr>
          <t>Monitor for Clock Drift within the Firepower Infrastructure</t>
        </r>
      </text>
    </comment>
    <comment ref="J80" authorId="0" shapeId="0" xr:uid="{00000000-0006-0000-0600-000068000000}">
      <text>
        <r>
          <rPr>
            <sz val="11"/>
            <rFont val="Calibri"/>
          </rPr>
          <t>Scheduled Rule Updates</t>
        </r>
      </text>
    </comment>
    <comment ref="K80" authorId="0" shapeId="0" xr:uid="{00000000-0006-0000-0600-000069000000}">
      <text>
        <r>
          <rPr>
            <sz val="11"/>
            <rFont val="Calibri"/>
          </rPr>
          <t>Run Scheduled Nmap Scans</t>
        </r>
      </text>
    </comment>
    <comment ref="J86" authorId="0" shapeId="0" xr:uid="{00000000-0006-0000-0600-00006A000000}">
      <text>
        <r>
          <rPr>
            <sz val="11"/>
            <rFont val="Calibri"/>
          </rPr>
          <t>Update of URL Filtering Database</t>
        </r>
      </text>
    </comment>
    <comment ref="J88" authorId="0" shapeId="0" xr:uid="{00000000-0006-0000-0600-00006B000000}">
      <text>
        <r>
          <rPr>
            <sz val="11"/>
            <rFont val="Calibri"/>
          </rPr>
          <t>Disable fragment reassembly</t>
        </r>
      </text>
    </comment>
    <comment ref="J90" authorId="0" shapeId="0" xr:uid="{00000000-0006-0000-0600-00006C000000}">
      <text>
        <r>
          <rPr>
            <sz val="11"/>
            <rFont val="Calibri"/>
          </rPr>
          <t>Ensure that the Health Policy is assigned to the managed Firepower Appliances</t>
        </r>
      </text>
    </comment>
    <comment ref="K90" authorId="0" shapeId="0" xr:uid="{00000000-0006-0000-0600-00006D000000}">
      <text>
        <r>
          <rPr>
            <sz val="11"/>
            <rFont val="Calibri"/>
          </rPr>
          <t>Ensure that the Health Policy is assigned to all FMC Servers</t>
        </r>
      </text>
    </comment>
    <comment ref="L90" authorId="0" shapeId="0" xr:uid="{00000000-0006-0000-0600-00006E000000}">
      <text>
        <r>
          <rPr>
            <sz val="11"/>
            <rFont val="Calibri"/>
          </rPr>
          <t>Configure default action to Block</t>
        </r>
      </text>
    </comment>
    <comment ref="J91" authorId="0" shapeId="0" xr:uid="{00000000-0006-0000-0600-00006F000000}">
      <text>
        <r>
          <rPr>
            <sz val="11"/>
            <rFont val="Calibri"/>
          </rPr>
          <t>Enable secure Site to Site VPN tunnelling protocols</t>
        </r>
      </text>
    </comment>
    <comment ref="J92" authorId="0" shapeId="0" xr:uid="{00000000-0006-0000-0600-000070000000}">
      <text>
        <r>
          <rPr>
            <sz val="11"/>
            <rFont val="Calibri"/>
          </rPr>
          <t>Enable SSHv2</t>
        </r>
      </text>
    </comment>
    <comment ref="K92" authorId="0" shapeId="0" xr:uid="{00000000-0006-0000-0600-000071000000}">
      <text>
        <r>
          <rPr>
            <sz val="11"/>
            <rFont val="Calibri"/>
          </rPr>
          <t>Set FMC Time Synchronization to Multiple Reliable NTP Source(s)</t>
        </r>
      </text>
    </comment>
    <comment ref="J99" authorId="0" shapeId="0" xr:uid="{00000000-0006-0000-0600-000072000000}">
      <text>
        <r>
          <rPr>
            <sz val="11"/>
            <rFont val="Calibri"/>
          </rPr>
          <t>Regularly update the FMC Server Version</t>
        </r>
      </text>
    </comment>
    <comment ref="J100" authorId="0" shapeId="0" xr:uid="{00000000-0006-0000-0600-000073000000}">
      <text>
        <r>
          <rPr>
            <sz val="11"/>
            <rFont val="Calibri"/>
          </rPr>
          <t>Create Periodic Backups of Firepower Management Center</t>
        </r>
      </text>
    </comment>
    <comment ref="K100" authorId="0" shapeId="0" xr:uid="{00000000-0006-0000-0600-000074000000}">
      <text>
        <r>
          <rPr>
            <sz val="11"/>
            <rFont val="Calibri"/>
          </rPr>
          <t>Regularly update the FMC Server Version</t>
        </r>
      </text>
    </comment>
    <comment ref="L100" authorId="0" shapeId="0" xr:uid="{00000000-0006-0000-0600-000075000000}">
      <text>
        <r>
          <rPr>
            <sz val="11"/>
            <rFont val="Calibri"/>
          </rPr>
          <t>Regularly update the Firepower Sensors</t>
        </r>
      </text>
    </comment>
    <comment ref="M100" authorId="0" shapeId="0" xr:uid="{00000000-0006-0000-0600-000076000000}">
      <text>
        <r>
          <rPr>
            <sz val="11"/>
            <rFont val="Calibri"/>
          </rPr>
          <t>Create a Health Policy for your FMC Server</t>
        </r>
      </text>
    </comment>
    <comment ref="N100" authorId="0" shapeId="0" xr:uid="{00000000-0006-0000-0600-000077000000}">
      <text>
        <r>
          <rPr>
            <sz val="11"/>
            <rFont val="Calibri"/>
          </rPr>
          <t>Access Policy File Policy</t>
        </r>
      </text>
    </comment>
    <comment ref="J102" authorId="0" shapeId="0" xr:uid="{00000000-0006-0000-0600-000078000000}">
      <text>
        <r>
          <rPr>
            <sz val="11"/>
            <rFont val="Calibri"/>
          </rPr>
          <t>Configure Central Logging for FMC</t>
        </r>
      </text>
    </comment>
    <comment ref="K102" authorId="0" shapeId="0" xr:uid="{00000000-0006-0000-0600-000079000000}">
      <text>
        <r>
          <rPr>
            <sz val="11"/>
            <rFont val="Calibri"/>
          </rPr>
          <t>Monitor for Clock Drift within the Firepower Infrastructure</t>
        </r>
      </text>
    </comment>
    <comment ref="J103" authorId="0" shapeId="0" xr:uid="{00000000-0006-0000-0600-00007A000000}">
      <text>
        <r>
          <rPr>
            <sz val="11"/>
            <rFont val="Calibri"/>
          </rPr>
          <t>Ensure that the Health Policy is assigned to the managed Firepower Appliances</t>
        </r>
      </text>
    </comment>
    <comment ref="K103" authorId="0" shapeId="0" xr:uid="{00000000-0006-0000-0600-00007B000000}">
      <text>
        <r>
          <rPr>
            <sz val="11"/>
            <rFont val="Calibri"/>
          </rPr>
          <t>Enable secure VPN anyconnect tunnelling protocols</t>
        </r>
      </text>
    </comment>
    <comment ref="L103" authorId="0" shapeId="0" xr:uid="{00000000-0006-0000-0600-00007C000000}">
      <text>
        <r>
          <rPr>
            <sz val="11"/>
            <rFont val="Calibri"/>
          </rPr>
          <t>Enable secure Site to Site VPN tunnelling protocols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 authorId="0" shapeId="0" xr:uid="{00000000-0006-0000-0700-000001000000}">
      <text>
        <r>
          <rPr>
            <sz val="11"/>
            <rFont val="Calibri"/>
          </rPr>
          <t>Scheduled Rule Updates</t>
        </r>
      </text>
    </comment>
    <comment ref="H15" authorId="0" shapeId="0" xr:uid="{00000000-0006-0000-0700-000002000000}">
      <text>
        <r>
          <rPr>
            <sz val="11"/>
            <rFont val="Calibri"/>
          </rPr>
          <t>Scheduled Rule Updates</t>
        </r>
      </text>
    </comment>
    <comment ref="I15" authorId="0" shapeId="0" xr:uid="{00000000-0006-0000-0700-000004000000}">
      <text>
        <r>
          <rPr>
            <sz val="11"/>
            <rFont val="Calibri"/>
          </rPr>
          <t>Scheduled Geolocation Updates</t>
        </r>
      </text>
    </comment>
    <comment ref="J15" authorId="0" shapeId="0" xr:uid="{00000000-0006-0000-0700-000003000000}">
      <text>
        <r>
          <rPr>
            <sz val="11"/>
            <rFont val="Calibri"/>
          </rPr>
          <t>Regularly update the FMC Server Version</t>
        </r>
      </text>
    </comment>
    <comment ref="H17" authorId="0" shapeId="0" xr:uid="{00000000-0006-0000-0700-000005000000}">
      <text>
        <r>
          <rPr>
            <sz val="11"/>
            <rFont val="Calibri"/>
          </rPr>
          <t>Manage an Identity Rule</t>
        </r>
      </text>
    </comment>
    <comment ref="I17" authorId="0" shapeId="0" xr:uid="{00000000-0006-0000-0700-000006000000}">
      <text>
        <r>
          <rPr>
            <sz val="11"/>
            <rFont val="Calibri"/>
          </rPr>
          <t>If SNMP is configured, ensure that SNMP v3 only is used to Manage your FMC Server</t>
        </r>
      </text>
    </comment>
    <comment ref="H22" authorId="0" shapeId="0" xr:uid="{00000000-0006-0000-0700-000007000000}">
      <text>
        <r>
          <rPr>
            <sz val="11"/>
            <rFont val="Calibri"/>
          </rPr>
          <t>Use an External Authentication Source for Administrative Logins</t>
        </r>
      </text>
    </comment>
    <comment ref="H31" authorId="0" shapeId="0" xr:uid="{00000000-0006-0000-0700-000008000000}">
      <text>
        <r>
          <rPr>
            <sz val="11"/>
            <rFont val="Calibri"/>
          </rPr>
          <t>Create an Identity Policy</t>
        </r>
      </text>
    </comment>
    <comment ref="I31" authorId="0" shapeId="0" xr:uid="{00000000-0006-0000-0700-000009000000}">
      <text>
        <r>
          <rPr>
            <sz val="11"/>
            <rFont val="Calibri"/>
          </rPr>
          <t>Block older SSL and TLS versions</t>
        </r>
      </text>
    </comment>
    <comment ref="H38" authorId="0" shapeId="0" xr:uid="{00000000-0006-0000-0700-00000A000000}">
      <text>
        <r>
          <rPr>
            <sz val="11"/>
            <rFont val="Calibri"/>
          </rPr>
          <t>Use Dedicated User Accounts for API Access</t>
        </r>
      </text>
    </comment>
    <comment ref="I38" authorId="0" shapeId="0" xr:uid="{00000000-0006-0000-0700-00000C000000}">
      <text>
        <r>
          <rPr>
            <sz val="11"/>
            <rFont val="Calibri"/>
          </rPr>
          <t>Manage a Realm</t>
        </r>
      </text>
    </comment>
    <comment ref="J38" authorId="0" shapeId="0" xr:uid="{00000000-0006-0000-0700-00000D000000}">
      <text>
        <r>
          <rPr>
            <sz val="11"/>
            <rFont val="Calibri"/>
          </rPr>
          <t>Regularly update the FMC Server Version</t>
        </r>
      </text>
    </comment>
    <comment ref="K38" authorId="0" shapeId="0" xr:uid="{00000000-0006-0000-0700-00000B000000}">
      <text>
        <r>
          <rPr>
            <sz val="11"/>
            <rFont val="Calibri"/>
          </rPr>
          <t>Regularly update the Firepower Sensors</t>
        </r>
      </text>
    </comment>
    <comment ref="H42" authorId="0" shapeId="0" xr:uid="{00000000-0006-0000-0700-00000E000000}">
      <text>
        <r>
          <rPr>
            <sz val="11"/>
            <rFont val="Calibri"/>
          </rPr>
          <t>Scheduled Geolocation Updates</t>
        </r>
      </text>
    </comment>
    <comment ref="H45" authorId="0" shapeId="0" xr:uid="{00000000-0006-0000-0700-00000F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I45" authorId="0" shapeId="0" xr:uid="{00000000-0006-0000-0700-000011000000}">
      <text>
        <r>
          <rPr>
            <sz val="11"/>
            <rFont val="Calibri"/>
          </rPr>
          <t>Set Appropriate Roles for all Administrative Users</t>
        </r>
      </text>
    </comment>
    <comment ref="J45" authorId="0" shapeId="0" xr:uid="{00000000-0006-0000-0700-000012000000}">
      <text>
        <r>
          <rPr>
            <sz val="11"/>
            <rFont val="Calibri"/>
          </rPr>
          <t>Regularly update the Firepower Sensors</t>
        </r>
      </text>
    </comment>
    <comment ref="K45" authorId="0" shapeId="0" xr:uid="{00000000-0006-0000-0700-000013000000}">
      <text>
        <r>
          <rPr>
            <sz val="11"/>
            <rFont val="Calibri"/>
          </rPr>
          <t>Access Policy Application Settings should be set</t>
        </r>
      </text>
    </comment>
    <comment ref="L45" authorId="0" shapeId="0" xr:uid="{00000000-0006-0000-0700-000010000000}">
      <text>
        <r>
          <rPr>
            <sz val="11"/>
            <rFont val="Calibri"/>
          </rPr>
          <t>Secure the Domain Name System (DNS)</t>
        </r>
      </text>
    </comment>
    <comment ref="H63" authorId="0" shapeId="0" xr:uid="{00000000-0006-0000-0700-000014000000}">
      <text>
        <r>
          <rPr>
            <sz val="11"/>
            <rFont val="Calibri"/>
          </rPr>
          <t>Use Dedicated User Accounts for API Access</t>
        </r>
      </text>
    </comment>
    <comment ref="H65" authorId="0" shapeId="0" xr:uid="{00000000-0006-0000-0700-000015000000}">
      <text>
        <r>
          <rPr>
            <sz val="11"/>
            <rFont val="Calibri"/>
          </rPr>
          <t>Create an outbound SSL Policy</t>
        </r>
      </text>
    </comment>
    <comment ref="I65" authorId="0" shapeId="0" xr:uid="{00000000-0006-0000-0700-000016000000}">
      <text>
        <r>
          <rPr>
            <sz val="11"/>
            <rFont val="Calibri"/>
          </rPr>
          <t>Access Policy File Policy</t>
        </r>
      </text>
    </comment>
    <comment ref="H67" authorId="0" shapeId="0" xr:uid="{00000000-0006-0000-0700-000017000000}">
      <text>
        <r>
          <rPr>
            <sz val="11"/>
            <rFont val="Calibri"/>
          </rPr>
          <t>Run Scheduled Nmap Scans</t>
        </r>
      </text>
    </comment>
    <comment ref="H89" authorId="0" shapeId="0" xr:uid="{00000000-0006-0000-0700-000018000000}">
      <text>
        <r>
          <rPr>
            <sz val="11"/>
            <rFont val="Calibri"/>
          </rPr>
          <t>Set Appropriate Roles for all Administrative Users</t>
        </r>
      </text>
    </comment>
    <comment ref="I89" authorId="0" shapeId="0" xr:uid="{00000000-0006-0000-0700-000019000000}">
      <text>
        <r>
          <rPr>
            <sz val="11"/>
            <rFont val="Calibri"/>
          </rPr>
          <t>Create a Realm</t>
        </r>
      </text>
    </comment>
    <comment ref="J89" authorId="0" shapeId="0" xr:uid="{00000000-0006-0000-0700-00001A000000}">
      <text>
        <r>
          <rPr>
            <sz val="11"/>
            <rFont val="Calibri"/>
          </rPr>
          <t>Manage an Identity Rule</t>
        </r>
      </text>
    </comment>
    <comment ref="K89" authorId="0" shapeId="0" xr:uid="{00000000-0006-0000-0700-00001B000000}">
      <text>
        <r>
          <rPr>
            <sz val="11"/>
            <rFont val="Calibri"/>
          </rPr>
          <t>Ensure that the Health Policy is assigned to the managed Firepower Appliances</t>
        </r>
      </text>
    </comment>
    <comment ref="L89" authorId="0" shapeId="0" xr:uid="{00000000-0006-0000-0700-00001C000000}">
      <text>
        <r>
          <rPr>
            <sz val="11"/>
            <rFont val="Calibri"/>
          </rPr>
          <t>If SNMP is configured, ensure that SNMP v3 only is used to Manage your Firepower Managed Devices</t>
        </r>
      </text>
    </comment>
    <comment ref="H90" authorId="0" shapeId="0" xr:uid="{00000000-0006-0000-0700-00001D000000}">
      <text>
        <r>
          <rPr>
            <sz val="11"/>
            <rFont val="Calibri"/>
          </rPr>
          <t>Enable TLS server identity discovery</t>
        </r>
      </text>
    </comment>
    <comment ref="H91" authorId="0" shapeId="0" xr:uid="{00000000-0006-0000-0700-00001E000000}">
      <text>
        <r>
          <rPr>
            <sz val="11"/>
            <rFont val="Calibri"/>
          </rPr>
          <t>Intrusion prevention policy</t>
        </r>
      </text>
    </comment>
    <comment ref="H92" authorId="0" shapeId="0" xr:uid="{00000000-0006-0000-0700-00001F000000}">
      <text>
        <r>
          <rPr>
            <sz val="11"/>
            <rFont val="Calibri"/>
          </rPr>
          <t>If SNMP is configured, ensure that SNMP v3 only is used to Manage your FMC Server</t>
        </r>
      </text>
    </comment>
    <comment ref="I92" authorId="0" shapeId="0" xr:uid="{00000000-0006-0000-0700-000020000000}">
      <text>
        <r>
          <rPr>
            <sz val="11"/>
            <rFont val="Calibri"/>
          </rPr>
          <t>If SNMP is configured, ensure that SNMP v3 only is used to Manage your Firepower Managed Devices</t>
        </r>
      </text>
    </comment>
    <comment ref="J92" authorId="0" shapeId="0" xr:uid="{00000000-0006-0000-0700-000021000000}">
      <text>
        <r>
          <rPr>
            <sz val="11"/>
            <rFont val="Calibri"/>
          </rPr>
          <t>Enable secure Site to Site VPN tunnelling protocols</t>
        </r>
      </text>
    </comment>
    <comment ref="H93" authorId="0" shapeId="0" xr:uid="{00000000-0006-0000-0700-000022000000}">
      <text>
        <r>
          <rPr>
            <sz val="11"/>
            <rFont val="Calibri"/>
          </rPr>
          <t>Use an External Authentication Source for Administrative Logins</t>
        </r>
      </text>
    </comment>
    <comment ref="I93" authorId="0" shapeId="0" xr:uid="{00000000-0006-0000-0700-000023000000}">
      <text>
        <r>
          <rPr>
            <sz val="11"/>
            <rFont val="Calibri"/>
          </rPr>
          <t>Use Dedicated User Accounts for API Access</t>
        </r>
      </text>
    </comment>
    <comment ref="J93" authorId="0" shapeId="0" xr:uid="{00000000-0006-0000-0700-000024000000}">
      <text>
        <r>
          <rPr>
            <sz val="11"/>
            <rFont val="Calibri"/>
          </rPr>
          <t>Update of URL Filtering Database</t>
        </r>
      </text>
    </comment>
    <comment ref="H104" authorId="0" shapeId="0" xr:uid="{00000000-0006-0000-0700-000025000000}">
      <text>
        <r>
          <rPr>
            <sz val="11"/>
            <rFont val="Calibri"/>
          </rPr>
          <t>Create an Identity Rule</t>
        </r>
      </text>
    </comment>
    <comment ref="I104" authorId="0" shapeId="0" xr:uid="{00000000-0006-0000-0700-000026000000}">
      <text>
        <r>
          <rPr>
            <sz val="11"/>
            <rFont val="Calibri"/>
          </rPr>
          <t>Create an outbound SSL Policy</t>
        </r>
      </text>
    </comment>
    <comment ref="H105" authorId="0" shapeId="0" xr:uid="{00000000-0006-0000-0700-000027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H110" authorId="0" shapeId="0" xr:uid="{00000000-0006-0000-0700-000028000000}">
      <text>
        <r>
          <rPr>
            <sz val="11"/>
            <rFont val="Calibri"/>
          </rPr>
          <t>If SNMP is configured, ensure that SNMP v3 only is used to Manage your FMC Server</t>
        </r>
      </text>
    </comment>
    <comment ref="I110" authorId="0" shapeId="0" xr:uid="{00000000-0006-0000-0700-000029000000}">
      <text>
        <r>
          <rPr>
            <sz val="11"/>
            <rFont val="Calibri"/>
          </rPr>
          <t>If SNMP is configured, ensure that SNMP v3 only is used to Manage your Firepower Managed Devices</t>
        </r>
      </text>
    </comment>
    <comment ref="J110" authorId="0" shapeId="0" xr:uid="{00000000-0006-0000-0700-00002A000000}">
      <text>
        <r>
          <rPr>
            <sz val="11"/>
            <rFont val="Calibri"/>
          </rPr>
          <t>Enable secure VPN anyconnect tunnelling protocols</t>
        </r>
      </text>
    </comment>
    <comment ref="K110" authorId="0" shapeId="0" xr:uid="{00000000-0006-0000-0700-00002B000000}">
      <text>
        <r>
          <rPr>
            <sz val="11"/>
            <rFont val="Calibri"/>
          </rPr>
          <t>Enable secure Site to Site VPN tunnelling protocols</t>
        </r>
      </text>
    </comment>
    <comment ref="H111" authorId="0" shapeId="0" xr:uid="{00000000-0006-0000-0700-00002C000000}">
      <text>
        <r>
          <rPr>
            <sz val="11"/>
            <rFont val="Calibri"/>
          </rPr>
          <t>Block older SSL and TLS versions</t>
        </r>
      </text>
    </comment>
    <comment ref="H113" authorId="0" shapeId="0" xr:uid="{00000000-0006-0000-0700-00002D000000}">
      <text>
        <r>
          <rPr>
            <sz val="11"/>
            <rFont val="Calibri"/>
          </rPr>
          <t>Enable secure VPN anyconnect tunnelling protocols</t>
        </r>
      </text>
    </comment>
    <comment ref="I113" authorId="0" shapeId="0" xr:uid="{00000000-0006-0000-0700-00002E000000}">
      <text>
        <r>
          <rPr>
            <sz val="11"/>
            <rFont val="Calibri"/>
          </rPr>
          <t>Enable secure Site to Site VPN tunnelling protocols</t>
        </r>
      </text>
    </comment>
    <comment ref="H117" authorId="0" shapeId="0" xr:uid="{00000000-0006-0000-0700-00002F000000}">
      <text>
        <r>
          <rPr>
            <sz val="11"/>
            <rFont val="Calibri"/>
          </rPr>
          <t>Enable secure VPN anyconnect tunnelling protocols</t>
        </r>
      </text>
    </comment>
    <comment ref="H118" authorId="0" shapeId="0" xr:uid="{00000000-0006-0000-0700-000030000000}">
      <text>
        <r>
          <rPr>
            <sz val="11"/>
            <rFont val="Calibri"/>
          </rPr>
          <t>Enable SSHv2</t>
        </r>
      </text>
    </comment>
    <comment ref="H119" authorId="0" shapeId="0" xr:uid="{00000000-0006-0000-0700-000031000000}">
      <text>
        <r>
          <rPr>
            <sz val="11"/>
            <rFont val="Calibri"/>
          </rPr>
          <t>Create Periodic Backups of Firepower Management Center</t>
        </r>
      </text>
    </comment>
    <comment ref="H123" authorId="0" shapeId="0" xr:uid="{00000000-0006-0000-0700-000032000000}">
      <text>
        <r>
          <rPr>
            <sz val="11"/>
            <rFont val="Calibri"/>
          </rPr>
          <t>Configure Audit Logging to be Sent to Syslog</t>
        </r>
      </text>
    </comment>
    <comment ref="H134" authorId="0" shapeId="0" xr:uid="{00000000-0006-0000-0700-000033000000}">
      <text>
        <r>
          <rPr>
            <sz val="11"/>
            <rFont val="Calibri"/>
          </rPr>
          <t>Enable SSHv2</t>
        </r>
      </text>
    </comment>
    <comment ref="I134" authorId="0" shapeId="0" xr:uid="{00000000-0006-0000-0700-000037000000}">
      <text>
        <r>
          <rPr>
            <sz val="11"/>
            <rFont val="Calibri"/>
          </rPr>
          <t>Set Appropriate Roles for all Administrative Users</t>
        </r>
      </text>
    </comment>
    <comment ref="J134" authorId="0" shapeId="0" xr:uid="{00000000-0006-0000-0700-000038000000}">
      <text>
        <r>
          <rPr>
            <sz val="11"/>
            <rFont val="Calibri"/>
          </rPr>
          <t>Restrict access to the FMC CLI</t>
        </r>
      </text>
    </comment>
    <comment ref="K134" authorId="0" shapeId="0" xr:uid="{00000000-0006-0000-0700-000039000000}">
      <text>
        <r>
          <rPr>
            <sz val="11"/>
            <rFont val="Calibri"/>
          </rPr>
          <t>Create a Health Policy for your FMC Server</t>
        </r>
      </text>
    </comment>
    <comment ref="L134" authorId="0" shapeId="0" xr:uid="{00000000-0006-0000-0700-00003A000000}">
      <text>
        <r>
          <rPr>
            <sz val="11"/>
            <rFont val="Calibri"/>
          </rPr>
          <t>Configure Central Logging for FMC</t>
        </r>
      </text>
    </comment>
    <comment ref="M134" authorId="0" shapeId="0" xr:uid="{00000000-0006-0000-0700-000034000000}">
      <text>
        <r>
          <rPr>
            <sz val="11"/>
            <rFont val="Calibri"/>
          </rPr>
          <t>Configure Central Logging for FMC Managed Devices</t>
        </r>
      </text>
    </comment>
    <comment ref="N134" authorId="0" shapeId="0" xr:uid="{00000000-0006-0000-0700-000035000000}">
      <text>
        <r>
          <rPr>
            <sz val="11"/>
            <rFont val="Calibri"/>
          </rPr>
          <t>Enable TLS server identity discovery</t>
        </r>
      </text>
    </comment>
    <comment ref="O134" authorId="0" shapeId="0" xr:uid="{00000000-0006-0000-0700-000036000000}">
      <text>
        <r>
          <rPr>
            <sz val="11"/>
            <rFont val="Calibri"/>
          </rPr>
          <t>Block older SSL and TLS versions</t>
        </r>
      </text>
    </comment>
    <comment ref="H142" authorId="0" shapeId="0" xr:uid="{00000000-0006-0000-0700-00003B000000}">
      <text>
        <r>
          <rPr>
            <sz val="11"/>
            <rFont val="Calibri"/>
          </rPr>
          <t>Create an Identity Policy</t>
        </r>
      </text>
    </comment>
    <comment ref="I142" authorId="0" shapeId="0" xr:uid="{00000000-0006-0000-0700-00003C000000}">
      <text>
        <r>
          <rPr>
            <sz val="11"/>
            <rFont val="Calibri"/>
          </rPr>
          <t>Create an Identity Rule</t>
        </r>
      </text>
    </comment>
    <comment ref="J142" authorId="0" shapeId="0" xr:uid="{00000000-0006-0000-0700-00003D000000}">
      <text>
        <r>
          <rPr>
            <sz val="11"/>
            <rFont val="Calibri"/>
          </rPr>
          <t>Scheduled Rule Updates</t>
        </r>
      </text>
    </comment>
    <comment ref="K142" authorId="0" shapeId="0" xr:uid="{00000000-0006-0000-0700-00003E000000}">
      <text>
        <r>
          <rPr>
            <sz val="11"/>
            <rFont val="Calibri"/>
          </rPr>
          <t>Set FMC Time Synchronization to Multiple Reliable NTP Source(s)</t>
        </r>
      </text>
    </comment>
    <comment ref="L142" authorId="0" shapeId="0" xr:uid="{00000000-0006-0000-0700-00003F000000}">
      <text>
        <r>
          <rPr>
            <sz val="11"/>
            <rFont val="Calibri"/>
          </rPr>
          <t>Set Firepower Sensor / Devices to Synchronize time to FMC</t>
        </r>
      </text>
    </comment>
    <comment ref="M142" authorId="0" shapeId="0" xr:uid="{00000000-0006-0000-0700-000040000000}">
      <text>
        <r>
          <rPr>
            <sz val="11"/>
            <rFont val="Calibri"/>
          </rPr>
          <t>Run Scheduled Nmap Scans</t>
        </r>
      </text>
    </comment>
    <comment ref="N142" authorId="0" shapeId="0" xr:uid="{00000000-0006-0000-0700-000041000000}">
      <text>
        <r>
          <rPr>
            <sz val="11"/>
            <rFont val="Calibri"/>
          </rPr>
          <t>Secure the Network Time Protocol Server</t>
        </r>
      </text>
    </comment>
    <comment ref="H143" authorId="0" shapeId="0" xr:uid="{00000000-0006-0000-0700-000042000000}">
      <text>
        <r>
          <rPr>
            <sz val="11"/>
            <rFont val="Calibri"/>
          </rPr>
          <t>Regularly update the FMC Server Version</t>
        </r>
      </text>
    </comment>
    <comment ref="H145" authorId="0" shapeId="0" xr:uid="{00000000-0006-0000-0700-000043000000}">
      <text>
        <r>
          <rPr>
            <sz val="11"/>
            <rFont val="Calibri"/>
          </rPr>
          <t>Configure Audit Logging to be Sent to Syslog</t>
        </r>
      </text>
    </comment>
    <comment ref="H146" authorId="0" shapeId="0" xr:uid="{00000000-0006-0000-0700-000044000000}">
      <text>
        <r>
          <rPr>
            <sz val="11"/>
            <rFont val="Calibri"/>
          </rPr>
          <t>Use an External Authentication Source for Administrative Logins</t>
        </r>
      </text>
    </comment>
    <comment ref="I146" authorId="0" shapeId="0" xr:uid="{00000000-0006-0000-0700-000046000000}">
      <text>
        <r>
          <rPr>
            <sz val="11"/>
            <rFont val="Calibri"/>
          </rPr>
          <t>Create an Identity Policy</t>
        </r>
      </text>
    </comment>
    <comment ref="J146" authorId="0" shapeId="0" xr:uid="{00000000-0006-0000-0700-000047000000}">
      <text>
        <r>
          <rPr>
            <sz val="11"/>
            <rFont val="Calibri"/>
          </rPr>
          <t>Update of URL Filtering Database</t>
        </r>
      </text>
    </comment>
    <comment ref="K146" authorId="0" shapeId="0" xr:uid="{00000000-0006-0000-0700-000048000000}">
      <text>
        <r>
          <rPr>
            <sz val="11"/>
            <rFont val="Calibri"/>
          </rPr>
          <t>Access Policy File Policy</t>
        </r>
      </text>
    </comment>
    <comment ref="L146" authorId="0" shapeId="0" xr:uid="{00000000-0006-0000-0700-000049000000}">
      <text>
        <r>
          <rPr>
            <sz val="11"/>
            <rFont val="Calibri"/>
          </rPr>
          <t>Decrypt traffic</t>
        </r>
      </text>
    </comment>
    <comment ref="M146" authorId="0" shapeId="0" xr:uid="{00000000-0006-0000-0700-00004A000000}">
      <text>
        <r>
          <rPr>
            <sz val="11"/>
            <rFont val="Calibri"/>
          </rPr>
          <t>Access Policy - URL Filtering</t>
        </r>
      </text>
    </comment>
    <comment ref="N146" authorId="0" shapeId="0" xr:uid="{00000000-0006-0000-0700-00004B000000}">
      <text>
        <r>
          <rPr>
            <sz val="11"/>
            <rFont val="Calibri"/>
          </rPr>
          <t>Access Policy Application Settings should be set</t>
        </r>
      </text>
    </comment>
    <comment ref="O146" authorId="0" shapeId="0" xr:uid="{00000000-0006-0000-0700-00004C000000}">
      <text>
        <r>
          <rPr>
            <sz val="11"/>
            <rFont val="Calibri"/>
          </rPr>
          <t>Secure the Domain Name System (DNS)</t>
        </r>
      </text>
    </comment>
    <comment ref="P146" authorId="0" shapeId="0" xr:uid="{00000000-0006-0000-0700-000045000000}">
      <text>
        <r>
          <rPr>
            <sz val="11"/>
            <rFont val="Calibri"/>
          </rPr>
          <t>Configure default action to Block</t>
        </r>
      </text>
    </comment>
    <comment ref="H147" authorId="0" shapeId="0" xr:uid="{00000000-0006-0000-0700-00004D000000}">
      <text>
        <r>
          <rPr>
            <sz val="11"/>
            <rFont val="Calibri"/>
          </rPr>
          <t>Enable SSHv2</t>
        </r>
      </text>
    </comment>
    <comment ref="H157" authorId="0" shapeId="0" xr:uid="{00000000-0006-0000-0700-00004E000000}">
      <text>
        <r>
          <rPr>
            <sz val="11"/>
            <rFont val="Calibri"/>
          </rPr>
          <t>Compare Realms</t>
        </r>
      </text>
    </comment>
    <comment ref="H158" authorId="0" shapeId="0" xr:uid="{00000000-0006-0000-0700-00004F000000}">
      <text>
        <r>
          <rPr>
            <sz val="11"/>
            <rFont val="Calibri"/>
          </rPr>
          <t>Set FMC Time Synchronization to Multiple Reliable NTP Source(s)</t>
        </r>
      </text>
    </comment>
    <comment ref="H161" authorId="0" shapeId="0" xr:uid="{00000000-0006-0000-0700-000050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I161" authorId="0" shapeId="0" xr:uid="{00000000-0006-0000-0700-000059000000}">
      <text>
        <r>
          <rPr>
            <sz val="11"/>
            <rFont val="Calibri"/>
          </rPr>
          <t>Restrict access to the FMC CLI</t>
        </r>
      </text>
    </comment>
    <comment ref="J161" authorId="0" shapeId="0" xr:uid="{00000000-0006-0000-0700-00005A000000}">
      <text>
        <r>
          <rPr>
            <sz val="11"/>
            <rFont val="Calibri"/>
          </rPr>
          <t>Create an Identity Rule</t>
        </r>
      </text>
    </comment>
    <comment ref="K161" authorId="0" shapeId="0" xr:uid="{00000000-0006-0000-0700-00005B000000}">
      <text>
        <r>
          <rPr>
            <sz val="11"/>
            <rFont val="Calibri"/>
          </rPr>
          <t>Manage a Realm</t>
        </r>
      </text>
    </comment>
    <comment ref="L161" authorId="0" shapeId="0" xr:uid="{00000000-0006-0000-0700-00005C000000}">
      <text>
        <r>
          <rPr>
            <sz val="11"/>
            <rFont val="Calibri"/>
          </rPr>
          <t>Compare Realms</t>
        </r>
      </text>
    </comment>
    <comment ref="M161" authorId="0" shapeId="0" xr:uid="{00000000-0006-0000-0700-00005D000000}">
      <text>
        <r>
          <rPr>
            <sz val="11"/>
            <rFont val="Calibri"/>
          </rPr>
          <t>Manage an Identity Policy</t>
        </r>
      </text>
    </comment>
    <comment ref="N161" authorId="0" shapeId="0" xr:uid="{00000000-0006-0000-0700-00005E000000}">
      <text>
        <r>
          <rPr>
            <sz val="11"/>
            <rFont val="Calibri"/>
          </rPr>
          <t>Manage an Identity Rule</t>
        </r>
      </text>
    </comment>
    <comment ref="O161" authorId="0" shapeId="0" xr:uid="{00000000-0006-0000-0700-00005F000000}">
      <text>
        <r>
          <rPr>
            <sz val="11"/>
            <rFont val="Calibri"/>
          </rPr>
          <t>Create Periodic Backups of Firepower Management Center</t>
        </r>
      </text>
    </comment>
    <comment ref="P161" authorId="0" shapeId="0" xr:uid="{00000000-0006-0000-0700-000060000000}">
      <text>
        <r>
          <rPr>
            <sz val="11"/>
            <rFont val="Calibri"/>
          </rPr>
          <t>Configure Central Logging for FMC</t>
        </r>
      </text>
    </comment>
    <comment ref="Q161" authorId="0" shapeId="0" xr:uid="{00000000-0006-0000-0700-000051000000}">
      <text>
        <r>
          <rPr>
            <sz val="11"/>
            <rFont val="Calibri"/>
          </rPr>
          <t>Monitor for Clock Drift within the Firepower Infrastructure</t>
        </r>
      </text>
    </comment>
    <comment ref="R161" authorId="0" shapeId="0" xr:uid="{00000000-0006-0000-0700-000052000000}">
      <text>
        <r>
          <rPr>
            <sz val="11"/>
            <rFont val="Calibri"/>
          </rPr>
          <t>Set FMC Time Synchronization to Multiple Reliable NTP Source(s)</t>
        </r>
      </text>
    </comment>
    <comment ref="S161" authorId="0" shapeId="0" xr:uid="{00000000-0006-0000-0700-000053000000}">
      <text>
        <r>
          <rPr>
            <sz val="11"/>
            <rFont val="Calibri"/>
          </rPr>
          <t>Set Firepower Sensor / Devices to Synchronize time to FMC</t>
        </r>
      </text>
    </comment>
    <comment ref="T161" authorId="0" shapeId="0" xr:uid="{00000000-0006-0000-0700-000054000000}">
      <text>
        <r>
          <rPr>
            <sz val="11"/>
            <rFont val="Calibri"/>
          </rPr>
          <t>Configure Audit Logging to be Sent to Syslog</t>
        </r>
      </text>
    </comment>
    <comment ref="U161" authorId="0" shapeId="0" xr:uid="{00000000-0006-0000-0700-000055000000}">
      <text>
        <r>
          <rPr>
            <sz val="11"/>
            <rFont val="Calibri"/>
          </rPr>
          <t>Run Scheduled Nmap Scans</t>
        </r>
      </text>
    </comment>
    <comment ref="V161" authorId="0" shapeId="0" xr:uid="{00000000-0006-0000-0700-000056000000}">
      <text>
        <r>
          <rPr>
            <sz val="11"/>
            <rFont val="Calibri"/>
          </rPr>
          <t>Access Policy File Policy</t>
        </r>
      </text>
    </comment>
    <comment ref="W161" authorId="0" shapeId="0" xr:uid="{00000000-0006-0000-0700-000057000000}">
      <text>
        <r>
          <rPr>
            <sz val="11"/>
            <rFont val="Calibri"/>
          </rPr>
          <t>Access Policy - URL Filtering</t>
        </r>
      </text>
    </comment>
    <comment ref="X161" authorId="0" shapeId="0" xr:uid="{00000000-0006-0000-0700-000058000000}">
      <text>
        <r>
          <rPr>
            <sz val="11"/>
            <rFont val="Calibri"/>
          </rPr>
          <t>Secure the Domain Name System (DNS)</t>
        </r>
      </text>
    </comment>
    <comment ref="H165" authorId="0" shapeId="0" xr:uid="{00000000-0006-0000-0700-000061000000}">
      <text>
        <r>
          <rPr>
            <sz val="11"/>
            <rFont val="Calibri"/>
          </rPr>
          <t>Compare Realms</t>
        </r>
      </text>
    </comment>
    <comment ref="H167" authorId="0" shapeId="0" xr:uid="{00000000-0006-0000-0700-000062000000}">
      <text>
        <r>
          <rPr>
            <sz val="11"/>
            <rFont val="Calibri"/>
          </rPr>
          <t>Restrict access to the local Admin account</t>
        </r>
      </text>
    </comment>
    <comment ref="I167" authorId="0" shapeId="0" xr:uid="{00000000-0006-0000-0700-000063000000}">
      <text>
        <r>
          <rPr>
            <sz val="11"/>
            <rFont val="Calibri"/>
          </rPr>
          <t>Restrict access to the FMC CLI</t>
        </r>
      </text>
    </comment>
    <comment ref="J167" authorId="0" shapeId="0" xr:uid="{00000000-0006-0000-0700-000064000000}">
      <text>
        <r>
          <rPr>
            <sz val="11"/>
            <rFont val="Calibri"/>
          </rPr>
          <t>Create an outbound SSL Policy</t>
        </r>
      </text>
    </comment>
    <comment ref="H173" authorId="0" shapeId="0" xr:uid="{00000000-0006-0000-0700-000065000000}">
      <text>
        <r>
          <rPr>
            <sz val="11"/>
            <rFont val="Calibri"/>
          </rPr>
          <t>Create a Health Policy for your FMC Server</t>
        </r>
      </text>
    </comment>
    <comment ref="I173" authorId="0" shapeId="0" xr:uid="{00000000-0006-0000-0700-000066000000}">
      <text>
        <r>
          <rPr>
            <sz val="11"/>
            <rFont val="Calibri"/>
          </rPr>
          <t>Set Database Retention Policies</t>
        </r>
      </text>
    </comment>
    <comment ref="H187" authorId="0" shapeId="0" xr:uid="{00000000-0006-0000-0700-000067000000}">
      <text>
        <r>
          <rPr>
            <sz val="11"/>
            <rFont val="Calibri"/>
          </rPr>
          <t>Manage a Realm</t>
        </r>
      </text>
    </comment>
    <comment ref="I187" authorId="0" shapeId="0" xr:uid="{00000000-0006-0000-0700-000068000000}">
      <text>
        <r>
          <rPr>
            <sz val="11"/>
            <rFont val="Calibri"/>
          </rPr>
          <t>Ensure that the Health Policy is assigned to the managed Firepower Appliances</t>
        </r>
      </text>
    </comment>
    <comment ref="J187" authorId="0" shapeId="0" xr:uid="{00000000-0006-0000-0700-000069000000}">
      <text>
        <r>
          <rPr>
            <sz val="11"/>
            <rFont val="Calibri"/>
          </rPr>
          <t>Ensure that the Health Policy is assigned to all FMC Servers</t>
        </r>
      </text>
    </comment>
    <comment ref="H202" authorId="0" shapeId="0" xr:uid="{00000000-0006-0000-0700-00006A000000}">
      <text>
        <r>
          <rPr>
            <sz val="11"/>
            <rFont val="Calibri"/>
          </rPr>
          <t>Create Periodic Backups of Firepower Management Center</t>
        </r>
      </text>
    </comment>
    <comment ref="I202" authorId="0" shapeId="0" xr:uid="{00000000-0006-0000-0700-00006B000000}">
      <text>
        <r>
          <rPr>
            <sz val="11"/>
            <rFont val="Calibri"/>
          </rPr>
          <t>Update of URL Filtering Database</t>
        </r>
      </text>
    </comment>
    <comment ref="H204" authorId="0" shapeId="0" xr:uid="{00000000-0006-0000-0700-00006C000000}">
      <text>
        <r>
          <rPr>
            <sz val="11"/>
            <rFont val="Calibri"/>
          </rPr>
          <t>Ensure that the Health Policy is assigned to all FMC Servers</t>
        </r>
      </text>
    </comment>
    <comment ref="H206" authorId="0" shapeId="0" xr:uid="{00000000-0006-0000-0700-00006D000000}">
      <text>
        <r>
          <rPr>
            <sz val="11"/>
            <rFont val="Calibri"/>
          </rPr>
          <t>Secure the Network Time Protocol Server</t>
        </r>
      </text>
    </comment>
    <comment ref="I206" authorId="0" shapeId="0" xr:uid="{00000000-0006-0000-0700-00006E000000}">
      <text>
        <r>
          <rPr>
            <sz val="11"/>
            <rFont val="Calibri"/>
          </rPr>
          <t>Disable fragment reassembly</t>
        </r>
      </text>
    </comment>
    <comment ref="H207" authorId="0" shapeId="0" xr:uid="{00000000-0006-0000-0700-00006F000000}">
      <text>
        <r>
          <rPr>
            <sz val="11"/>
            <rFont val="Calibri"/>
          </rPr>
          <t>Secure the Network Time Protocol Server</t>
        </r>
      </text>
    </comment>
    <comment ref="I207" authorId="0" shapeId="0" xr:uid="{00000000-0006-0000-0700-000070000000}">
      <text>
        <r>
          <rPr>
            <sz val="11"/>
            <rFont val="Calibri"/>
          </rPr>
          <t>Disable fragment reassembly</t>
        </r>
      </text>
    </comment>
    <comment ref="H221" authorId="0" shapeId="0" xr:uid="{00000000-0006-0000-0700-000071000000}">
      <text>
        <r>
          <rPr>
            <sz val="11"/>
            <rFont val="Calibri"/>
          </rPr>
          <t>Regularly update the Firepower Sensors</t>
        </r>
      </text>
    </comment>
    <comment ref="H224" authorId="0" shapeId="0" xr:uid="{00000000-0006-0000-0700-000072000000}">
      <text>
        <r>
          <rPr>
            <sz val="11"/>
            <rFont val="Calibri"/>
          </rPr>
          <t>Ensure that the Health Policy is assigned to the managed Firepower Appliances</t>
        </r>
      </text>
    </comment>
    <comment ref="I224" authorId="0" shapeId="0" xr:uid="{00000000-0006-0000-0700-000073000000}">
      <text>
        <r>
          <rPr>
            <sz val="11"/>
            <rFont val="Calibri"/>
          </rPr>
          <t>Ensure that the Health Policy is assigned to all FMC Servers</t>
        </r>
      </text>
    </comment>
    <comment ref="H225" authorId="0" shapeId="0" xr:uid="{00000000-0006-0000-0700-000074000000}">
      <text>
        <r>
          <rPr>
            <sz val="11"/>
            <rFont val="Calibri"/>
          </rPr>
          <t>Scheduled Geolocation Updates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80" authorId="0" shapeId="0" xr:uid="{00000000-0006-0000-0800-000001000000}">
      <text>
        <r>
          <rPr>
            <sz val="11"/>
            <rFont val="Calibri"/>
          </rPr>
          <t>Create a Realm</t>
        </r>
      </text>
    </comment>
    <comment ref="H80" authorId="0" shapeId="0" xr:uid="{00000000-0006-0000-0800-000003000000}">
      <text>
        <r>
          <rPr>
            <sz val="11"/>
            <rFont val="Calibri"/>
          </rPr>
          <t>Create an Identity Policy</t>
        </r>
      </text>
    </comment>
    <comment ref="I80" authorId="0" shapeId="0" xr:uid="{00000000-0006-0000-0800-000002000000}">
      <text>
        <r>
          <rPr>
            <sz val="11"/>
            <rFont val="Calibri"/>
          </rPr>
          <t>Create an Identity Rule</t>
        </r>
      </text>
    </comment>
    <comment ref="G81" authorId="0" shapeId="0" xr:uid="{00000000-0006-0000-0800-000004000000}">
      <text>
        <r>
          <rPr>
            <sz val="11"/>
            <rFont val="Calibri"/>
          </rPr>
          <t>Decrypt traffic</t>
        </r>
      </text>
    </comment>
    <comment ref="G85" authorId="0" shapeId="0" xr:uid="{00000000-0006-0000-0800-000005000000}">
      <text>
        <r>
          <rPr>
            <sz val="11"/>
            <rFont val="Calibri"/>
          </rPr>
          <t>Restrict access to the FMC CLI</t>
        </r>
      </text>
    </comment>
    <comment ref="G86" authorId="0" shapeId="0" xr:uid="{00000000-0006-0000-0800-000006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H86" authorId="0" shapeId="0" xr:uid="{00000000-0006-0000-0800-000008000000}">
      <text>
        <r>
          <rPr>
            <sz val="11"/>
            <rFont val="Calibri"/>
          </rPr>
          <t>Use an External Authentication Source for Administrative Logins</t>
        </r>
      </text>
    </comment>
    <comment ref="I86" authorId="0" shapeId="0" xr:uid="{00000000-0006-0000-0800-000009000000}">
      <text>
        <r>
          <rPr>
            <sz val="11"/>
            <rFont val="Calibri"/>
          </rPr>
          <t>Use Dedicated User Accounts for API Access</t>
        </r>
      </text>
    </comment>
    <comment ref="J86" authorId="0" shapeId="0" xr:uid="{00000000-0006-0000-0800-000007000000}">
      <text>
        <r>
          <rPr>
            <sz val="11"/>
            <rFont val="Calibri"/>
          </rPr>
          <t>Manage a Realm</t>
        </r>
      </text>
    </comment>
    <comment ref="G87" authorId="0" shapeId="0" xr:uid="{00000000-0006-0000-0800-00000A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H87" authorId="0" shapeId="0" xr:uid="{00000000-0006-0000-0800-00000B000000}">
      <text>
        <r>
          <rPr>
            <sz val="11"/>
            <rFont val="Calibri"/>
          </rPr>
          <t>Use Dedicated User Accounts for API Access</t>
        </r>
      </text>
    </comment>
    <comment ref="G88" authorId="0" shapeId="0" xr:uid="{00000000-0006-0000-0800-00000C000000}">
      <text>
        <r>
          <rPr>
            <sz val="11"/>
            <rFont val="Calibri"/>
          </rPr>
          <t>Restrict access to the FMC CLI</t>
        </r>
      </text>
    </comment>
    <comment ref="G89" authorId="0" shapeId="0" xr:uid="{00000000-0006-0000-0800-00000D000000}">
      <text>
        <r>
          <rPr>
            <sz val="11"/>
            <rFont val="Calibri"/>
          </rPr>
          <t>Set Appropriate Roles for all Administrative Users</t>
        </r>
      </text>
    </comment>
    <comment ref="G91" authorId="0" shapeId="0" xr:uid="{00000000-0006-0000-0800-00000E000000}">
      <text>
        <r>
          <rPr>
            <sz val="11"/>
            <rFont val="Calibri"/>
          </rPr>
          <t>Set Appropriate Roles for all Administrative Users</t>
        </r>
      </text>
    </comment>
    <comment ref="H91" authorId="0" shapeId="0" xr:uid="{00000000-0006-0000-0800-00000F000000}">
      <text>
        <r>
          <rPr>
            <sz val="11"/>
            <rFont val="Calibri"/>
          </rPr>
          <t>Create a Realm</t>
        </r>
      </text>
    </comment>
    <comment ref="G100" authorId="0" shapeId="0" xr:uid="{00000000-0006-0000-0800-000010000000}">
      <text>
        <r>
          <rPr>
            <sz val="11"/>
            <rFont val="Calibri"/>
          </rPr>
          <t>Regularly update the FMC Server Version</t>
        </r>
      </text>
    </comment>
    <comment ref="H100" authorId="0" shapeId="0" xr:uid="{00000000-0006-0000-0800-000011000000}">
      <text>
        <r>
          <rPr>
            <sz val="11"/>
            <rFont val="Calibri"/>
          </rPr>
          <t>Regularly update the Firepower Sensors</t>
        </r>
      </text>
    </comment>
    <comment ref="I100" authorId="0" shapeId="0" xr:uid="{00000000-0006-0000-0800-000012000000}">
      <text>
        <r>
          <rPr>
            <sz val="11"/>
            <rFont val="Calibri"/>
          </rPr>
          <t>Secure the Network Time Protocol Server</t>
        </r>
      </text>
    </comment>
    <comment ref="G101" authorId="0" shapeId="0" xr:uid="{00000000-0006-0000-0800-000013000000}">
      <text>
        <r>
          <rPr>
            <sz val="11"/>
            <rFont val="Calibri"/>
          </rPr>
          <t>Scheduled Rule Updates</t>
        </r>
      </text>
    </comment>
    <comment ref="H101" authorId="0" shapeId="0" xr:uid="{00000000-0006-0000-0800-000015000000}">
      <text>
        <r>
          <rPr>
            <sz val="11"/>
            <rFont val="Calibri"/>
          </rPr>
          <t>Scheduled Geolocation Updates</t>
        </r>
      </text>
    </comment>
    <comment ref="I101" authorId="0" shapeId="0" xr:uid="{00000000-0006-0000-0800-000016000000}">
      <text>
        <r>
          <rPr>
            <sz val="11"/>
            <rFont val="Calibri"/>
          </rPr>
          <t>Configure Central Logging for FMC</t>
        </r>
      </text>
    </comment>
    <comment ref="J101" authorId="0" shapeId="0" xr:uid="{00000000-0006-0000-0800-000017000000}">
      <text>
        <r>
          <rPr>
            <sz val="11"/>
            <rFont val="Calibri"/>
          </rPr>
          <t>Access Policy Application Settings should be set</t>
        </r>
      </text>
    </comment>
    <comment ref="K101" authorId="0" shapeId="0" xr:uid="{00000000-0006-0000-0800-000014000000}">
      <text>
        <r>
          <rPr>
            <sz val="11"/>
            <rFont val="Calibri"/>
          </rPr>
          <t>Disable fragment reassembly</t>
        </r>
      </text>
    </comment>
    <comment ref="G102" authorId="0" shapeId="0" xr:uid="{00000000-0006-0000-0800-000018000000}">
      <text>
        <r>
          <rPr>
            <sz val="11"/>
            <rFont val="Calibri"/>
          </rPr>
          <t>Decrypt traffic</t>
        </r>
      </text>
    </comment>
    <comment ref="G104" authorId="0" shapeId="0" xr:uid="{00000000-0006-0000-0800-000019000000}">
      <text>
        <r>
          <rPr>
            <sz val="11"/>
            <rFont val="Calibri"/>
          </rPr>
          <t>Create an Identity Rule</t>
        </r>
      </text>
    </comment>
    <comment ref="H104" authorId="0" shapeId="0" xr:uid="{00000000-0006-0000-0800-00001A000000}">
      <text>
        <r>
          <rPr>
            <sz val="11"/>
            <rFont val="Calibri"/>
          </rPr>
          <t>Regularly update the FMC Server Version</t>
        </r>
      </text>
    </comment>
    <comment ref="I104" authorId="0" shapeId="0" xr:uid="{00000000-0006-0000-0800-00001B000000}">
      <text>
        <r>
          <rPr>
            <sz val="11"/>
            <rFont val="Calibri"/>
          </rPr>
          <t>Regularly update the Firepower Sensors</t>
        </r>
      </text>
    </comment>
    <comment ref="J104" authorId="0" shapeId="0" xr:uid="{00000000-0006-0000-0800-00001C000000}">
      <text>
        <r>
          <rPr>
            <sz val="11"/>
            <rFont val="Calibri"/>
          </rPr>
          <t>Access Policy Application Settings should be set</t>
        </r>
      </text>
    </comment>
    <comment ref="K104" authorId="0" shapeId="0" xr:uid="{00000000-0006-0000-0800-00001D000000}">
      <text>
        <r>
          <rPr>
            <sz val="11"/>
            <rFont val="Calibri"/>
          </rPr>
          <t>Disable fragment reassembly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0" authorId="0" shapeId="0" xr:uid="{00000000-0006-0000-0A00-000001000000}">
      <text>
        <r>
          <rPr>
            <sz val="11"/>
            <rFont val="Calibri"/>
          </rPr>
          <t>Manage a Realm</t>
        </r>
      </text>
    </comment>
    <comment ref="L14" authorId="0" shapeId="0" xr:uid="{00000000-0006-0000-0A00-000002000000}">
      <text>
        <r>
          <rPr>
            <sz val="11"/>
            <rFont val="Calibri"/>
          </rPr>
          <t>Enable SSHv2</t>
        </r>
      </text>
    </comment>
    <comment ref="M14" authorId="0" shapeId="0" xr:uid="{00000000-0006-0000-0A00-000004000000}">
      <text>
        <r>
          <rPr>
            <sz val="11"/>
            <rFont val="Calibri"/>
          </rPr>
          <t>Compare Realms</t>
        </r>
      </text>
    </comment>
    <comment ref="N14" authorId="0" shapeId="0" xr:uid="{00000000-0006-0000-0A00-000003000000}">
      <text>
        <r>
          <rPr>
            <sz val="11"/>
            <rFont val="Calibri"/>
          </rPr>
          <t>Manage an Identity Policy</t>
        </r>
      </text>
    </comment>
    <comment ref="L16" authorId="0" shapeId="0" xr:uid="{00000000-0006-0000-0A00-000005000000}">
      <text>
        <r>
          <rPr>
            <sz val="11"/>
            <rFont val="Calibri"/>
          </rPr>
          <t>Configure default action to Block</t>
        </r>
      </text>
    </comment>
    <comment ref="L17" authorId="0" shapeId="0" xr:uid="{00000000-0006-0000-0A00-000006000000}">
      <text>
        <r>
          <rPr>
            <sz val="11"/>
            <rFont val="Calibri"/>
          </rPr>
          <t>Secure the Domain Name System (DNS)</t>
        </r>
      </text>
    </comment>
    <comment ref="L20" authorId="0" shapeId="0" xr:uid="{00000000-0006-0000-0A00-000007000000}">
      <text>
        <r>
          <rPr>
            <sz val="11"/>
            <rFont val="Calibri"/>
          </rPr>
          <t>Enable TLS server identity discovery</t>
        </r>
      </text>
    </comment>
    <comment ref="L23" authorId="0" shapeId="0" xr:uid="{00000000-0006-0000-0A00-000008000000}">
      <text>
        <r>
          <rPr>
            <sz val="11"/>
            <rFont val="Calibri"/>
          </rPr>
          <t>Block older SSL and TLS versions</t>
        </r>
      </text>
    </comment>
    <comment ref="L26" authorId="0" shapeId="0" xr:uid="{00000000-0006-0000-0A00-000009000000}">
      <text>
        <r>
          <rPr>
            <sz val="11"/>
            <rFont val="Calibri"/>
          </rPr>
          <t>Access Policy Default Logging</t>
        </r>
      </text>
    </comment>
    <comment ref="L32" authorId="0" shapeId="0" xr:uid="{00000000-0006-0000-0A00-00000A000000}">
      <text>
        <r>
          <rPr>
            <sz val="11"/>
            <rFont val="Calibri"/>
          </rPr>
          <t>Create Periodic Backups of Firepower Management Center</t>
        </r>
      </text>
    </comment>
    <comment ref="M32" authorId="0" shapeId="0" xr:uid="{00000000-0006-0000-0A00-00000B000000}">
      <text>
        <r>
          <rPr>
            <sz val="11"/>
            <rFont val="Calibri"/>
          </rPr>
          <t>Regularly update the FMC Server Version</t>
        </r>
      </text>
    </comment>
    <comment ref="N32" authorId="0" shapeId="0" xr:uid="{00000000-0006-0000-0A00-00000C000000}">
      <text>
        <r>
          <rPr>
            <sz val="11"/>
            <rFont val="Calibri"/>
          </rPr>
          <t>Run Scheduled Nmap Scans</t>
        </r>
      </text>
    </comment>
    <comment ref="L33" authorId="0" shapeId="0" xr:uid="{00000000-0006-0000-0A00-00000D000000}">
      <text>
        <r>
          <rPr>
            <sz val="11"/>
            <rFont val="Calibri"/>
          </rPr>
          <t>Decrypt traffic</t>
        </r>
      </text>
    </comment>
    <comment ref="M33" authorId="0" shapeId="0" xr:uid="{00000000-0006-0000-0A00-00000E000000}">
      <text>
        <r>
          <rPr>
            <sz val="11"/>
            <rFont val="Calibri"/>
          </rPr>
          <t>Disable fragment reassembly</t>
        </r>
      </text>
    </comment>
    <comment ref="L34" authorId="0" shapeId="0" xr:uid="{00000000-0006-0000-0A00-00000F000000}">
      <text>
        <r>
          <rPr>
            <sz val="11"/>
            <rFont val="Calibri"/>
          </rPr>
          <t>Create Periodic Backups of Firepower Management Center</t>
        </r>
      </text>
    </comment>
    <comment ref="M34" authorId="0" shapeId="0" xr:uid="{00000000-0006-0000-0A00-000012000000}">
      <text>
        <r>
          <rPr>
            <sz val="11"/>
            <rFont val="Calibri"/>
          </rPr>
          <t>Regularly update the Firepower Sensors</t>
        </r>
      </text>
    </comment>
    <comment ref="N34" authorId="0" shapeId="0" xr:uid="{00000000-0006-0000-0A00-000013000000}">
      <text>
        <r>
          <rPr>
            <sz val="11"/>
            <rFont val="Calibri"/>
          </rPr>
          <t>Configure Central Logging for FMC Managed Devices</t>
        </r>
      </text>
    </comment>
    <comment ref="O34" authorId="0" shapeId="0" xr:uid="{00000000-0006-0000-0A00-000010000000}">
      <text>
        <r>
          <rPr>
            <sz val="11"/>
            <rFont val="Calibri"/>
          </rPr>
          <t>Set Database Retention Policies</t>
        </r>
      </text>
    </comment>
    <comment ref="P34" authorId="0" shapeId="0" xr:uid="{00000000-0006-0000-0A00-000011000000}">
      <text>
        <r>
          <rPr>
            <sz val="11"/>
            <rFont val="Calibri"/>
          </rPr>
          <t>Secure the Domain Name System (DNS)</t>
        </r>
      </text>
    </comment>
    <comment ref="L37" authorId="0" shapeId="0" xr:uid="{00000000-0006-0000-0A00-000014000000}">
      <text>
        <r>
          <rPr>
            <sz val="11"/>
            <rFont val="Calibri"/>
          </rPr>
          <t>Ensure that the Health Policy is assigned to all FMC Servers</t>
        </r>
      </text>
    </comment>
    <comment ref="L38" authorId="0" shapeId="0" xr:uid="{00000000-0006-0000-0A00-000015000000}">
      <text>
        <r>
          <rPr>
            <sz val="11"/>
            <rFont val="Calibri"/>
          </rPr>
          <t>Enable SSHv2</t>
        </r>
      </text>
    </comment>
    <comment ref="M38" authorId="0" shapeId="0" xr:uid="{00000000-0006-0000-0A00-000016000000}">
      <text>
        <r>
          <rPr>
            <sz val="11"/>
            <rFont val="Calibri"/>
          </rPr>
          <t>Block older SSL and TLS versions</t>
        </r>
      </text>
    </comment>
    <comment ref="L40" authorId="0" shapeId="0" xr:uid="{00000000-0006-0000-0A00-000017000000}">
      <text>
        <r>
          <rPr>
            <sz val="11"/>
            <rFont val="Calibri"/>
          </rPr>
          <t>Enable SSHv2</t>
        </r>
      </text>
    </comment>
    <comment ref="M40" authorId="0" shapeId="0" xr:uid="{00000000-0006-0000-0A00-000018000000}">
      <text>
        <r>
          <rPr>
            <sz val="11"/>
            <rFont val="Calibri"/>
          </rPr>
          <t>Create an Identity Policy</t>
        </r>
      </text>
    </comment>
    <comment ref="N40" authorId="0" shapeId="0" xr:uid="{00000000-0006-0000-0A00-000019000000}">
      <text>
        <r>
          <rPr>
            <sz val="11"/>
            <rFont val="Calibri"/>
          </rPr>
          <t>Secure the Network Time Protocol Server</t>
        </r>
      </text>
    </comment>
    <comment ref="O40" authorId="0" shapeId="0" xr:uid="{00000000-0006-0000-0A00-00001A000000}">
      <text>
        <r>
          <rPr>
            <sz val="11"/>
            <rFont val="Calibri"/>
          </rPr>
          <t>Block older SSL and TLS versions</t>
        </r>
      </text>
    </comment>
    <comment ref="L47" authorId="0" shapeId="0" xr:uid="{00000000-0006-0000-0A00-00001B000000}">
      <text>
        <r>
          <rPr>
            <sz val="11"/>
            <rFont val="Calibri"/>
          </rPr>
          <t>Regularly update the FMC Server Version</t>
        </r>
      </text>
    </comment>
    <comment ref="M47" authorId="0" shapeId="0" xr:uid="{00000000-0006-0000-0A00-00001C000000}">
      <text>
        <r>
          <rPr>
            <sz val="11"/>
            <rFont val="Calibri"/>
          </rPr>
          <t>Regularly update the Firepower Sensors</t>
        </r>
      </text>
    </comment>
    <comment ref="N47" authorId="0" shapeId="0" xr:uid="{00000000-0006-0000-0A00-00001D000000}">
      <text>
        <r>
          <rPr>
            <sz val="11"/>
            <rFont val="Calibri"/>
          </rPr>
          <t>Run Scheduled Nmap Scans</t>
        </r>
      </text>
    </comment>
    <comment ref="L53" authorId="0" shapeId="0" xr:uid="{00000000-0006-0000-0A00-00001E000000}">
      <text>
        <r>
          <rPr>
            <sz val="11"/>
            <rFont val="Calibri"/>
          </rPr>
          <t>Decrypt traffic</t>
        </r>
      </text>
    </comment>
    <comment ref="L61" authorId="0" shapeId="0" xr:uid="{00000000-0006-0000-0A00-00001F000000}">
      <text>
        <r>
          <rPr>
            <sz val="11"/>
            <rFont val="Calibri"/>
          </rPr>
          <t>Set Database Retention Policies</t>
        </r>
      </text>
    </comment>
    <comment ref="L62" authorId="0" shapeId="0" xr:uid="{00000000-0006-0000-0A00-000020000000}">
      <text>
        <r>
          <rPr>
            <sz val="11"/>
            <rFont val="Calibri"/>
          </rPr>
          <t>Use an External Authentication Source for Administrative Logins</t>
        </r>
      </text>
    </comment>
    <comment ref="M62" authorId="0" shapeId="0" xr:uid="{00000000-0006-0000-0A00-000021000000}">
      <text>
        <r>
          <rPr>
            <sz val="11"/>
            <rFont val="Calibri"/>
          </rPr>
          <t>If SNMP is configured, ensure that SNMP v3 only is used to Manage your Firepower Managed Devices</t>
        </r>
      </text>
    </comment>
    <comment ref="N62" authorId="0" shapeId="0" xr:uid="{00000000-0006-0000-0A00-000022000000}">
      <text>
        <r>
          <rPr>
            <sz val="11"/>
            <rFont val="Calibri"/>
          </rPr>
          <t>Create an outbound SSL Policy</t>
        </r>
      </text>
    </comment>
    <comment ref="L65" authorId="0" shapeId="0" xr:uid="{00000000-0006-0000-0A00-000023000000}">
      <text>
        <r>
          <rPr>
            <sz val="11"/>
            <rFont val="Calibri"/>
          </rPr>
          <t>Configure Central Logging for FMC Managed Devices</t>
        </r>
      </text>
    </comment>
    <comment ref="L66" authorId="0" shapeId="0" xr:uid="{00000000-0006-0000-0A00-000024000000}">
      <text>
        <r>
          <rPr>
            <sz val="11"/>
            <rFont val="Calibri"/>
          </rPr>
          <t>Use Dedicated User Accounts for API Access</t>
        </r>
      </text>
    </comment>
    <comment ref="L70" authorId="0" shapeId="0" xr:uid="{00000000-0006-0000-0A00-000025000000}">
      <text>
        <r>
          <rPr>
            <sz val="11"/>
            <rFont val="Calibri"/>
          </rPr>
          <t>Enable secure VPN anyconnect tunnelling protocols</t>
        </r>
      </text>
    </comment>
    <comment ref="M70" authorId="0" shapeId="0" xr:uid="{00000000-0006-0000-0A00-000026000000}">
      <text>
        <r>
          <rPr>
            <sz val="11"/>
            <rFont val="Calibri"/>
          </rPr>
          <t>Enable secure Site to Site VPN tunnelling protocols</t>
        </r>
      </text>
    </comment>
    <comment ref="L73" authorId="0" shapeId="0" xr:uid="{00000000-0006-0000-0A00-000027000000}">
      <text>
        <r>
          <rPr>
            <sz val="11"/>
            <rFont val="Calibri"/>
          </rPr>
          <t>Access Policy Application Settings should be set</t>
        </r>
      </text>
    </comment>
    <comment ref="L74" authorId="0" shapeId="0" xr:uid="{00000000-0006-0000-0A00-000028000000}">
      <text>
        <r>
          <rPr>
            <sz val="11"/>
            <rFont val="Calibri"/>
          </rPr>
          <t>Enable secure VPN anyconnect tunnelling protocols</t>
        </r>
      </text>
    </comment>
    <comment ref="M74" authorId="0" shapeId="0" xr:uid="{00000000-0006-0000-0A00-000029000000}">
      <text>
        <r>
          <rPr>
            <sz val="11"/>
            <rFont val="Calibri"/>
          </rPr>
          <t>Enable secure Site to Site VPN tunnelling protocols</t>
        </r>
      </text>
    </comment>
    <comment ref="L84" authorId="0" shapeId="0" xr:uid="{00000000-0006-0000-0A00-00002A000000}">
      <text>
        <r>
          <rPr>
            <sz val="11"/>
            <rFont val="Calibri"/>
          </rPr>
          <t>Enable secure VPN anyconnect tunnelling protocols</t>
        </r>
      </text>
    </comment>
    <comment ref="M84" authorId="0" shapeId="0" xr:uid="{00000000-0006-0000-0A00-00002B000000}">
      <text>
        <r>
          <rPr>
            <sz val="11"/>
            <rFont val="Calibri"/>
          </rPr>
          <t>Enable secure Site to Site VPN tunnelling protocols</t>
        </r>
      </text>
    </comment>
    <comment ref="L93" authorId="0" shapeId="0" xr:uid="{00000000-0006-0000-0A00-00002C000000}">
      <text>
        <r>
          <rPr>
            <sz val="11"/>
            <rFont val="Calibri"/>
          </rPr>
          <t>Scheduled Rule Updates</t>
        </r>
      </text>
    </comment>
    <comment ref="L95" authorId="0" shapeId="0" xr:uid="{00000000-0006-0000-0A00-00002D000000}">
      <text>
        <r>
          <rPr>
            <sz val="11"/>
            <rFont val="Calibri"/>
          </rPr>
          <t>Access Policy File Policy</t>
        </r>
      </text>
    </comment>
    <comment ref="L119" authorId="0" shapeId="0" xr:uid="{00000000-0006-0000-0A00-00002E000000}">
      <text>
        <r>
          <rPr>
            <sz val="11"/>
            <rFont val="Calibri"/>
          </rPr>
          <t>Create an outbound SSL Policy</t>
        </r>
      </text>
    </comment>
    <comment ref="M119" authorId="0" shapeId="0" xr:uid="{00000000-0006-0000-0A00-00002F000000}">
      <text>
        <r>
          <rPr>
            <sz val="11"/>
            <rFont val="Calibri"/>
          </rPr>
          <t>Access Policy Application Settings should be set</t>
        </r>
      </text>
    </comment>
    <comment ref="L123" authorId="0" shapeId="0" xr:uid="{00000000-0006-0000-0A00-000030000000}">
      <text>
        <r>
          <rPr>
            <sz val="11"/>
            <rFont val="Calibri"/>
          </rPr>
          <t>Regularly update the FMC Server Version</t>
        </r>
      </text>
    </comment>
    <comment ref="L125" authorId="0" shapeId="0" xr:uid="{00000000-0006-0000-0A00-000031000000}">
      <text>
        <r>
          <rPr>
            <sz val="11"/>
            <rFont val="Calibri"/>
          </rPr>
          <t>Regularly update the Firepower Sensors</t>
        </r>
      </text>
    </comment>
    <comment ref="L126" authorId="0" shapeId="0" xr:uid="{00000000-0006-0000-0A00-000032000000}">
      <text>
        <r>
          <rPr>
            <sz val="11"/>
            <rFont val="Calibri"/>
          </rPr>
          <t>Ensure that the Health Policy is assigned to the managed Firepower Appliances</t>
        </r>
      </text>
    </comment>
    <comment ref="M126" authorId="0" shapeId="0" xr:uid="{00000000-0006-0000-0A00-000033000000}">
      <text>
        <r>
          <rPr>
            <sz val="11"/>
            <rFont val="Calibri"/>
          </rPr>
          <t>Ensure that the Health Policy is assigned to all FMC Servers</t>
        </r>
      </text>
    </comment>
    <comment ref="L139" authorId="0" shapeId="0" xr:uid="{00000000-0006-0000-0A00-000034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M139" authorId="0" shapeId="0" xr:uid="{00000000-0006-0000-0A00-000035000000}">
      <text>
        <r>
          <rPr>
            <sz val="11"/>
            <rFont val="Calibri"/>
          </rPr>
          <t>Set Appropriate Roles for all Administrative Users</t>
        </r>
      </text>
    </comment>
    <comment ref="N139" authorId="0" shapeId="0" xr:uid="{00000000-0006-0000-0A00-000036000000}">
      <text>
        <r>
          <rPr>
            <sz val="11"/>
            <rFont val="Calibri"/>
          </rPr>
          <t>Update of URL Filtering Database</t>
        </r>
      </text>
    </comment>
    <comment ref="O139" authorId="0" shapeId="0" xr:uid="{00000000-0006-0000-0A00-000037000000}">
      <text>
        <r>
          <rPr>
            <sz val="11"/>
            <rFont val="Calibri"/>
          </rPr>
          <t>Run Scheduled Nmap Scans</t>
        </r>
      </text>
    </comment>
    <comment ref="L140" authorId="0" shapeId="0" xr:uid="{00000000-0006-0000-0A00-000038000000}">
      <text>
        <r>
          <rPr>
            <sz val="11"/>
            <rFont val="Calibri"/>
          </rPr>
          <t>Set Appropriate Roles for all Administrative Users</t>
        </r>
      </text>
    </comment>
    <comment ref="M140" authorId="0" shapeId="0" xr:uid="{00000000-0006-0000-0A00-000039000000}">
      <text>
        <r>
          <rPr>
            <sz val="11"/>
            <rFont val="Calibri"/>
          </rPr>
          <t>Ensure that the Health Policy is assigned to the managed Firepower Appliances</t>
        </r>
      </text>
    </comment>
    <comment ref="N140" authorId="0" shapeId="0" xr:uid="{00000000-0006-0000-0A00-00003A000000}">
      <text>
        <r>
          <rPr>
            <sz val="11"/>
            <rFont val="Calibri"/>
          </rPr>
          <t>Ensure that the Health Policy is assigned to all FMC Servers</t>
        </r>
      </text>
    </comment>
    <comment ref="L141" authorId="0" shapeId="0" xr:uid="{00000000-0006-0000-0A00-00003B000000}">
      <text>
        <r>
          <rPr>
            <sz val="11"/>
            <rFont val="Calibri"/>
          </rPr>
          <t>Update of URL Filtering Database</t>
        </r>
      </text>
    </comment>
    <comment ref="L142" authorId="0" shapeId="0" xr:uid="{00000000-0006-0000-0A00-00003C000000}">
      <text>
        <r>
          <rPr>
            <sz val="11"/>
            <rFont val="Calibri"/>
          </rPr>
          <t>Restrict access to the FMC CLI</t>
        </r>
      </text>
    </comment>
    <comment ref="L146" authorId="0" shapeId="0" xr:uid="{00000000-0006-0000-0A00-00003D000000}">
      <text>
        <r>
          <rPr>
            <sz val="11"/>
            <rFont val="Calibri"/>
          </rPr>
          <t>Create an Identity Policy</t>
        </r>
      </text>
    </comment>
    <comment ref="M146" authorId="0" shapeId="0" xr:uid="{00000000-0006-0000-0A00-00003E000000}">
      <text>
        <r>
          <rPr>
            <sz val="11"/>
            <rFont val="Calibri"/>
          </rPr>
          <t>Access Policy Default Logging</t>
        </r>
      </text>
    </comment>
    <comment ref="L152" authorId="0" shapeId="0" xr:uid="{00000000-0006-0000-0A00-00003F000000}">
      <text>
        <r>
          <rPr>
            <sz val="11"/>
            <rFont val="Calibri"/>
          </rPr>
          <t>Intrusion prevention policy</t>
        </r>
      </text>
    </comment>
    <comment ref="L153" authorId="0" shapeId="0" xr:uid="{00000000-0006-0000-0A00-000040000000}">
      <text>
        <r>
          <rPr>
            <sz val="11"/>
            <rFont val="Calibri"/>
          </rPr>
          <t>Create a Realm</t>
        </r>
      </text>
    </comment>
    <comment ref="M153" authorId="0" shapeId="0" xr:uid="{00000000-0006-0000-0A00-000041000000}">
      <text>
        <r>
          <rPr>
            <sz val="11"/>
            <rFont val="Calibri"/>
          </rPr>
          <t>Create an Identity Rule</t>
        </r>
      </text>
    </comment>
    <comment ref="L154" authorId="0" shapeId="0" xr:uid="{00000000-0006-0000-0A00-000042000000}">
      <text>
        <r>
          <rPr>
            <sz val="11"/>
            <rFont val="Calibri"/>
          </rPr>
          <t>Use an External Authentication Source for Administrative Logins</t>
        </r>
      </text>
    </comment>
    <comment ref="M154" authorId="0" shapeId="0" xr:uid="{00000000-0006-0000-0A00-000043000000}">
      <text>
        <r>
          <rPr>
            <sz val="11"/>
            <rFont val="Calibri"/>
          </rPr>
          <t>Restrict access to the FMC CLI</t>
        </r>
      </text>
    </comment>
    <comment ref="L155" authorId="0" shapeId="0" xr:uid="{00000000-0006-0000-0A00-000044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M155" authorId="0" shapeId="0" xr:uid="{00000000-0006-0000-0A00-000045000000}">
      <text>
        <r>
          <rPr>
            <sz val="11"/>
            <rFont val="Calibri"/>
          </rPr>
          <t>Create a Realm</t>
        </r>
      </text>
    </comment>
    <comment ref="N155" authorId="0" shapeId="0" xr:uid="{00000000-0006-0000-0A00-000046000000}">
      <text>
        <r>
          <rPr>
            <sz val="11"/>
            <rFont val="Calibri"/>
          </rPr>
          <t>Create an outbound SSL Policy</t>
        </r>
      </text>
    </comment>
    <comment ref="L157" authorId="0" shapeId="0" xr:uid="{00000000-0006-0000-0A00-000047000000}">
      <text>
        <r>
          <rPr>
            <sz val="11"/>
            <rFont val="Calibri"/>
          </rPr>
          <t>If SNMP is configured, ensure that SNMP v3 only is used to Manage your FMC Server</t>
        </r>
      </text>
    </comment>
    <comment ref="L158" authorId="0" shapeId="0" xr:uid="{00000000-0006-0000-0A00-000048000000}">
      <text>
        <r>
          <rPr>
            <sz val="11"/>
            <rFont val="Calibri"/>
          </rPr>
          <t>Use an External Authentication Source for Administrative Logins</t>
        </r>
      </text>
    </comment>
    <comment ref="M158" authorId="0" shapeId="0" xr:uid="{00000000-0006-0000-0A00-000049000000}">
      <text>
        <r>
          <rPr>
            <sz val="11"/>
            <rFont val="Calibri"/>
          </rPr>
          <t>Create an Identity Rule</t>
        </r>
      </text>
    </comment>
    <comment ref="L161" authorId="0" shapeId="0" xr:uid="{00000000-0006-0000-0A00-00004A000000}">
      <text>
        <r>
          <rPr>
            <sz val="11"/>
            <rFont val="Calibri"/>
          </rPr>
          <t>Create a Realm</t>
        </r>
      </text>
    </comment>
    <comment ref="M161" authorId="0" shapeId="0" xr:uid="{00000000-0006-0000-0A00-00004B000000}">
      <text>
        <r>
          <rPr>
            <sz val="11"/>
            <rFont val="Calibri"/>
          </rPr>
          <t>If SNMP is configured, ensure that SNMP v3 only is used to Manage your Firepower Managed Devices</t>
        </r>
      </text>
    </comment>
    <comment ref="L162" authorId="0" shapeId="0" xr:uid="{00000000-0006-0000-0A00-00004C000000}">
      <text>
        <r>
          <rPr>
            <sz val="11"/>
            <rFont val="Calibri"/>
          </rPr>
          <t>If SNMP is configured, ensure that SNMP v3 only is used to Manage your FMC Server</t>
        </r>
      </text>
    </comment>
    <comment ref="M162" authorId="0" shapeId="0" xr:uid="{00000000-0006-0000-0A00-00004D000000}">
      <text>
        <r>
          <rPr>
            <sz val="11"/>
            <rFont val="Calibri"/>
          </rPr>
          <t>If SNMP is configured, ensure that SNMP v3 only is used to Manage your Firepower Managed Devices</t>
        </r>
      </text>
    </comment>
    <comment ref="L164" authorId="0" shapeId="0" xr:uid="{00000000-0006-0000-0A00-00004E000000}">
      <text>
        <r>
          <rPr>
            <sz val="11"/>
            <rFont val="Calibri"/>
          </rPr>
          <t>Create an Identity Policy</t>
        </r>
      </text>
    </comment>
    <comment ref="L167" authorId="0" shapeId="0" xr:uid="{00000000-0006-0000-0A00-00004F000000}">
      <text>
        <r>
          <rPr>
            <sz val="11"/>
            <rFont val="Calibri"/>
          </rPr>
          <t>Create Periodic Backups of Firepower Management Center</t>
        </r>
      </text>
    </comment>
    <comment ref="L169" authorId="0" shapeId="0" xr:uid="{00000000-0006-0000-0A00-000050000000}">
      <text>
        <r>
          <rPr>
            <sz val="11"/>
            <rFont val="Calibri"/>
          </rPr>
          <t>Set Appropriate Roles for all Administrative Users</t>
        </r>
      </text>
    </comment>
    <comment ref="L172" authorId="0" shapeId="0" xr:uid="{00000000-0006-0000-0A00-000051000000}">
      <text>
        <r>
          <rPr>
            <sz val="11"/>
            <rFont val="Calibri"/>
          </rPr>
          <t>Restrict access to the FMC CLI</t>
        </r>
      </text>
    </comment>
    <comment ref="L180" authorId="0" shapeId="0" xr:uid="{00000000-0006-0000-0A00-000052000000}">
      <text>
        <r>
          <rPr>
            <sz val="11"/>
            <rFont val="Calibri"/>
          </rPr>
          <t>Restrict access to the local Admin account</t>
        </r>
      </text>
    </comment>
    <comment ref="M180" authorId="0" shapeId="0" xr:uid="{00000000-0006-0000-0A00-000053000000}">
      <text>
        <r>
          <rPr>
            <sz val="11"/>
            <rFont val="Calibri"/>
          </rPr>
          <t>Use Dedicated User Accounts for API Access</t>
        </r>
      </text>
    </comment>
    <comment ref="N180" authorId="0" shapeId="0" xr:uid="{00000000-0006-0000-0A00-000054000000}">
      <text>
        <r>
          <rPr>
            <sz val="11"/>
            <rFont val="Calibri"/>
          </rPr>
          <t>Create an Identity Rule</t>
        </r>
      </text>
    </comment>
    <comment ref="O180" authorId="0" shapeId="0" xr:uid="{00000000-0006-0000-0A00-000055000000}">
      <text>
        <r>
          <rPr>
            <sz val="11"/>
            <rFont val="Calibri"/>
          </rPr>
          <t>If SNMP is configured, ensure that SNMP v3 only is used to Manage your FMC Server</t>
        </r>
      </text>
    </comment>
    <comment ref="L182" authorId="0" shapeId="0" xr:uid="{00000000-0006-0000-0A00-000056000000}">
      <text>
        <r>
          <rPr>
            <sz val="11"/>
            <rFont val="Calibri"/>
          </rPr>
          <t>Use Dedicated User Accounts for API Access</t>
        </r>
      </text>
    </comment>
    <comment ref="M182" authorId="0" shapeId="0" xr:uid="{00000000-0006-0000-0A00-000057000000}">
      <text>
        <r>
          <rPr>
            <sz val="11"/>
            <rFont val="Calibri"/>
          </rPr>
          <t>Update of URL Filtering Database</t>
        </r>
      </text>
    </comment>
    <comment ref="L221" authorId="0" shapeId="0" xr:uid="{00000000-0006-0000-0A00-000058000000}">
      <text>
        <r>
          <rPr>
            <sz val="11"/>
            <rFont val="Calibri"/>
          </rPr>
          <t>Configure Central Logging for FMC</t>
        </r>
      </text>
    </comment>
    <comment ref="M221" authorId="0" shapeId="0" xr:uid="{00000000-0006-0000-0A00-000059000000}">
      <text>
        <r>
          <rPr>
            <sz val="11"/>
            <rFont val="Calibri"/>
          </rPr>
          <t>Monitor for Clock Drift within the Firepower Infrastructure</t>
        </r>
      </text>
    </comment>
    <comment ref="N221" authorId="0" shapeId="0" xr:uid="{00000000-0006-0000-0A00-00005A000000}">
      <text>
        <r>
          <rPr>
            <sz val="11"/>
            <rFont val="Calibri"/>
          </rPr>
          <t>Configure Audit Logging to be Sent to Syslog</t>
        </r>
      </text>
    </comment>
    <comment ref="L222" authorId="0" shapeId="0" xr:uid="{00000000-0006-0000-0A00-00005B000000}">
      <text>
        <r>
          <rPr>
            <sz val="11"/>
            <rFont val="Calibri"/>
          </rPr>
          <t>Restrict access to the local Admin account</t>
        </r>
      </text>
    </comment>
    <comment ref="M222" authorId="0" shapeId="0" xr:uid="{00000000-0006-0000-0A00-00005C000000}">
      <text>
        <r>
          <rPr>
            <sz val="11"/>
            <rFont val="Calibri"/>
          </rPr>
          <t>Manage a Realm</t>
        </r>
      </text>
    </comment>
    <comment ref="L224" authorId="0" shapeId="0" xr:uid="{00000000-0006-0000-0A00-00005D000000}">
      <text>
        <r>
          <rPr>
            <sz val="11"/>
            <rFont val="Calibri"/>
          </rPr>
          <t>Access Policy File Policy</t>
        </r>
      </text>
    </comment>
    <comment ref="L226" authorId="0" shapeId="0" xr:uid="{00000000-0006-0000-0A00-00005E000000}">
      <text>
        <r>
          <rPr>
            <sz val="11"/>
            <rFont val="Calibri"/>
          </rPr>
          <t>Restrict access to the local Admin account</t>
        </r>
      </text>
    </comment>
    <comment ref="M226" authorId="0" shapeId="0" xr:uid="{00000000-0006-0000-0A00-00005F000000}">
      <text>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text>
    </comment>
    <comment ref="L229" authorId="0" shapeId="0" xr:uid="{00000000-0006-0000-0A00-000060000000}">
      <text>
        <r>
          <rPr>
            <sz val="11"/>
            <rFont val="Calibri"/>
          </rPr>
          <t>Create a Health Policy for your FMC Server</t>
        </r>
      </text>
    </comment>
    <comment ref="L232" authorId="0" shapeId="0" xr:uid="{00000000-0006-0000-0A00-000061000000}">
      <text>
        <r>
          <rPr>
            <sz val="11"/>
            <rFont val="Calibri"/>
          </rPr>
          <t>Decrypt traffic</t>
        </r>
      </text>
    </comment>
    <comment ref="L233" authorId="0" shapeId="0" xr:uid="{00000000-0006-0000-0A00-000062000000}">
      <text>
        <r>
          <rPr>
            <sz val="11"/>
            <rFont val="Calibri"/>
          </rPr>
          <t>Secure the Domain Name System (DNS)</t>
        </r>
      </text>
    </comment>
    <comment ref="L234" authorId="0" shapeId="0" xr:uid="{00000000-0006-0000-0A00-000063000000}">
      <text>
        <r>
          <rPr>
            <sz val="11"/>
            <rFont val="Calibri"/>
          </rPr>
          <t>Manage an Identity Policy</t>
        </r>
      </text>
    </comment>
    <comment ref="M234" authorId="0" shapeId="0" xr:uid="{00000000-0006-0000-0A00-000064000000}">
      <text>
        <r>
          <rPr>
            <sz val="11"/>
            <rFont val="Calibri"/>
          </rPr>
          <t>Monitor for Clock Drift within the Firepower Infrastructure</t>
        </r>
      </text>
    </comment>
    <comment ref="L236" authorId="0" shapeId="0" xr:uid="{00000000-0006-0000-0A00-000065000000}">
      <text>
        <r>
          <rPr>
            <sz val="11"/>
            <rFont val="Calibri"/>
          </rPr>
          <t>Create a Health Policy for your FMC Server</t>
        </r>
      </text>
    </comment>
    <comment ref="M236" authorId="0" shapeId="0" xr:uid="{00000000-0006-0000-0A00-000066000000}">
      <text>
        <r>
          <rPr>
            <sz val="11"/>
            <rFont val="Calibri"/>
          </rPr>
          <t>Intrusion prevention policy</t>
        </r>
      </text>
    </comment>
    <comment ref="L237" authorId="0" shapeId="0" xr:uid="{00000000-0006-0000-0A00-000067000000}">
      <text>
        <r>
          <rPr>
            <sz val="11"/>
            <rFont val="Calibri"/>
          </rPr>
          <t>Set Database Retention Policies</t>
        </r>
      </text>
    </comment>
    <comment ref="L240" authorId="0" shapeId="0" xr:uid="{00000000-0006-0000-0A00-000068000000}">
      <text>
        <r>
          <rPr>
            <sz val="11"/>
            <rFont val="Calibri"/>
          </rPr>
          <t>Configure default action to Block</t>
        </r>
      </text>
    </comment>
    <comment ref="L244" authorId="0" shapeId="0" xr:uid="{00000000-0006-0000-0A00-000069000000}">
      <text>
        <r>
          <rPr>
            <sz val="11"/>
            <rFont val="Calibri"/>
          </rPr>
          <t>Create a Health Policy for your FMC Server</t>
        </r>
      </text>
    </comment>
    <comment ref="M244" authorId="0" shapeId="0" xr:uid="{00000000-0006-0000-0A00-00006A000000}">
      <text>
        <r>
          <rPr>
            <sz val="11"/>
            <rFont val="Calibri"/>
          </rPr>
          <t>Monitor for Clock Drift within the Firepower Infrastructure</t>
        </r>
      </text>
    </comment>
    <comment ref="N244" authorId="0" shapeId="0" xr:uid="{00000000-0006-0000-0A00-00006B000000}">
      <text>
        <r>
          <rPr>
            <sz val="11"/>
            <rFont val="Calibri"/>
          </rPr>
          <t>Set Firepower Sensor / Devices to Synchronize time to FMC</t>
        </r>
      </text>
    </comment>
    <comment ref="L245" authorId="0" shapeId="0" xr:uid="{00000000-0006-0000-0A00-00006C000000}">
      <text>
        <r>
          <rPr>
            <sz val="11"/>
            <rFont val="Calibri"/>
          </rPr>
          <t>Set FMC Time Synchronization to Multiple Reliable NTP Source(s)</t>
        </r>
      </text>
    </comment>
    <comment ref="M245" authorId="0" shapeId="0" xr:uid="{00000000-0006-0000-0A00-00006D000000}">
      <text>
        <r>
          <rPr>
            <sz val="11"/>
            <rFont val="Calibri"/>
          </rPr>
          <t>Access Policy Application Settings should be set</t>
        </r>
      </text>
    </comment>
    <comment ref="N245" authorId="0" shapeId="0" xr:uid="{00000000-0006-0000-0A00-00006E000000}">
      <text>
        <r>
          <rPr>
            <sz val="11"/>
            <rFont val="Calibri"/>
          </rPr>
          <t>Secure the Network Time Protocol Server</t>
        </r>
      </text>
    </comment>
    <comment ref="L250" authorId="0" shapeId="0" xr:uid="{00000000-0006-0000-0A00-00006F000000}">
      <text>
        <r>
          <rPr>
            <sz val="11"/>
            <rFont val="Calibri"/>
          </rPr>
          <t>Configure default action to Block</t>
        </r>
      </text>
    </comment>
    <comment ref="L261" authorId="0" shapeId="0" xr:uid="{00000000-0006-0000-0A00-000070000000}">
      <text>
        <r>
          <rPr>
            <sz val="11"/>
            <rFont val="Calibri"/>
          </rPr>
          <t>Disable fragment reassembly</t>
        </r>
      </text>
    </comment>
    <comment ref="L271" authorId="0" shapeId="0" xr:uid="{00000000-0006-0000-0A00-000071000000}">
      <text>
        <r>
          <rPr>
            <sz val="11"/>
            <rFont val="Calibri"/>
          </rPr>
          <t>Disable fragment reassembly</t>
        </r>
      </text>
    </comment>
    <comment ref="L276" authorId="0" shapeId="0" xr:uid="{00000000-0006-0000-0A00-000072000000}">
      <text>
        <r>
          <rPr>
            <sz val="11"/>
            <rFont val="Calibri"/>
          </rPr>
          <t>Manage a Realm</t>
        </r>
      </text>
    </comment>
    <comment ref="M276" authorId="0" shapeId="0" xr:uid="{00000000-0006-0000-0A00-000073000000}">
      <text>
        <r>
          <rPr>
            <sz val="11"/>
            <rFont val="Calibri"/>
          </rPr>
          <t>Compare Realms</t>
        </r>
      </text>
    </comment>
    <comment ref="N276" authorId="0" shapeId="0" xr:uid="{00000000-0006-0000-0A00-000074000000}">
      <text>
        <r>
          <rPr>
            <sz val="11"/>
            <rFont val="Calibri"/>
          </rPr>
          <t>Configure Central Logging for FMC</t>
        </r>
      </text>
    </comment>
    <comment ref="L278" authorId="0" shapeId="0" xr:uid="{00000000-0006-0000-0A00-000075000000}">
      <text>
        <r>
          <rPr>
            <sz val="11"/>
            <rFont val="Calibri"/>
          </rPr>
          <t>Access Policy File Policy</t>
        </r>
      </text>
    </comment>
    <comment ref="L281" authorId="0" shapeId="0" xr:uid="{00000000-0006-0000-0A00-000076000000}">
      <text>
        <r>
          <rPr>
            <sz val="11"/>
            <rFont val="Calibri"/>
          </rPr>
          <t>Manage an Identity Rule</t>
        </r>
      </text>
    </comment>
    <comment ref="L286" authorId="0" shapeId="0" xr:uid="{00000000-0006-0000-0A00-000077000000}">
      <text>
        <r>
          <rPr>
            <sz val="11"/>
            <rFont val="Calibri"/>
          </rPr>
          <t>Access Policy - URL Filtering</t>
        </r>
      </text>
    </comment>
    <comment ref="L291" authorId="0" shapeId="0" xr:uid="{00000000-0006-0000-0A00-000078000000}">
      <text>
        <r>
          <rPr>
            <sz val="11"/>
            <rFont val="Calibri"/>
          </rPr>
          <t>Manage an Identity Policy</t>
        </r>
      </text>
    </comment>
    <comment ref="M291" authorId="0" shapeId="0" xr:uid="{00000000-0006-0000-0A00-000079000000}">
      <text>
        <r>
          <rPr>
            <sz val="11"/>
            <rFont val="Calibri"/>
          </rPr>
          <t>Access Policy - URL Filtering</t>
        </r>
      </text>
    </comment>
    <comment ref="L294" authorId="0" shapeId="0" xr:uid="{00000000-0006-0000-0A00-00007A000000}">
      <text>
        <r>
          <rPr>
            <sz val="11"/>
            <rFont val="Calibri"/>
          </rPr>
          <t>Manage an Identity Rule</t>
        </r>
      </text>
    </comment>
    <comment ref="L295" authorId="0" shapeId="0" xr:uid="{00000000-0006-0000-0A00-00007B000000}">
      <text>
        <r>
          <rPr>
            <sz val="11"/>
            <rFont val="Calibri"/>
          </rPr>
          <t>Scheduled Rule Updates</t>
        </r>
      </text>
    </comment>
    <comment ref="M295" authorId="0" shapeId="0" xr:uid="{00000000-0006-0000-0A00-00007C000000}">
      <text>
        <r>
          <rPr>
            <sz val="11"/>
            <rFont val="Calibri"/>
          </rPr>
          <t>Scheduled Geolocation Updates</t>
        </r>
      </text>
    </comment>
    <comment ref="N295" authorId="0" shapeId="0" xr:uid="{00000000-0006-0000-0A00-00007D000000}">
      <text>
        <r>
          <rPr>
            <sz val="11"/>
            <rFont val="Calibri"/>
          </rPr>
          <t>Ensure that the Health Policy is assigned to the managed Firepower Appliances</t>
        </r>
      </text>
    </comment>
    <comment ref="O295" authorId="0" shapeId="0" xr:uid="{00000000-0006-0000-0A00-00007E000000}">
      <text>
        <r>
          <rPr>
            <sz val="11"/>
            <rFont val="Calibri"/>
          </rPr>
          <t>Access Policy Default Logging</t>
        </r>
      </text>
    </comment>
    <comment ref="L300" authorId="0" shapeId="0" xr:uid="{00000000-0006-0000-0A00-00007F000000}">
      <text>
        <r>
          <rPr>
            <sz val="11"/>
            <rFont val="Calibri"/>
          </rPr>
          <t>Manage an Identity Rule</t>
        </r>
      </text>
    </comment>
    <comment ref="M300" authorId="0" shapeId="0" xr:uid="{00000000-0006-0000-0A00-000080000000}">
      <text>
        <r>
          <rPr>
            <sz val="11"/>
            <rFont val="Calibri"/>
          </rPr>
          <t>Scheduled Rule Updates</t>
        </r>
      </text>
    </comment>
    <comment ref="N300" authorId="0" shapeId="0" xr:uid="{00000000-0006-0000-0A00-000081000000}">
      <text>
        <r>
          <rPr>
            <sz val="11"/>
            <rFont val="Calibri"/>
          </rPr>
          <t>Scheduled Geolocation Updates</t>
        </r>
      </text>
    </comment>
    <comment ref="L303" authorId="0" shapeId="0" xr:uid="{00000000-0006-0000-0A00-000082000000}">
      <text>
        <r>
          <rPr>
            <sz val="11"/>
            <rFont val="Calibri"/>
          </rPr>
          <t>Scheduled Geolocation Updates</t>
        </r>
      </text>
    </comment>
  </commentList>
</comments>
</file>

<file path=xl/sharedStrings.xml><?xml version="1.0" encoding="utf-8"?>
<sst xmlns="http://schemas.openxmlformats.org/spreadsheetml/2006/main" count="9147" uniqueCount="5064">
  <si>
    <t>Section</t>
  </si>
  <si>
    <t>Id</t>
  </si>
  <si>
    <t>Title</t>
  </si>
  <si>
    <t>Assessment</t>
  </si>
  <si>
    <t>Profile</t>
  </si>
  <si>
    <t>MoSCoW</t>
  </si>
  <si>
    <t>OpsImpact</t>
  </si>
  <si>
    <t>Phase</t>
  </si>
  <si>
    <t>ImplStatus</t>
  </si>
  <si>
    <t>Notes</t>
  </si>
  <si>
    <t>Remediation</t>
  </si>
  <si>
    <t>Description</t>
  </si>
  <si>
    <t>Impact</t>
  </si>
  <si>
    <t>Audit</t>
  </si>
  <si>
    <t>Default</t>
  </si>
  <si>
    <t>Status</t>
  </si>
  <si>
    <t>LogID</t>
  </si>
  <si>
    <t>Local Credentials</t>
  </si>
  <si>
    <t>1.1.1.1</t>
  </si>
  <si>
    <r>
      <rPr>
        <sz val="11"/>
        <rFont val="Calibri"/>
      </rPr>
      <t>Restrict access to the local Admin account</t>
    </r>
  </si>
  <si>
    <t>Manual</t>
  </si>
  <si>
    <t>Level 1</t>
  </si>
  <si>
    <t>Unassigned</t>
  </si>
  <si>
    <t>Unassessed</t>
  </si>
  <si>
    <t>Pending</t>
  </si>
  <si>
    <t/>
  </si>
  <si>
    <r>
      <rPr>
        <sz val="11"/>
        <color rgb="FF000000"/>
        <rFont val="Calibri"/>
      </rPr>
      <t>Set up alerts on the FMC Syslog logs, looking for events similar to:</t>
    </r>
    <r>
      <rPr>
        <sz val="11"/>
        <color rgb="FF000000"/>
        <rFont val="Calibri"/>
      </rPr>
      <t xml:space="preserve">
</t>
    </r>
    <r>
      <rPr>
        <sz val="11"/>
        <color rgb="FF006096"/>
        <rFont val="Roboto Condensed"/>
      </rPr>
      <t>2021-12-25 13:31:11     User.Info       s-hof-fpmgt.mscu.com    Dec 25 18:31:11 mojo_server.pl: s-hof-fpmgt: admin@127.0.0.1, Login, Login Success&lt;000&gt;x0a&lt;000&gt;x00</t>
    </r>
    <r>
      <rPr>
        <sz val="11"/>
        <color rgb="FF006096"/>
        <rFont val="Roboto Condensed"/>
      </rPr>
      <t xml:space="preserve">
</t>
    </r>
  </si>
  <si>
    <r>
      <rPr>
        <sz val="11"/>
        <color rgb="FF000000"/>
        <rFont val="Calibri"/>
      </rPr>
      <t>The default Admin user should never be used for anything outside of initial setup.</t>
    </r>
  </si>
  <si>
    <r>
      <rPr>
        <sz val="11"/>
        <color rgb="FF000000"/>
        <rFont val="Calibri"/>
      </rPr>
      <t>Using the default admin account for day to day tasks opens it to potential compromise.  In the event of compromise it would be difficult to track where the compromise came from using logging.  Default admin has root access and all accounts should be as needed.</t>
    </r>
  </si>
  <si>
    <r>
      <rPr>
        <sz val="11"/>
        <color rgb="FF000000"/>
        <rFont val="Calibri"/>
      </rPr>
      <t>Review the FMC Syslog logs, looking for events similar to:</t>
    </r>
    <r>
      <rPr>
        <sz val="11"/>
        <color rgb="FF000000"/>
        <rFont val="Calibri"/>
      </rPr>
      <t xml:space="preserve">
</t>
    </r>
    <r>
      <rPr>
        <sz val="11"/>
        <color rgb="FF006096"/>
        <rFont val="Roboto Condensed"/>
      </rPr>
      <t>2021-12-25 13:31:11     User.Info       s-hof-fpmgt.mscu.com    Dec 25 18:31:11 mojo_server.pl: s-hof-fpmgt: admin@127.0.0.1, Login, Login Success&lt;000&gt;x0a&lt;000&gt;x00</t>
    </r>
    <r>
      <rPr>
        <sz val="11"/>
        <color rgb="FF006096"/>
        <rFont val="Roboto Condensed"/>
      </rPr>
      <t xml:space="preserve">
</t>
    </r>
  </si>
  <si>
    <r>
      <rPr>
        <sz val="11"/>
        <color rgb="FF000000"/>
        <rFont val="Calibri"/>
      </rPr>
      <t>The admin user is the only default account on the system.</t>
    </r>
  </si>
  <si>
    <t>1.1.1.2</t>
  </si>
  <si>
    <r>
      <rPr>
        <sz val="11"/>
        <rFont val="Calibri"/>
      </rPr>
      <t xml:space="preserve">Do not use the default </t>
    </r>
    <r>
      <rPr>
        <sz val="11"/>
        <color rgb="FF000000"/>
        <rFont val="Calibri"/>
      </rPr>
      <t>"</t>
    </r>
    <r>
      <rPr>
        <b/>
        <sz val="11"/>
        <color rgb="FF000000"/>
        <rFont val="Calibri"/>
      </rPr>
      <t>admin</t>
    </r>
    <r>
      <rPr>
        <sz val="11"/>
        <color rgb="FF000000"/>
        <rFont val="Calibri"/>
      </rPr>
      <t>"</t>
    </r>
    <r>
      <rPr>
        <sz val="11"/>
        <color rgb="FF000000"/>
        <rFont val="Calibri"/>
      </rPr>
      <t xml:space="preserve"> account</t>
    </r>
  </si>
  <si>
    <r>
      <rPr>
        <sz val="11"/>
        <color rgb="FF000000"/>
        <rFont val="Calibri"/>
      </rPr>
      <t>- Create a New User:</t>
    </r>
    <r>
      <rPr>
        <sz val="11"/>
        <color rgb="FF000000"/>
        <rFont val="Calibri"/>
      </rPr>
      <t xml:space="preserve">
</t>
    </r>
    <r>
      <rPr>
        <sz val="11"/>
        <color rgb="FF006096"/>
        <rFont val="Roboto Condensed"/>
      </rPr>
      <t>- Go to "System" in the FMC navigation menu.</t>
    </r>
    <r>
      <rPr>
        <sz val="11"/>
        <color rgb="FF006096"/>
        <rFont val="Roboto Condensed"/>
      </rPr>
      <t xml:space="preserve">
</t>
    </r>
    <r>
      <rPr>
        <sz val="11"/>
        <color rgb="FF006096"/>
        <rFont val="Roboto Condensed"/>
      </rPr>
      <t>- Under "System Configuration," click on "Users."</t>
    </r>
    <r>
      <rPr>
        <sz val="11"/>
        <color rgb="FF006096"/>
        <rFont val="Roboto Condensed"/>
      </rPr>
      <t xml:space="preserve">
</t>
    </r>
    <r>
      <rPr>
        <sz val="11"/>
        <color rgb="FF006096"/>
        <rFont val="Roboto Condensed"/>
      </rPr>
      <t>- Click the "Add" button to create a new user account.</t>
    </r>
    <r>
      <rPr>
        <sz val="11"/>
        <color rgb="FF006096"/>
        <rFont val="Roboto Condensed"/>
      </rPr>
      <t xml:space="preserve">
</t>
    </r>
    <r>
      <rPr>
        <sz val="11"/>
        <color rgb="FF006096"/>
        <rFont val="Roboto Condensed"/>
      </rPr>
      <t>- Enter the new user's details, including a unique username and password.</t>
    </r>
    <r>
      <rPr>
        <sz val="11"/>
        <color rgb="FF006096"/>
        <rFont val="Roboto Condensed"/>
      </rPr>
      <t xml:space="preserve">
</t>
    </r>
    <r>
      <rPr>
        <sz val="11"/>
        <color rgb="FF006096"/>
        <rFont val="Roboto Condensed"/>
      </rPr>
      <t>- Assign the appropriate role and permissions to the new user, such as Administrator or another custom role with the necessary privileges.</t>
    </r>
    <r>
      <rPr>
        <sz val="11"/>
        <color rgb="FF006096"/>
        <rFont val="Roboto Condensed"/>
      </rPr>
      <t xml:space="preserve">
</t>
    </r>
    <r>
      <rPr>
        <sz val="11"/>
        <color rgb="FF000000"/>
        <rFont val="Calibri"/>
      </rPr>
      <t xml:space="preserve">
</t>
    </r>
    <r>
      <rPr>
        <sz val="11"/>
        <color rgb="FF000000"/>
        <rFont val="Calibri"/>
      </rPr>
      <t>- Disable or Delete the Default "admin" Account:</t>
    </r>
    <r>
      <rPr>
        <sz val="11"/>
        <color rgb="FF000000"/>
        <rFont val="Calibri"/>
      </rPr>
      <t xml:space="preserve">
</t>
    </r>
    <r>
      <rPr>
        <sz val="11"/>
        <color rgb="FF006096"/>
        <rFont val="Roboto Condensed"/>
      </rPr>
      <t>- While still in the "Users" section, locate the "admin" account.</t>
    </r>
    <r>
      <rPr>
        <sz val="11"/>
        <color rgb="FF006096"/>
        <rFont val="Roboto Condensed"/>
      </rPr>
      <t xml:space="preserve">
</t>
    </r>
    <r>
      <rPr>
        <sz val="11"/>
        <color rgb="FF006096"/>
        <rFont val="Roboto Condensed"/>
      </rPr>
      <t>- You can either disable or delete the "admin" account. Disabling is a safer option in case you need to revert changes later, but deletion is more secure. To disable the account, simply uncheck the "Enable" option next to the "admin" account. To delete the account, select the "admin" account and click the "Delete" button.</t>
    </r>
    <r>
      <rPr>
        <sz val="11"/>
        <color rgb="FF006096"/>
        <rFont val="Roboto Condensed"/>
      </rPr>
      <t xml:space="preserve">
</t>
    </r>
    <r>
      <rPr>
        <sz val="11"/>
        <color rgb="FF000000"/>
        <rFont val="Calibri"/>
      </rPr>
      <t xml:space="preserve">
</t>
    </r>
    <r>
      <rPr>
        <sz val="11"/>
        <color rgb="FF000000"/>
        <rFont val="Calibri"/>
      </rPr>
      <t>-  Log Out and Log Back In: Log out of the FMC, and then log back in using the new user account you created.</t>
    </r>
    <r>
      <rPr>
        <sz val="11"/>
        <color rgb="FF000000"/>
        <rFont val="Calibri"/>
      </rPr>
      <t xml:space="preserve">
</t>
    </r>
    <r>
      <rPr>
        <sz val="11"/>
        <color rgb="FF000000"/>
        <rFont val="Calibri"/>
      </rPr>
      <t>-  Test the New User Account: Verify that the new user account has the necessary privileges and access to perform administrative tasks on the Cisco Firepower firewall.</t>
    </r>
    <r>
      <rPr>
        <sz val="11"/>
        <color rgb="FF000000"/>
        <rFont val="Calibri"/>
      </rPr>
      <t xml:space="preserve">
</t>
    </r>
    <r>
      <rPr>
        <sz val="11"/>
        <color rgb="FF000000"/>
        <rFont val="Calibri"/>
      </rPr>
      <t>-  Update Documentation: Ensure that you document the changes you've made, including the new user account details and any changes to the "admin" account.</t>
    </r>
  </si>
  <si>
    <r>
      <rPr>
        <sz val="11"/>
        <color rgb="FF000000"/>
        <rFont val="Calibri"/>
      </rPr>
      <t>The use of named accounts is recommended for all access to the Firepower interface.  The default "admin" account should only be used in exceptional circumstances.</t>
    </r>
  </si>
  <si>
    <r>
      <rPr>
        <sz val="11"/>
        <color rgb="FF000000"/>
        <rFont val="Calibri"/>
      </rPr>
      <t>Changing the default "admin" account on a Cisco Firepower firewall is a crucial security measure to protect your network infrastructure. To change the default "admin" account, you'll need to create a new user and disable or delete the default "admin" account.</t>
    </r>
  </si>
  <si>
    <r>
      <rPr>
        <sz val="11"/>
        <color rgb="FF000000"/>
        <rFont val="Calibri"/>
      </rPr>
      <t>-  Access the Firepower Management Center (FMC): You can access the FMC using a web browser by entering its IP address in the address bar. Make sure you have administrative privileges to perform this task.</t>
    </r>
    <r>
      <rPr>
        <sz val="11"/>
        <color rgb="FF000000"/>
        <rFont val="Calibri"/>
      </rPr>
      <t xml:space="preserve">
</t>
    </r>
    <r>
      <rPr>
        <sz val="11"/>
        <color rgb="FF000000"/>
        <rFont val="Calibri"/>
      </rPr>
      <t>-  Log in to the FMC: Use the default "admin" account to log in.</t>
    </r>
    <r>
      <rPr>
        <sz val="11"/>
        <color rgb="FF000000"/>
        <rFont val="Calibri"/>
      </rPr>
      <t xml:space="preserve">
</t>
    </r>
    <r>
      <rPr>
        <sz val="11"/>
        <color rgb="FF000000"/>
        <rFont val="Calibri"/>
      </rPr>
      <t>If this succeeds you have verified that the "admin" account is active.</t>
    </r>
  </si>
  <si>
    <t>External Authentication</t>
  </si>
  <si>
    <t>1.1.2.1</t>
  </si>
  <si>
    <r>
      <rPr>
        <sz val="11"/>
        <rFont val="Calibri"/>
      </rPr>
      <t>Use an External Authentication Source for Administrative Logins</t>
    </r>
  </si>
  <si>
    <r>
      <rPr>
        <sz val="11"/>
        <color rgb="FF000000"/>
        <rFont val="Calibri"/>
      </rPr>
      <t>First create an External Authentication Object:</t>
    </r>
    <r>
      <rPr>
        <sz val="11"/>
        <color rgb="FF000000"/>
        <rFont val="Calibri"/>
      </rPr>
      <t xml:space="preserve">
</t>
    </r>
    <r>
      <rPr>
        <sz val="11"/>
        <color rgb="FF006096"/>
        <rFont val="Roboto Condensed"/>
      </rPr>
      <t xml:space="preserve">- Navigate to System / Users / External Authentication.  </t>
    </r>
    <r>
      <rPr>
        <sz val="11"/>
        <color rgb="FF006096"/>
        <rFont val="Roboto Condensed"/>
      </rPr>
      <t xml:space="preserve">
</t>
    </r>
    <r>
      <rPr>
        <sz val="11"/>
        <color rgb="FF006096"/>
        <rFont val="Roboto Condensed"/>
      </rPr>
      <t>- Create an External Authentication Object (RADIUS or LDAP)</t>
    </r>
    <r>
      <rPr>
        <sz val="11"/>
        <color rgb="FF006096"/>
        <rFont val="Roboto Condensed"/>
      </rPr>
      <t xml:space="preserve">
</t>
    </r>
    <r>
      <rPr>
        <sz val="11"/>
        <color rgb="FF006096"/>
        <rFont val="Roboto Condensed"/>
      </rPr>
      <t>- Whichever method is defined, be sure to configure both a Primary and a Backup server for redundant authentication</t>
    </r>
    <r>
      <rPr>
        <sz val="11"/>
        <color rgb="FF006096"/>
        <rFont val="Roboto Condensed"/>
      </rPr>
      <t xml:space="preserve">
</t>
    </r>
    <r>
      <rPr>
        <sz val="11"/>
        <color rgb="FF006096"/>
        <rFont val="Roboto Condensed"/>
      </rPr>
      <t>- On the External Authentication service, it's recommended to control access by directory Groups rather than by user account (this is easily done in both RADIUS and in LDAP)</t>
    </r>
    <r>
      <rPr>
        <sz val="11"/>
        <color rgb="FF006096"/>
        <rFont val="Roboto Condensed"/>
      </rPr>
      <t xml:space="preserve">
</t>
    </r>
    <r>
      <rPr>
        <sz val="11"/>
        <color rgb="FF006096"/>
        <rFont val="Roboto Condensed"/>
      </rPr>
      <t>- For both RADIUS or LDAP, the various administrative users should be populated in their respective RBAC roles.  In a smaller environment, it is common to see all administrators be populated in the "Administrator" category, which gives them full administrative (read/write) rights.  If this is not done, a "Default User Role" should be selected.</t>
    </r>
    <r>
      <rPr>
        <sz val="11"/>
        <color rgb="FF006096"/>
        <rFont val="Roboto Condensed"/>
      </rPr>
      <t xml:space="preserve">
</t>
    </r>
    <r>
      <rPr>
        <sz val="11"/>
        <color rgb="FF006096"/>
        <rFont val="Roboto Condensed"/>
      </rPr>
      <t>- If it is desired to restrict Shell Access to specific users only, in earlier versions of FMC add them in the Shell Access Filter section.  In later versions (6.4 or later), you can control this access using RADIUS Attributes (Service Type: Administrative)</t>
    </r>
    <r>
      <rPr>
        <sz val="11"/>
        <color rgb="FF006096"/>
        <rFont val="Roboto Condensed"/>
      </rPr>
      <t xml:space="preserve">
</t>
    </r>
  </si>
  <si>
    <r>
      <rPr>
        <sz val="11"/>
        <color rgb="FF000000"/>
        <rFont val="Calibri"/>
      </rPr>
      <t>By default, the Firepower administrative account is set during installation (commonly to "admin", but any value appropriate to the organization is fine), and is locally defined.  It is recommended that a back-end directory be used to authenticate all other administrative access of all levels.</t>
    </r>
  </si>
  <si>
    <r>
      <rPr>
        <sz val="11"/>
        <color rgb="FF000000"/>
        <rFont val="Calibri"/>
      </rPr>
      <t>Without external authentication defined, it is common to see these systems controlled by a single user - "admin".  The defaults also have none of the common account management policies defined (enforcing periodic password changes, password complexity, preventing password re-use etc).</t>
    </r>
    <r>
      <rPr>
        <sz val="11"/>
        <color rgb="FF000000"/>
        <rFont val="Calibri"/>
      </rPr>
      <t xml:space="preserve">
</t>
    </r>
    <r>
      <rPr>
        <sz val="11"/>
        <color rgb="FF000000"/>
        <rFont val="Calibri"/>
      </rPr>
      <t>The result of this is that no changes can be connected to any specific person.  Also, if an administrator should change roles or departments, they still have this default set of credentials.</t>
    </r>
    <r>
      <rPr>
        <sz val="11"/>
        <color rgb="FF000000"/>
        <rFont val="Calibri"/>
      </rPr>
      <t xml:space="preserve">
</t>
    </r>
    <r>
      <rPr>
        <sz val="11"/>
        <color rgb="FF000000"/>
        <rFont val="Calibri"/>
      </rPr>
      <t>If this approach is used for all network infrastructure, changing these credentials as people come and go is also difficult, it's very common to forget one or more devices during a password change.  In the worst case, at some point in the future accessing that missed device might be impossible, as no-one in the team will remember what "the password" was 8 cycles ago.</t>
    </r>
    <r>
      <rPr>
        <sz val="11"/>
        <color rgb="FF000000"/>
        <rFont val="Calibri"/>
      </rPr>
      <t xml:space="preserve">
</t>
    </r>
    <r>
      <rPr>
        <sz val="11"/>
        <color rgb="FF000000"/>
        <rFont val="Calibri"/>
      </rPr>
      <t>Finally, if an attacker should compromise this password on one platform, all platforms are now accessible.</t>
    </r>
  </si>
  <si>
    <r>
      <rPr>
        <sz val="11"/>
        <color rgb="FF000000"/>
        <rFont val="Calibri"/>
      </rPr>
      <t>In the FMC Console:</t>
    </r>
    <r>
      <rPr>
        <sz val="11"/>
        <color rgb="FF000000"/>
        <rFont val="Calibri"/>
      </rPr>
      <t xml:space="preserve">
</t>
    </r>
    <r>
      <rPr>
        <sz val="11"/>
        <color rgb="FF006096"/>
        <rFont val="Roboto Condensed"/>
      </rPr>
      <t>Navigate to System / Users</t>
    </r>
    <r>
      <rPr>
        <sz val="11"/>
        <color rgb="FF006096"/>
        <rFont val="Roboto Condensed"/>
      </rPr>
      <t xml:space="preserve">
</t>
    </r>
    <r>
      <rPr>
        <sz val="11"/>
        <color rgb="FF006096"/>
        <rFont val="Roboto Condensed"/>
      </rPr>
      <t>Verify that all administrative user accounts have "External" as their Authentication Method</t>
    </r>
    <r>
      <rPr>
        <sz val="11"/>
        <color rgb="FF006096"/>
        <rFont val="Roboto Condensed"/>
      </rPr>
      <t xml:space="preserve">
</t>
    </r>
    <r>
      <rPr>
        <sz val="11"/>
        <color rgb="FF006096"/>
        <rFont val="Roboto Condensed"/>
      </rPr>
      <t>Note that the default administrative user that was defined during the installation (often this found to be "admin") will remain in this list as an Internal user.  It is recommended to keep this user in place, in the event that the external authentication service is not available.</t>
    </r>
    <r>
      <rPr>
        <sz val="11"/>
        <color rgb="FF006096"/>
        <rFont val="Roboto Condensed"/>
      </rPr>
      <t xml:space="preserve">
</t>
    </r>
  </si>
  <si>
    <r>
      <rPr>
        <sz val="11"/>
        <color rgb="FF000000"/>
        <rFont val="Calibri"/>
      </rPr>
      <t>By default, a single administrative account (admin) is locally defined.</t>
    </r>
  </si>
  <si>
    <t>1.1.2.2</t>
  </si>
  <si>
    <r>
      <rPr>
        <sz val="11"/>
        <rFont val="Calibri"/>
      </rPr>
      <t>Enable SSHv2</t>
    </r>
  </si>
  <si>
    <t>Automated</t>
  </si>
  <si>
    <r>
      <rPr>
        <sz val="11"/>
        <color rgb="FF006096"/>
        <rFont val="Roboto Condensed"/>
      </rPr>
      <t>Devices &gt; Platform Settings &gt; Secure Shell</t>
    </r>
    <r>
      <rPr>
        <sz val="11"/>
        <color rgb="FF006096"/>
        <rFont val="Roboto Condensed"/>
      </rPr>
      <t xml:space="preserve">
</t>
    </r>
    <r>
      <rPr>
        <sz val="11"/>
        <color rgb="FF006096"/>
        <rFont val="Roboto Condensed"/>
      </rPr>
      <t xml:space="preserve">1. Click Add </t>
    </r>
    <r>
      <rPr>
        <sz val="11"/>
        <color rgb="FF006096"/>
        <rFont val="Roboto Condensed"/>
      </rPr>
      <t xml:space="preserve">
</t>
    </r>
    <r>
      <rPr>
        <sz val="11"/>
        <color rgb="FF006096"/>
        <rFont val="Roboto Condensed"/>
      </rPr>
      <t>2. Enter in IP addresses or Range</t>
    </r>
    <r>
      <rPr>
        <sz val="11"/>
        <color rgb="FF006096"/>
        <rFont val="Roboto Condensed"/>
      </rPr>
      <t xml:space="preserve">
</t>
    </r>
    <r>
      <rPr>
        <sz val="11"/>
        <color rgb="FF006096"/>
        <rFont val="Roboto Condensed"/>
      </rPr>
      <t>3. Select Zone/Interface</t>
    </r>
    <r>
      <rPr>
        <sz val="11"/>
        <color rgb="FF006096"/>
        <rFont val="Roboto Condensed"/>
      </rPr>
      <t xml:space="preserve">
</t>
    </r>
  </si>
  <si>
    <r>
      <rPr>
        <sz val="11"/>
        <color rgb="FF000000"/>
        <rFont val="Calibri"/>
      </rPr>
      <t>SSHv2 is the preferred choice for secure remote access.  Once configured it allows for an encrypted connection to the remote device.</t>
    </r>
  </si>
  <si>
    <r>
      <rPr>
        <sz val="11"/>
        <color rgb="FF006096"/>
        <rFont val="Roboto Condensed"/>
      </rPr>
      <t>Devices &gt; Platform Settings &gt; Secure Shell</t>
    </r>
    <r>
      <rPr>
        <sz val="11"/>
        <color rgb="FF006096"/>
        <rFont val="Roboto Condensed"/>
      </rPr>
      <t xml:space="preserve">
</t>
    </r>
  </si>
  <si>
    <t>User Roles for Administrative Access (Authorization)</t>
  </si>
  <si>
    <t>1.1.3.1</t>
  </si>
  <si>
    <r>
      <rPr>
        <sz val="11"/>
        <rFont val="Calibri"/>
      </rPr>
      <t>Set Appropriate Roles for all Administrative Users</t>
    </r>
  </si>
  <si>
    <r>
      <rPr>
        <sz val="11"/>
        <color rgb="FF000000"/>
        <rFont val="Calibri"/>
      </rPr>
      <t>Navigate to System / UsersEdit the target user.Select any of the following Roles either singly or in combination, as required:</t>
    </r>
    <r>
      <rPr>
        <sz val="11"/>
        <color rgb="FF000000"/>
        <rFont val="Calibri"/>
      </rPr>
      <t xml:space="preserve">
</t>
    </r>
    <r>
      <rPr>
        <sz val="11"/>
        <color rgb="FF000000"/>
        <rFont val="Calibri"/>
      </rPr>
      <t>- Administrator (Externally Set)</t>
    </r>
    <r>
      <rPr>
        <sz val="11"/>
        <color rgb="FF000000"/>
        <rFont val="Calibri"/>
      </rPr>
      <t xml:space="preserve">
</t>
    </r>
    <r>
      <rPr>
        <sz val="11"/>
        <color rgb="FF000000"/>
        <rFont val="Calibri"/>
      </rPr>
      <t>- External Database User (Read Only)</t>
    </r>
    <r>
      <rPr>
        <sz val="11"/>
        <color rgb="FF000000"/>
        <rFont val="Calibri"/>
      </rPr>
      <t xml:space="preserve">
</t>
    </r>
    <r>
      <rPr>
        <sz val="11"/>
        <color rgb="FF000000"/>
        <rFont val="Calibri"/>
      </rPr>
      <t>- Security Analyst</t>
    </r>
    <r>
      <rPr>
        <sz val="11"/>
        <color rgb="FF000000"/>
        <rFont val="Calibri"/>
      </rPr>
      <t xml:space="preserve">
</t>
    </r>
    <r>
      <rPr>
        <sz val="11"/>
        <color rgb="FF000000"/>
        <rFont val="Calibri"/>
      </rPr>
      <t>- Security Analyst (Read Only)</t>
    </r>
    <r>
      <rPr>
        <sz val="11"/>
        <color rgb="FF000000"/>
        <rFont val="Calibri"/>
      </rPr>
      <t xml:space="preserve">
</t>
    </r>
    <r>
      <rPr>
        <sz val="11"/>
        <color rgb="FF000000"/>
        <rFont val="Calibri"/>
      </rPr>
      <t>- Security Approver</t>
    </r>
    <r>
      <rPr>
        <sz val="11"/>
        <color rgb="FF000000"/>
        <rFont val="Calibri"/>
      </rPr>
      <t xml:space="preserve">
</t>
    </r>
    <r>
      <rPr>
        <sz val="11"/>
        <color rgb="FF000000"/>
        <rFont val="Calibri"/>
      </rPr>
      <t>- Intrusion Admin</t>
    </r>
    <r>
      <rPr>
        <sz val="11"/>
        <color rgb="FF000000"/>
        <rFont val="Calibri"/>
      </rPr>
      <t xml:space="preserve">
</t>
    </r>
    <r>
      <rPr>
        <sz val="11"/>
        <color rgb="FF000000"/>
        <rFont val="Calibri"/>
      </rPr>
      <t>- Access Admin</t>
    </r>
    <r>
      <rPr>
        <sz val="11"/>
        <color rgb="FF000000"/>
        <rFont val="Calibri"/>
      </rPr>
      <t xml:space="preserve">
</t>
    </r>
    <r>
      <rPr>
        <sz val="11"/>
        <color rgb="FF000000"/>
        <rFont val="Calibri"/>
      </rPr>
      <t>- Network Admin</t>
    </r>
    <r>
      <rPr>
        <sz val="11"/>
        <color rgb="FF000000"/>
        <rFont val="Calibri"/>
      </rPr>
      <t xml:space="preserve">
</t>
    </r>
    <r>
      <rPr>
        <sz val="11"/>
        <color rgb="FF000000"/>
        <rFont val="Calibri"/>
      </rPr>
      <t>- Maintenance User</t>
    </r>
    <r>
      <rPr>
        <sz val="11"/>
        <color rgb="FF000000"/>
        <rFont val="Calibri"/>
      </rPr>
      <t xml:space="preserve">
</t>
    </r>
    <r>
      <rPr>
        <sz val="11"/>
        <color rgb="FF000000"/>
        <rFont val="Calibri"/>
      </rPr>
      <t>- Discovery Admin</t>
    </r>
    <r>
      <rPr>
        <sz val="11"/>
        <color rgb="FF000000"/>
        <rFont val="Calibri"/>
      </rPr>
      <t xml:space="preserve">
</t>
    </r>
    <r>
      <rPr>
        <sz val="11"/>
        <color rgb="FF000000"/>
        <rFont val="Calibri"/>
      </rPr>
      <t>- Threat Intelligence Director (TID) User</t>
    </r>
  </si>
  <si>
    <r>
      <rPr>
        <sz val="11"/>
        <color rgb="FF000000"/>
        <rFont val="Calibri"/>
      </rPr>
      <t>The Firepower Management platform has the ability to assign roles (RBAC) to each administrative user.</t>
    </r>
  </si>
  <si>
    <r>
      <rPr>
        <sz val="11"/>
        <color rgb="FF000000"/>
        <rFont val="Calibri"/>
      </rPr>
      <t>If available, RBAC (Role Based Access Controls) are an important part of any configuration.  A properly configured RBAC configuration ensures that full environment administrators have appropriate (full) access, but also properly limits people like managers, who may only need reports.  In between these two extremes you will most often find Helpdesk and SOC analysts who require access to the Analysis functions of Firepower to resolve issues or investigate possible security incidents.  To one side of this spectrum you generally find auditors, who need read-only access to the entire configuration to ensure that things like the Access Policy are appropriately configured, or that appropriate security controls are applied (for instance as described in this document).</t>
    </r>
  </si>
  <si>
    <r>
      <rPr>
        <sz val="11"/>
        <color rgb="FF000000"/>
        <rFont val="Calibri"/>
      </rPr>
      <t>Navigate to System / UsersVerify that all user accounts have appropriate Roles assigned (in the Roles column), matching their job requirements.</t>
    </r>
  </si>
  <si>
    <r>
      <rPr>
        <sz val="11"/>
        <color rgb="FF000000"/>
        <rFont val="Calibri"/>
      </rPr>
      <t>By default no User Role is assigned, at least one must be assigned at the time of user creation.  If external authentication is configured (for instance RADIUS), often the role of "Administrator" is assigned by the external system (for instance with RADIUS Attribute-Value pairs).</t>
    </r>
  </si>
  <si>
    <t>1.1.3.2</t>
  </si>
  <si>
    <r>
      <rPr>
        <sz val="11"/>
        <rFont val="Calibri"/>
      </rPr>
      <t>Use Dedicated User Accounts for API Access</t>
    </r>
  </si>
  <si>
    <t>Level 2</t>
  </si>
  <si>
    <r>
      <rPr>
        <sz val="11"/>
        <color rgb="FF000000"/>
        <rFont val="Calibri"/>
      </rPr>
      <t>Keeping standard admin users (who use the UI or occassionally the CLI) separate from accounts that are used for scripting and automation is a key security principal.</t>
    </r>
  </si>
  <si>
    <r>
      <rPr>
        <sz val="11"/>
        <color rgb="FF000000"/>
        <rFont val="Calibri"/>
      </rPr>
      <t>Review the assigned users, and collect the privilege level for each.</t>
    </r>
    <r>
      <rPr>
        <sz val="11"/>
        <color rgb="FF000000"/>
        <rFont val="Calibri"/>
      </rPr>
      <t xml:space="preserve">
</t>
    </r>
    <r>
      <rPr>
        <sz val="11"/>
        <color rgb="FF000000"/>
        <rFont val="Calibri"/>
      </rPr>
      <t>Manual Method:</t>
    </r>
    <r>
      <rPr>
        <sz val="11"/>
        <color rgb="FF000000"/>
        <rFont val="Calibri"/>
      </rPr>
      <t xml:space="preserve">
</t>
    </r>
    <r>
      <rPr>
        <sz val="11"/>
        <color rgb="FF000000"/>
        <rFont val="Calibri"/>
      </rPr>
      <t>Automated method:https://www.cisco.com/c/en/us/td/docs/security/firepower/ftd-api/guide/ftd-rest-api/external-users-ftd-api.html</t>
    </r>
    <r>
      <rPr>
        <sz val="11"/>
        <color rgb="FF000000"/>
        <rFont val="Calibri"/>
      </rPr>
      <t xml:space="preserve">
</t>
    </r>
    <r>
      <rPr>
        <sz val="11"/>
        <color rgb="FF000000"/>
        <rFont val="Calibri"/>
      </rPr>
      <t>Review the login date/time for each account, and verify that these are appropriate.  Inactive accounts should be deactivated, and accounts operating outside of approved times or source IP ranges should be investigated.</t>
    </r>
  </si>
  <si>
    <r>
      <rPr>
        <sz val="11"/>
        <color rgb="FF000000"/>
        <rFont val="Calibri"/>
      </rPr>
      <t>There is no default value for account rights, these are explicitly assigned during creation.  That being said, it's common to see all accounts with full administrative rights - in other words, more rights than are required especially for audit-only accounts.</t>
    </r>
  </si>
  <si>
    <t>1.1.3.3</t>
  </si>
  <si>
    <r>
      <rPr>
        <sz val="11"/>
        <rFont val="Calibri"/>
      </rPr>
      <t>Restrict access to the FMC CLI</t>
    </r>
  </si>
  <si>
    <r>
      <rPr>
        <sz val="11"/>
        <color rgb="FF000000"/>
        <rFont val="Calibri"/>
      </rPr>
      <t xml:space="preserve">To block access to the Linux shell, administrators can use the </t>
    </r>
    <r>
      <rPr>
        <b/>
        <sz val="11"/>
        <color rgb="FF000000"/>
        <rFont val="Calibri"/>
      </rPr>
      <t>system lockdown-sensor</t>
    </r>
    <r>
      <rPr>
        <sz val="11"/>
        <color rgb="FF000000"/>
        <rFont val="Calibri"/>
      </rPr>
      <t xml:space="preserve"> command. Once this command is used, any non-administrator user who logs in will only have access to the FTD CLI command.</t>
    </r>
  </si>
  <si>
    <r>
      <rPr>
        <sz val="11"/>
        <color rgb="FF000000"/>
        <rFont val="Calibri"/>
      </rPr>
      <t>By default, there is one admin user with full administrator rights to the FTD CLI command line. This admin user can create multiple accounts and grant them either basic, which is read-only, or config, which is read-write, access levels.</t>
    </r>
  </si>
  <si>
    <r>
      <rPr>
        <sz val="11"/>
        <color rgb="FF000000"/>
        <rFont val="Calibri"/>
      </rPr>
      <t>Decreasing the number of users with config access instead of granting all users config access, significantly reduces the chances of a compromised system.</t>
    </r>
  </si>
  <si>
    <r>
      <rPr>
        <sz val="11"/>
        <color rgb="FF000000"/>
        <rFont val="Calibri"/>
      </rPr>
      <t xml:space="preserve">Users with config level access can use the CLI command </t>
    </r>
    <r>
      <rPr>
        <b/>
        <sz val="11"/>
        <color rgb="FF000000"/>
        <rFont val="Calibri"/>
      </rPr>
      <t xml:space="preserve">expert </t>
    </r>
    <r>
      <rPr>
        <sz val="11"/>
        <color rgb="FF000000"/>
        <rFont val="Calibri"/>
      </rPr>
      <t>to access the Linux shell. This is available to the admin account, local users, and external users with config level access.</t>
    </r>
  </si>
  <si>
    <r>
      <rPr>
        <sz val="11"/>
        <color rgb="FF000000"/>
        <rFont val="Calibri"/>
      </rPr>
      <t>By default, there is one admin user with full administrator rights to the FTD CLI command line.</t>
    </r>
  </si>
  <si>
    <t>Realm Configuration (User to Group Mapping, Active Logins)</t>
  </si>
  <si>
    <t>1.1.4.1.1</t>
  </si>
  <si>
    <r>
      <rPr>
        <sz val="11"/>
        <rFont val="Calibri"/>
      </rPr>
      <t>Create a Realm</t>
    </r>
  </si>
  <si>
    <r>
      <rPr>
        <sz val="11"/>
        <color rgb="FF006096"/>
        <rFont val="Roboto Condensed"/>
      </rPr>
      <t>1. To create a new realm, click Add Realm.</t>
    </r>
    <r>
      <rPr>
        <sz val="11"/>
        <color rgb="FF006096"/>
        <rFont val="Roboto Condensed"/>
      </rPr>
      <t xml:space="preserve">
</t>
    </r>
    <r>
      <rPr>
        <sz val="11"/>
        <color rgb="FF006096"/>
        <rFont val="Roboto Condensed"/>
      </rPr>
      <t>2. To perform other tasks (such as enable, disable, or delete a realm), see Manage a Realm.</t>
    </r>
    <r>
      <rPr>
        <sz val="11"/>
        <color rgb="FF006096"/>
        <rFont val="Roboto Condensed"/>
      </rPr>
      <t xml:space="preserve">
</t>
    </r>
    <r>
      <rPr>
        <sz val="11"/>
        <color rgb="FF006096"/>
        <rFont val="Roboto Condensed"/>
      </rPr>
      <t>3. Enter the following realm information:</t>
    </r>
    <r>
      <rPr>
        <sz val="11"/>
        <color rgb="FF006096"/>
        <rFont val="Roboto Condensed"/>
      </rPr>
      <t xml:space="preserve">
</t>
    </r>
    <r>
      <rPr>
        <sz val="11"/>
        <color rgb="FF000000"/>
        <rFont val="Calibri"/>
      </rPr>
      <t xml:space="preserve">
</t>
    </r>
    <r>
      <rPr>
        <sz val="11"/>
        <color rgb="FF000000"/>
        <rFont val="Calibri"/>
      </rPr>
      <t>- Name: A unique name for the realm. The system supports alphanumeric and special characters.</t>
    </r>
    <r>
      <rPr>
        <sz val="11"/>
        <color rgb="FF000000"/>
        <rFont val="Calibri"/>
      </rPr>
      <t xml:space="preserve">
</t>
    </r>
    <r>
      <rPr>
        <sz val="11"/>
        <color rgb="FF000000"/>
        <rFont val="Calibri"/>
      </rPr>
      <t>- Description: (Optional.) Enter a description of the realm.</t>
    </r>
    <r>
      <rPr>
        <sz val="11"/>
        <color rgb="FF000000"/>
        <rFont val="Calibri"/>
      </rPr>
      <t xml:space="preserve">
</t>
    </r>
    <r>
      <rPr>
        <sz val="11"/>
        <color rgb="FF000000"/>
        <rFont val="Calibri"/>
      </rPr>
      <t>- Type: The type of realm, AD for Microsoft Active Directory or LDAP for other supported LDAP repositories.</t>
    </r>
    <r>
      <rPr>
        <sz val="11"/>
        <color rgb="FF000000"/>
        <rFont val="Calibri"/>
      </rPr>
      <t xml:space="preserve">
</t>
    </r>
    <r>
      <rPr>
        <sz val="11"/>
        <color rgb="FF000000"/>
        <rFont val="Calibri"/>
      </rPr>
      <t>- AD Primary Domain: For Microsoft Active Directory realms only. Domain for the Active Directory server where users should be authenticated.</t>
    </r>
    <r>
      <rPr>
        <sz val="11"/>
        <color rgb="FF000000"/>
        <rFont val="Calibri"/>
      </rPr>
      <t xml:space="preserve">
</t>
    </r>
    <r>
      <rPr>
        <sz val="11"/>
        <color rgb="FF000000"/>
        <rFont val="Calibri"/>
      </rPr>
      <t>- Directory Username and Directory Password: For Microsoft Active Directory realms only. Domain for the Active Directory server where users should be authenticated.</t>
    </r>
    <r>
      <rPr>
        <sz val="11"/>
        <color rgb="FF000000"/>
        <rFont val="Calibri"/>
      </rPr>
      <t xml:space="preserve">
</t>
    </r>
    <r>
      <rPr>
        <sz val="11"/>
        <color rgb="FF000000"/>
        <rFont val="Calibri"/>
      </rPr>
      <t>- Base DN (Distinguished Name): The directory tree on the server where the Firepower Management Center should begin searching for user data.</t>
    </r>
    <r>
      <rPr>
        <sz val="11"/>
        <color rgb="FF000000"/>
        <rFont val="Calibri"/>
      </rPr>
      <t xml:space="preserve">
</t>
    </r>
    <r>
      <rPr>
        <sz val="11"/>
        <color rgb="FF000000"/>
        <rFont val="Calibri"/>
      </rPr>
      <t>- Group DN: The directory tree on the server where the Firepower Management Center should search for users with the group attribute</t>
    </r>
    <r>
      <rPr>
        <sz val="11"/>
        <color rgb="FF000000"/>
        <rFont val="Calibri"/>
      </rPr>
      <t xml:space="preserve">
</t>
    </r>
    <r>
      <rPr>
        <sz val="11"/>
        <color rgb="FF000000"/>
        <rFont val="Calibri"/>
      </rPr>
      <t>- Group Attribute (Optional): The group attribute for the server, Member or Unique Member.</t>
    </r>
    <r>
      <rPr>
        <sz val="11"/>
        <color rgb="FF000000"/>
        <rFont val="Calibri"/>
      </rPr>
      <t xml:space="preserve">
</t>
    </r>
    <r>
      <rPr>
        <sz val="11"/>
        <color rgb="FF006096"/>
        <rFont val="Roboto Condensed"/>
      </rPr>
      <t>4. Click OK.</t>
    </r>
    <r>
      <rPr>
        <sz val="11"/>
        <color rgb="FF006096"/>
        <rFont val="Roboto Condensed"/>
      </rPr>
      <t xml:space="preserve">
</t>
    </r>
    <r>
      <rPr>
        <sz val="11"/>
        <color rgb="FF006096"/>
        <rFont val="Roboto Condensed"/>
      </rPr>
      <t>5. Configure at least one directory as discussed in [Configure a Realm Directory](https://www.cisco.com/c/en/us/td/docs/security/firepower/601/configuration/guide/fpmc-config-guide-v601/Identity_Policies_and_Realms.html#task_EBC16C6927ED4A33BBEE039547353F99).</t>
    </r>
    <r>
      <rPr>
        <sz val="11"/>
        <color rgb="FF006096"/>
        <rFont val="Roboto Condensed"/>
      </rPr>
      <t xml:space="preserve">
</t>
    </r>
    <r>
      <rPr>
        <sz val="11"/>
        <color rgb="FF006096"/>
        <rFont val="Roboto Condensed"/>
      </rPr>
      <t>6. Configure user and user group download (required for access control) as discussed in [Download Users and Groups](https://www.cisco.com/c/en/us/td/docs/security/firepower/601/configuration/guide/fpmc-config-guide-v601/Identity_Policies_and_Realms.html#task_828D5C71131C4501AB4FE34423CD6349).</t>
    </r>
    <r>
      <rPr>
        <sz val="11"/>
        <color rgb="FF006096"/>
        <rFont val="Roboto Condensed"/>
      </rPr>
      <t xml:space="preserve">
</t>
    </r>
    <r>
      <rPr>
        <sz val="11"/>
        <color rgb="FF006096"/>
        <rFont val="Roboto Condensed"/>
      </rPr>
      <t>7. Click Realm Configuration.</t>
    </r>
    <r>
      <rPr>
        <sz val="11"/>
        <color rgb="FF006096"/>
        <rFont val="Roboto Condensed"/>
      </rPr>
      <t xml:space="preserve">
</t>
    </r>
    <r>
      <rPr>
        <sz val="11"/>
        <color rgb="FF006096"/>
        <rFont val="Roboto Condensed"/>
      </rPr>
      <t>8. Enter user session timeout values, in minutes, for Authenticated Users, Failed Authentication Users, and Guest Users.</t>
    </r>
    <r>
      <rPr>
        <sz val="11"/>
        <color rgb="FF006096"/>
        <rFont val="Roboto Condensed"/>
      </rPr>
      <t xml:space="preserve">
</t>
    </r>
    <r>
      <rPr>
        <sz val="11"/>
        <color rgb="FF006096"/>
        <rFont val="Roboto Condensed"/>
      </rPr>
      <t>9. When you're finished configuring the realm, click Save.</t>
    </r>
    <r>
      <rPr>
        <sz val="11"/>
        <color rgb="FF006096"/>
        <rFont val="Roboto Condensed"/>
      </rPr>
      <t xml:space="preserve">
</t>
    </r>
  </si>
  <si>
    <r>
      <rPr>
        <sz val="11"/>
        <color rgb="FF000000"/>
        <rFont val="Calibri"/>
      </rPr>
      <t>A realm consists of one or more LDAP or Microsoft Active Directory servers that share the same directory credentials. You must configure a realm to perform user and user group queries, user control, or to configure an authoritative identity source.</t>
    </r>
  </si>
  <si>
    <r>
      <rPr>
        <sz val="11"/>
        <color rgb="FF000000"/>
        <rFont val="Calibri"/>
      </rPr>
      <t>Realms can:</t>
    </r>
    <r>
      <rPr>
        <sz val="11"/>
        <color rgb="FF000000"/>
        <rFont val="Calibri"/>
      </rPr>
      <t xml:space="preserve">
</t>
    </r>
    <r>
      <rPr>
        <sz val="11"/>
        <color rgb="FF000000"/>
        <rFont val="Calibri"/>
      </rPr>
      <t>- Specify the users and user groups whose activity you want to monitor.</t>
    </r>
    <r>
      <rPr>
        <sz val="11"/>
        <color rgb="FF000000"/>
        <rFont val="Calibri"/>
      </rPr>
      <t xml:space="preserve">
</t>
    </r>
    <r>
      <rPr>
        <sz val="11"/>
        <color rgb="FF000000"/>
        <rFont val="Calibri"/>
      </rPr>
      <t>- Query the user repository for user metadata on authoritative users, as well as some non-authoritative users: POP3 and IMAP users detected by traffic-based detection and users detected by traffic-based detection, a user agent, or ISE.</t>
    </r>
  </si>
  <si>
    <r>
      <rPr>
        <sz val="11"/>
        <color rgb="FF006096"/>
        <rFont val="Roboto Condensed"/>
      </rPr>
      <t>1. Log in to the Firepower Management Center.</t>
    </r>
    <r>
      <rPr>
        <sz val="11"/>
        <color rgb="FF006096"/>
        <rFont val="Roboto Condensed"/>
      </rPr>
      <t xml:space="preserve">
</t>
    </r>
    <r>
      <rPr>
        <sz val="11"/>
        <color rgb="FF006096"/>
        <rFont val="Roboto Condensed"/>
      </rPr>
      <t>2. Click System &gt; Integration.</t>
    </r>
    <r>
      <rPr>
        <sz val="11"/>
        <color rgb="FF006096"/>
        <rFont val="Roboto Condensed"/>
      </rPr>
      <t xml:space="preserve">
</t>
    </r>
    <r>
      <rPr>
        <sz val="11"/>
        <color rgb="FF006096"/>
        <rFont val="Roboto Condensed"/>
      </rPr>
      <t>3. Click Realms.</t>
    </r>
    <r>
      <rPr>
        <sz val="11"/>
        <color rgb="FF006096"/>
        <rFont val="Roboto Condensed"/>
      </rPr>
      <t xml:space="preserve">
</t>
    </r>
    <r>
      <rPr>
        <sz val="11"/>
        <color rgb="FF000000"/>
        <rFont val="Calibri"/>
      </rPr>
      <t xml:space="preserve">
</t>
    </r>
    <r>
      <rPr>
        <sz val="11"/>
        <color rgb="FF000000"/>
        <rFont val="Calibri"/>
      </rPr>
      <t>Verify that documented Realms exist.</t>
    </r>
  </si>
  <si>
    <r>
      <rPr>
        <sz val="11"/>
        <color rgb="FF000000"/>
        <rFont val="Calibri"/>
      </rPr>
      <t>There are no default Realms.</t>
    </r>
  </si>
  <si>
    <t>1.1.4.1.2</t>
  </si>
  <si>
    <r>
      <rPr>
        <sz val="11"/>
        <rFont val="Calibri"/>
      </rPr>
      <t>Create an Identity Policy</t>
    </r>
  </si>
  <si>
    <r>
      <rPr>
        <sz val="11"/>
        <color rgb="FF006096"/>
        <rFont val="Roboto Condensed"/>
      </rPr>
      <t>1. Log in to the Firepower Management Center.</t>
    </r>
    <r>
      <rPr>
        <sz val="11"/>
        <color rgb="FF006096"/>
        <rFont val="Roboto Condensed"/>
      </rPr>
      <t xml:space="preserve">
</t>
    </r>
    <r>
      <rPr>
        <sz val="11"/>
        <color rgb="FF006096"/>
        <rFont val="Roboto Condensed"/>
      </rPr>
      <t>2. Click Policies &gt; Access Control &gt; Identity and click New Policy.</t>
    </r>
    <r>
      <rPr>
        <sz val="11"/>
        <color rgb="FF006096"/>
        <rFont val="Roboto Condensed"/>
      </rPr>
      <t xml:space="preserve">
</t>
    </r>
    <r>
      <rPr>
        <sz val="11"/>
        <color rgb="FF006096"/>
        <rFont val="Roboto Condensed"/>
      </rPr>
      <t>3. Enter a Name and, optionally, a Description.</t>
    </r>
    <r>
      <rPr>
        <sz val="11"/>
        <color rgb="FF006096"/>
        <rFont val="Roboto Condensed"/>
      </rPr>
      <t xml:space="preserve">
</t>
    </r>
    <r>
      <rPr>
        <sz val="11"/>
        <color rgb="FF006096"/>
        <rFont val="Roboto Condensed"/>
      </rPr>
      <t>4. Click Save.</t>
    </r>
    <r>
      <rPr>
        <sz val="11"/>
        <color rgb="FF006096"/>
        <rFont val="Roboto Condensed"/>
      </rPr>
      <t xml:space="preserve">
</t>
    </r>
    <r>
      <rPr>
        <sz val="11"/>
        <color rgb="FF006096"/>
        <rFont val="Roboto Condensed"/>
      </rPr>
      <t>5. To add a rule to the policy, click Add Rule as described in [Create an Identity Rule](https://www.cisco.com/c/en/us/td/docs/security/firepower/601/configuration/guide/fpmc-config-guide-v601/Identity_Policies_and_Realms.html#task_A2FCBE057F6A42D598D24C5280D0C238)</t>
    </r>
    <r>
      <rPr>
        <sz val="11"/>
        <color rgb="FF006096"/>
        <rFont val="Roboto Condensed"/>
      </rPr>
      <t xml:space="preserve">
</t>
    </r>
    <r>
      <rPr>
        <sz val="11"/>
        <color rgb="FF006096"/>
        <rFont val="Roboto Condensed"/>
      </rPr>
      <t>6. To create a rule category, click Add Category.</t>
    </r>
    <r>
      <rPr>
        <sz val="11"/>
        <color rgb="FF006096"/>
        <rFont val="Roboto Condensed"/>
      </rPr>
      <t xml:space="preserve">
</t>
    </r>
    <r>
      <rPr>
        <sz val="11"/>
        <color rgb="FF006096"/>
        <rFont val="Roboto Condensed"/>
      </rPr>
      <t>7. To configure captive portal active authentication, click Active Authentication as described in [Configure the Captive Portal Part 1: Create an Identity Policy.](https://www.cisco.com/c/en/us/td/docs/security/firepower/601/configuration/guide/fpmc-config-guide-v601/User_Identity_Sources.html#id_61520)</t>
    </r>
    <r>
      <rPr>
        <sz val="11"/>
        <color rgb="FF006096"/>
        <rFont val="Roboto Condensed"/>
      </rPr>
      <t xml:space="preserve">
</t>
    </r>
    <r>
      <rPr>
        <sz val="11"/>
        <color rgb="FF006096"/>
        <rFont val="Roboto Condensed"/>
      </rPr>
      <t>8. Click Save to save the identity policy.</t>
    </r>
    <r>
      <rPr>
        <sz val="11"/>
        <color rgb="FF006096"/>
        <rFont val="Roboto Condensed"/>
      </rPr>
      <t xml:space="preserve">
</t>
    </r>
  </si>
  <si>
    <r>
      <rPr>
        <sz val="11"/>
        <color rgb="FF000000"/>
        <rFont val="Calibri"/>
      </rPr>
      <t>An identity policy associates traffic on your network with an authoritative identity source and a realm.</t>
    </r>
  </si>
  <si>
    <r>
      <rPr>
        <sz val="11"/>
        <color rgb="FF000000"/>
        <rFont val="Calibri"/>
      </rPr>
      <t>If you do not configure an identity policy, the system does not perform user authentication.</t>
    </r>
  </si>
  <si>
    <r>
      <rPr>
        <sz val="11"/>
        <color rgb="FF006096"/>
        <rFont val="Roboto Condensed"/>
      </rPr>
      <t>1. Log in to the Firepower Management Center.</t>
    </r>
    <r>
      <rPr>
        <sz val="11"/>
        <color rgb="FF006096"/>
        <rFont val="Roboto Condensed"/>
      </rPr>
      <t xml:space="preserve">
</t>
    </r>
    <r>
      <rPr>
        <sz val="11"/>
        <color rgb="FF006096"/>
        <rFont val="Roboto Condensed"/>
      </rPr>
      <t>2. Click Policies &gt; Access Control &gt; Identity</t>
    </r>
    <r>
      <rPr>
        <sz val="11"/>
        <color rgb="FF006096"/>
        <rFont val="Roboto Condensed"/>
      </rPr>
      <t xml:space="preserve">
</t>
    </r>
    <r>
      <rPr>
        <sz val="11"/>
        <color rgb="FF000000"/>
        <rFont val="Calibri"/>
      </rPr>
      <t xml:space="preserve">
</t>
    </r>
    <r>
      <rPr>
        <sz val="11"/>
        <color rgb="FF000000"/>
        <rFont val="Calibri"/>
      </rPr>
      <t>Verify that all documented Identity Policies are in place.</t>
    </r>
  </si>
  <si>
    <r>
      <rPr>
        <sz val="11"/>
        <color rgb="FF000000"/>
        <rFont val="Calibri"/>
      </rPr>
      <t>By default there is no Identity Policy.</t>
    </r>
  </si>
  <si>
    <t>1.1.4.1.3</t>
  </si>
  <si>
    <r>
      <rPr>
        <sz val="11"/>
        <rFont val="Calibri"/>
      </rPr>
      <t>Create an Identity Rule</t>
    </r>
  </si>
  <si>
    <r>
      <rPr>
        <sz val="11"/>
        <color rgb="FF006096"/>
        <rFont val="Roboto Condensed"/>
      </rPr>
      <t>1. If you haven't done so already, log in to the Firepower Management Center.</t>
    </r>
    <r>
      <rPr>
        <sz val="11"/>
        <color rgb="FF006096"/>
        <rFont val="Roboto Condensed"/>
      </rPr>
      <t xml:space="preserve">
</t>
    </r>
    <r>
      <rPr>
        <sz val="11"/>
        <color rgb="FF006096"/>
        <rFont val="Roboto Condensed"/>
      </rPr>
      <t>2. Click Policies &gt; Access Control &gt; Identity .</t>
    </r>
    <r>
      <rPr>
        <sz val="11"/>
        <color rgb="FF006096"/>
        <rFont val="Roboto Condensed"/>
      </rPr>
      <t xml:space="preserve">
</t>
    </r>
    <r>
      <rPr>
        <sz val="11"/>
        <color rgb="FF006096"/>
        <rFont val="Roboto Condensed"/>
      </rPr>
      <t>3. Click Edit (edit icon) next to the identity policy to which to add the identity rule.</t>
    </r>
    <r>
      <rPr>
        <sz val="11"/>
        <color rgb="FF006096"/>
        <rFont val="Roboto Condensed"/>
      </rPr>
      <t xml:space="preserve">
</t>
    </r>
    <r>
      <rPr>
        <sz val="11"/>
        <color rgb="FF006096"/>
        <rFont val="Roboto Condensed"/>
      </rPr>
      <t>4. If View (view button) appears instead, the configuration belongs to an ancestor domain, or you do not have permission to modify the configuration.</t>
    </r>
    <r>
      <rPr>
        <sz val="11"/>
        <color rgb="FF006096"/>
        <rFont val="Roboto Condensed"/>
      </rPr>
      <t xml:space="preserve">
</t>
    </r>
    <r>
      <rPr>
        <sz val="11"/>
        <color rgb="FF006096"/>
        <rFont val="Roboto Condensed"/>
      </rPr>
      <t>5. Click Add Rule.</t>
    </r>
    <r>
      <rPr>
        <sz val="11"/>
        <color rgb="FF006096"/>
        <rFont val="Roboto Condensed"/>
      </rPr>
      <t xml:space="preserve">
</t>
    </r>
    <r>
      <rPr>
        <sz val="11"/>
        <color rgb="FF006096"/>
        <rFont val="Roboto Condensed"/>
      </rPr>
      <t>6. Enter a Name.</t>
    </r>
    <r>
      <rPr>
        <sz val="11"/>
        <color rgb="FF006096"/>
        <rFont val="Roboto Condensed"/>
      </rPr>
      <t xml:space="preserve">
</t>
    </r>
    <r>
      <rPr>
        <sz val="11"/>
        <color rgb="FF006096"/>
        <rFont val="Roboto Condensed"/>
      </rPr>
      <t>7. Specify whether the rule is Enabled.</t>
    </r>
    <r>
      <rPr>
        <sz val="11"/>
        <color rgb="FF006096"/>
        <rFont val="Roboto Condensed"/>
      </rPr>
      <t xml:space="preserve">
</t>
    </r>
    <r>
      <rPr>
        <sz val="11"/>
        <color rgb="FF006096"/>
        <rFont val="Roboto Condensed"/>
      </rPr>
      <t>8. To add the rule to an existing category, indicate where you want to Insert the rule. To add a new category, click Add Category.</t>
    </r>
    <r>
      <rPr>
        <sz val="11"/>
        <color rgb="FF006096"/>
        <rFont val="Roboto Condensed"/>
      </rPr>
      <t xml:space="preserve">
</t>
    </r>
    <r>
      <rPr>
        <sz val="11"/>
        <color rgb="FF006096"/>
        <rFont val="Roboto Condensed"/>
      </rPr>
      <t>9. Choose a rule Action from the list.</t>
    </r>
    <r>
      <rPr>
        <sz val="11"/>
        <color rgb="FF006096"/>
        <rFont val="Roboto Condensed"/>
      </rPr>
      <t xml:space="preserve">
</t>
    </r>
    <r>
      <rPr>
        <sz val="11"/>
        <color rgb="FF006096"/>
        <rFont val="Roboto Condensed"/>
      </rPr>
      <t>10. Click Realms &amp; Settings.</t>
    </r>
    <r>
      <rPr>
        <sz val="11"/>
        <color rgb="FF006096"/>
        <rFont val="Roboto Condensed"/>
      </rPr>
      <t xml:space="preserve">
</t>
    </r>
    <r>
      <rPr>
        <sz val="11"/>
        <color rgb="FF006096"/>
        <rFont val="Roboto Condensed"/>
      </rPr>
      <t>11. Choose a realm for the identity rule from the Realms list. You must associate a realm with every identity rule.</t>
    </r>
    <r>
      <rPr>
        <sz val="11"/>
        <color rgb="FF006096"/>
        <rFont val="Roboto Condensed"/>
      </rPr>
      <t xml:space="preserve">
</t>
    </r>
    <r>
      <rPr>
        <sz val="11"/>
        <color rgb="FF006096"/>
        <rFont val="Roboto Condensed"/>
      </rPr>
      <t>12. The only exception to the realm requirement is implementing user control using only the ISE SGT attribute tag. In this case, you do not need to configure a realm for the ISE server. ISE SGT attribute conditions can be configured in policies with or without an associated identity policy.</t>
    </r>
    <r>
      <rPr>
        <sz val="11"/>
        <color rgb="FF006096"/>
        <rFont val="Roboto Condensed"/>
      </rPr>
      <t xml:space="preserve">
</t>
    </r>
    <r>
      <rPr>
        <sz val="11"/>
        <color rgb="FF006096"/>
        <rFont val="Roboto Condensed"/>
      </rPr>
      <t>13. If you're configuring captive portal, see [How to Configure the Captive Portal for User Control.](https://www.cisco.com/c/en/us/td/docs/security/firepower/601/configuration/guide/fpmc-config-guide-v601/User_Identity_Sources.html#task_B09D4711593E4506890BB8BE25B39B31)</t>
    </r>
    <r>
      <rPr>
        <sz val="11"/>
        <color rgb="FF006096"/>
        <rFont val="Roboto Condensed"/>
      </rPr>
      <t xml:space="preserve">
</t>
    </r>
    <r>
      <rPr>
        <sz val="11"/>
        <color rgb="FF006096"/>
        <rFont val="Roboto Condensed"/>
      </rPr>
      <t>14. (Optional) To add conditions to the identity rule, see [Rule Condition Types](https://www.cisco.com/c/en/us/td/docs/security/firepower/601/configuration/guide/fpmc-config-guide-v601/fpmc-config-guide-v601_chapter_01010111.html#id_16297).</t>
    </r>
    <r>
      <rPr>
        <sz val="11"/>
        <color rgb="FF006096"/>
        <rFont val="Roboto Condensed"/>
      </rPr>
      <t xml:space="preserve">
</t>
    </r>
    <r>
      <rPr>
        <sz val="11"/>
        <color rgb="FF006096"/>
        <rFont val="Roboto Condensed"/>
      </rPr>
      <t>15. Click Add.</t>
    </r>
    <r>
      <rPr>
        <sz val="11"/>
        <color rgb="FF006096"/>
        <rFont val="Roboto Condensed"/>
      </rPr>
      <t xml:space="preserve">
</t>
    </r>
    <r>
      <rPr>
        <sz val="11"/>
        <color rgb="FF006096"/>
        <rFont val="Roboto Condensed"/>
      </rPr>
      <t>16. In the policy editor, set the rule position. Click and drag or use the right-click menu to cut and paste. Rules are numbered starting at 1. The system matches traffic to rules in top-down order by ascending rule number. The first rule that traffic matches is the rule that handles that traffic. Proper rule order reduces the resources required to process network traffic and prevents rule preemption.</t>
    </r>
    <r>
      <rPr>
        <sz val="11"/>
        <color rgb="FF006096"/>
        <rFont val="Roboto Condensed"/>
      </rPr>
      <t xml:space="preserve">
</t>
    </r>
    <r>
      <rPr>
        <sz val="11"/>
        <color rgb="FF006096"/>
        <rFont val="Roboto Condensed"/>
      </rPr>
      <t>17. Click Save.</t>
    </r>
    <r>
      <rPr>
        <sz val="11"/>
        <color rgb="FF006096"/>
        <rFont val="Roboto Condensed"/>
      </rPr>
      <t xml:space="preserve">
</t>
    </r>
  </si>
  <si>
    <r>
      <rPr>
        <sz val="11"/>
        <color rgb="FF000000"/>
        <rFont val="Calibri"/>
      </rPr>
      <t>These are the Rules that will be applied within your Identity Policy.</t>
    </r>
  </si>
  <si>
    <r>
      <rPr>
        <sz val="11"/>
        <color rgb="FF000000"/>
        <rFont val="Calibri"/>
      </rPr>
      <t>Provides the ability to enforce a form of authentication for users as well as specify which realm contains the users you want to perform the Action on.</t>
    </r>
  </si>
  <si>
    <r>
      <rPr>
        <sz val="11"/>
        <color rgb="FF006096"/>
        <rFont val="Roboto Condensed"/>
      </rPr>
      <t>1. Log in to the Firepower Management Center.</t>
    </r>
    <r>
      <rPr>
        <sz val="11"/>
        <color rgb="FF006096"/>
        <rFont val="Roboto Condensed"/>
      </rPr>
      <t xml:space="preserve">
</t>
    </r>
    <r>
      <rPr>
        <sz val="11"/>
        <color rgb="FF006096"/>
        <rFont val="Roboto Condensed"/>
      </rPr>
      <t>2. Click Policies &gt; Access Control &gt; Identity</t>
    </r>
    <r>
      <rPr>
        <sz val="11"/>
        <color rgb="FF006096"/>
        <rFont val="Roboto Condensed"/>
      </rPr>
      <t xml:space="preserve">
</t>
    </r>
    <r>
      <rPr>
        <sz val="11"/>
        <color rgb="FF000000"/>
        <rFont val="Calibri"/>
      </rPr>
      <t xml:space="preserve">
</t>
    </r>
    <r>
      <rPr>
        <sz val="11"/>
        <color rgb="FF000000"/>
        <rFont val="Calibri"/>
      </rPr>
      <t>Verify that all documented Identity Policies are in place and that they have applicable rules.</t>
    </r>
  </si>
  <si>
    <r>
      <rPr>
        <sz val="11"/>
        <color rgb="FF000000"/>
        <rFont val="Calibri"/>
      </rPr>
      <t>There are no default rules set.</t>
    </r>
  </si>
  <si>
    <t>1.1.4.1.4</t>
  </si>
  <si>
    <r>
      <rPr>
        <sz val="11"/>
        <rFont val="Calibri"/>
      </rPr>
      <t>Manage a Realm</t>
    </r>
  </si>
  <si>
    <r>
      <rPr>
        <sz val="11"/>
        <color rgb="FF006096"/>
        <rFont val="Roboto Condensed"/>
      </rPr>
      <t>1. Log in to the Firepower Management Center.</t>
    </r>
    <r>
      <rPr>
        <sz val="11"/>
        <color rgb="FF006096"/>
        <rFont val="Roboto Condensed"/>
      </rPr>
      <t xml:space="preserve">
</t>
    </r>
    <r>
      <rPr>
        <sz val="11"/>
        <color rgb="FF006096"/>
        <rFont val="Roboto Condensed"/>
      </rPr>
      <t>2. Click System &gt; Integration.</t>
    </r>
    <r>
      <rPr>
        <sz val="11"/>
        <color rgb="FF006096"/>
        <rFont val="Roboto Condensed"/>
      </rPr>
      <t xml:space="preserve">
</t>
    </r>
    <r>
      <rPr>
        <sz val="11"/>
        <color rgb="FF006096"/>
        <rFont val="Roboto Condensed"/>
      </rPr>
      <t>3. Click Realms.</t>
    </r>
    <r>
      <rPr>
        <sz val="11"/>
        <color rgb="FF006096"/>
        <rFont val="Roboto Condensed"/>
      </rPr>
      <t xml:space="preserve">
</t>
    </r>
    <r>
      <rPr>
        <sz val="11"/>
        <color rgb="FF006096"/>
        <rFont val="Roboto Condensed"/>
      </rPr>
      <t>4. To delete a realm, click Delete (delete icon).</t>
    </r>
    <r>
      <rPr>
        <sz val="11"/>
        <color rgb="FF006096"/>
        <rFont val="Roboto Condensed"/>
      </rPr>
      <t xml:space="preserve">
</t>
    </r>
    <r>
      <rPr>
        <sz val="11"/>
        <color rgb="FF006096"/>
        <rFont val="Roboto Condensed"/>
      </rPr>
      <t>5. To edit a realm, click Edit (edit icon) next to the realm and make changes as described in [Create a Realm](https://www.cisco.com/c/en/us/td/docs/security/firepower/601/configuration/guide/fpmc-config-guide-v601/Identity_Policies_and_Realms.html#task_F9ED2AF84F604438ACDC2124237DC518).</t>
    </r>
    <r>
      <rPr>
        <sz val="11"/>
        <color rgb="FF006096"/>
        <rFont val="Roboto Condensed"/>
      </rPr>
      <t xml:space="preserve">
</t>
    </r>
    <r>
      <rPr>
        <sz val="11"/>
        <color rgb="FF006096"/>
        <rFont val="Roboto Condensed"/>
      </rPr>
      <t>6. To enable a realm, slide State to the right; to disable a realm, slide it to the left.</t>
    </r>
    <r>
      <rPr>
        <sz val="11"/>
        <color rgb="FF006096"/>
        <rFont val="Roboto Condensed"/>
      </rPr>
      <t xml:space="preserve">
</t>
    </r>
    <r>
      <rPr>
        <sz val="11"/>
        <color rgb="FF006096"/>
        <rFont val="Roboto Condensed"/>
      </rPr>
      <t>7. To download users and user groups, click Download (download icon).</t>
    </r>
    <r>
      <rPr>
        <sz val="11"/>
        <color rgb="FF006096"/>
        <rFont val="Roboto Condensed"/>
      </rPr>
      <t xml:space="preserve">
</t>
    </r>
    <r>
      <rPr>
        <sz val="11"/>
        <color rgb="FF006096"/>
        <rFont val="Roboto Condensed"/>
      </rPr>
      <t>8. To copy a realm, click Copy (copy icon).</t>
    </r>
    <r>
      <rPr>
        <sz val="11"/>
        <color rgb="FF006096"/>
        <rFont val="Roboto Condensed"/>
      </rPr>
      <t xml:space="preserve">
</t>
    </r>
  </si>
  <si>
    <r>
      <rPr>
        <sz val="11"/>
        <color rgb="FF000000"/>
        <rFont val="Calibri"/>
      </rPr>
      <t>This section describes how to perform various maintenance tasks for a realm using controls on the Realms page.</t>
    </r>
  </si>
  <si>
    <r>
      <rPr>
        <sz val="11"/>
        <color rgb="FF000000"/>
        <rFont val="Calibri"/>
      </rPr>
      <t>If the controls are dimmed, the configuration belongs to an ancestor domain, or you do not have permission to modify the configuration.</t>
    </r>
  </si>
  <si>
    <r>
      <rPr>
        <sz val="11"/>
        <color rgb="FF006096"/>
        <rFont val="Roboto Condensed"/>
      </rPr>
      <t>1. Log in to the Firepower Management Center.</t>
    </r>
    <r>
      <rPr>
        <sz val="11"/>
        <color rgb="FF006096"/>
        <rFont val="Roboto Condensed"/>
      </rPr>
      <t xml:space="preserve">
</t>
    </r>
    <r>
      <rPr>
        <sz val="11"/>
        <color rgb="FF006096"/>
        <rFont val="Roboto Condensed"/>
      </rPr>
      <t>2. Click System &gt; Integration.</t>
    </r>
    <r>
      <rPr>
        <sz val="11"/>
        <color rgb="FF006096"/>
        <rFont val="Roboto Condensed"/>
      </rPr>
      <t xml:space="preserve">
</t>
    </r>
    <r>
      <rPr>
        <sz val="11"/>
        <color rgb="FF006096"/>
        <rFont val="Roboto Condensed"/>
      </rPr>
      <t>3. Click Realms.</t>
    </r>
    <r>
      <rPr>
        <sz val="11"/>
        <color rgb="FF006096"/>
        <rFont val="Roboto Condensed"/>
      </rPr>
      <t xml:space="preserve">
</t>
    </r>
    <r>
      <rPr>
        <sz val="11"/>
        <color rgb="FF000000"/>
        <rFont val="Calibri"/>
      </rPr>
      <t xml:space="preserve">
</t>
    </r>
    <r>
      <rPr>
        <sz val="11"/>
        <color rgb="FF000000"/>
        <rFont val="Calibri"/>
      </rPr>
      <t>View all of your available Realms.</t>
    </r>
  </si>
  <si>
    <t>1.1.4.1.5</t>
  </si>
  <si>
    <r>
      <rPr>
        <sz val="11"/>
        <rFont val="Calibri"/>
      </rPr>
      <t>Compare Realms</t>
    </r>
  </si>
  <si>
    <r>
      <rPr>
        <sz val="11"/>
        <color rgb="FF006096"/>
        <rFont val="Roboto Condensed"/>
      </rPr>
      <t>1. Log in to the Firepower Management Center.</t>
    </r>
    <r>
      <rPr>
        <sz val="11"/>
        <color rgb="FF006096"/>
        <rFont val="Roboto Condensed"/>
      </rPr>
      <t xml:space="preserve">
</t>
    </r>
    <r>
      <rPr>
        <sz val="11"/>
        <color rgb="FF006096"/>
        <rFont val="Roboto Condensed"/>
      </rPr>
      <t>2. Click System &gt; Integration.</t>
    </r>
    <r>
      <rPr>
        <sz val="11"/>
        <color rgb="FF006096"/>
        <rFont val="Roboto Condensed"/>
      </rPr>
      <t xml:space="preserve">
</t>
    </r>
    <r>
      <rPr>
        <sz val="11"/>
        <color rgb="FF006096"/>
        <rFont val="Roboto Condensed"/>
      </rPr>
      <t>3. Click Realms.</t>
    </r>
    <r>
      <rPr>
        <sz val="11"/>
        <color rgb="FF006096"/>
        <rFont val="Roboto Condensed"/>
      </rPr>
      <t xml:space="preserve">
</t>
    </r>
    <r>
      <rPr>
        <sz val="11"/>
        <color rgb="FF006096"/>
        <rFont val="Roboto Condensed"/>
      </rPr>
      <t>4. Click System &gt; Integration.</t>
    </r>
    <r>
      <rPr>
        <sz val="11"/>
        <color rgb="FF006096"/>
        <rFont val="Roboto Condensed"/>
      </rPr>
      <t xml:space="preserve">
</t>
    </r>
    <r>
      <rPr>
        <sz val="11"/>
        <color rgb="FF006096"/>
        <rFont val="Roboto Condensed"/>
      </rPr>
      <t>5. Click Realms.</t>
    </r>
    <r>
      <rPr>
        <sz val="11"/>
        <color rgb="FF006096"/>
        <rFont val="Roboto Condensed"/>
      </rPr>
      <t xml:space="preserve">
</t>
    </r>
    <r>
      <rPr>
        <sz val="11"/>
        <color rgb="FF006096"/>
        <rFont val="Roboto Condensed"/>
      </rPr>
      <t>6. Click Compare Realms.</t>
    </r>
    <r>
      <rPr>
        <sz val="11"/>
        <color rgb="FF006096"/>
        <rFont val="Roboto Condensed"/>
      </rPr>
      <t xml:space="preserve">
</t>
    </r>
    <r>
      <rPr>
        <sz val="11"/>
        <color rgb="FF006096"/>
        <rFont val="Roboto Condensed"/>
      </rPr>
      <t>7. Choose Compare Realm from the Compare Against list.</t>
    </r>
    <r>
      <rPr>
        <sz val="11"/>
        <color rgb="FF006096"/>
        <rFont val="Roboto Condensed"/>
      </rPr>
      <t xml:space="preserve">
</t>
    </r>
    <r>
      <rPr>
        <sz val="11"/>
        <color rgb="FF006096"/>
        <rFont val="Roboto Condensed"/>
      </rPr>
      <t>8. Choose the realms you want to compare from the Realm A and Realm B lists.</t>
    </r>
    <r>
      <rPr>
        <sz val="11"/>
        <color rgb="FF006096"/>
        <rFont val="Roboto Condensed"/>
      </rPr>
      <t xml:space="preserve">
</t>
    </r>
    <r>
      <rPr>
        <sz val="11"/>
        <color rgb="FF006096"/>
        <rFont val="Roboto Condensed"/>
      </rPr>
      <t>9. Click OK.</t>
    </r>
    <r>
      <rPr>
        <sz val="11"/>
        <color rgb="FF006096"/>
        <rFont val="Roboto Condensed"/>
      </rPr>
      <t xml:space="preserve">
</t>
    </r>
    <r>
      <rPr>
        <sz val="11"/>
        <color rgb="FF006096"/>
        <rFont val="Roboto Condensed"/>
      </rPr>
      <t>10. To navigate individually through changes, click Previous or Next above the title bar.</t>
    </r>
    <r>
      <rPr>
        <sz val="11"/>
        <color rgb="FF006096"/>
        <rFont val="Roboto Condensed"/>
      </rPr>
      <t xml:space="preserve">
</t>
    </r>
    <r>
      <rPr>
        <sz val="11"/>
        <color rgb="FF006096"/>
        <rFont val="Roboto Condensed"/>
      </rPr>
      <t>11. (Optional.) Click Comparison Report to generate the realm comparison report.</t>
    </r>
    <r>
      <rPr>
        <sz val="11"/>
        <color rgb="FF006096"/>
        <rFont val="Roboto Condensed"/>
      </rPr>
      <t xml:space="preserve">
</t>
    </r>
    <r>
      <rPr>
        <sz val="11"/>
        <color rgb="FF006096"/>
        <rFont val="Roboto Condensed"/>
      </rPr>
      <t>12. (Optional.) Click New Comparison to generate a new realm comparison view.</t>
    </r>
    <r>
      <rPr>
        <sz val="11"/>
        <color rgb="FF006096"/>
        <rFont val="Roboto Condensed"/>
      </rPr>
      <t xml:space="preserve">
</t>
    </r>
  </si>
  <si>
    <r>
      <rPr>
        <sz val="11"/>
        <color rgb="FF000000"/>
        <rFont val="Calibri"/>
      </rPr>
      <t>Utilize this technique to find differences between your Realms. You must be an Admin, Access Admin, Network Admin, or Security Approver to perform this task.</t>
    </r>
  </si>
  <si>
    <r>
      <rPr>
        <sz val="11"/>
        <color rgb="FF000000"/>
        <rFont val="Calibri"/>
      </rPr>
      <t>Allows you to identify differences between Realms.</t>
    </r>
  </si>
  <si>
    <r>
      <rPr>
        <sz val="11"/>
        <color rgb="FF006096"/>
        <rFont val="Roboto Condensed"/>
      </rPr>
      <t>1. Log in to the Firepower Management Center.</t>
    </r>
    <r>
      <rPr>
        <sz val="11"/>
        <color rgb="FF006096"/>
        <rFont val="Roboto Condensed"/>
      </rPr>
      <t xml:space="preserve">
</t>
    </r>
    <r>
      <rPr>
        <sz val="11"/>
        <color rgb="FF006096"/>
        <rFont val="Roboto Condensed"/>
      </rPr>
      <t>2. Click System &gt; Integration.</t>
    </r>
    <r>
      <rPr>
        <sz val="11"/>
        <color rgb="FF006096"/>
        <rFont val="Roboto Condensed"/>
      </rPr>
      <t xml:space="preserve">
</t>
    </r>
    <r>
      <rPr>
        <sz val="11"/>
        <color rgb="FF006096"/>
        <rFont val="Roboto Condensed"/>
      </rPr>
      <t>3. Click Realms.</t>
    </r>
    <r>
      <rPr>
        <sz val="11"/>
        <color rgb="FF006096"/>
        <rFont val="Roboto Condensed"/>
      </rPr>
      <t xml:space="preserve">
</t>
    </r>
    <r>
      <rPr>
        <sz val="11"/>
        <color rgb="FF006096"/>
        <rFont val="Roboto Condensed"/>
      </rPr>
      <t>4. Click System &gt; Integration.</t>
    </r>
    <r>
      <rPr>
        <sz val="11"/>
        <color rgb="FF006096"/>
        <rFont val="Roboto Condensed"/>
      </rPr>
      <t xml:space="preserve">
</t>
    </r>
    <r>
      <rPr>
        <sz val="11"/>
        <color rgb="FF006096"/>
        <rFont val="Roboto Condensed"/>
      </rPr>
      <t>5. Click Realms.</t>
    </r>
    <r>
      <rPr>
        <sz val="11"/>
        <color rgb="FF006096"/>
        <rFont val="Roboto Condensed"/>
      </rPr>
      <t xml:space="preserve">
</t>
    </r>
    <r>
      <rPr>
        <sz val="11"/>
        <color rgb="FF006096"/>
        <rFont val="Roboto Condensed"/>
      </rPr>
      <t>6. Click Compare Realms.</t>
    </r>
    <r>
      <rPr>
        <sz val="11"/>
        <color rgb="FF006096"/>
        <rFont val="Roboto Condensed"/>
      </rPr>
      <t xml:space="preserve">
</t>
    </r>
  </si>
  <si>
    <t>1.1.4.1.6</t>
  </si>
  <si>
    <r>
      <rPr>
        <sz val="11"/>
        <rFont val="Calibri"/>
      </rPr>
      <t>Manage an Identity Policy</t>
    </r>
  </si>
  <si>
    <r>
      <rPr>
        <sz val="11"/>
        <color rgb="FF006096"/>
        <rFont val="Roboto Condensed"/>
      </rPr>
      <t>1. If you haven't done so already, log in to the Firepower Management Center.</t>
    </r>
    <r>
      <rPr>
        <sz val="11"/>
        <color rgb="FF006096"/>
        <rFont val="Roboto Condensed"/>
      </rPr>
      <t xml:space="preserve">
</t>
    </r>
    <r>
      <rPr>
        <sz val="11"/>
        <color rgb="FF006096"/>
        <rFont val="Roboto Condensed"/>
      </rPr>
      <t>2. Click Policies &gt; Access Control &gt; Identity .</t>
    </r>
    <r>
      <rPr>
        <sz val="11"/>
        <color rgb="FF006096"/>
        <rFont val="Roboto Condensed"/>
      </rPr>
      <t xml:space="preserve">
</t>
    </r>
    <r>
      <rPr>
        <sz val="11"/>
        <color rgb="FF006096"/>
        <rFont val="Roboto Condensed"/>
      </rPr>
      <t>3. To delete a policy, click Delete (delete icon). If the controls are dimmed, the configuration belongs to an ancestor domain, or you do not have permission to modify the configuration.</t>
    </r>
    <r>
      <rPr>
        <sz val="11"/>
        <color rgb="FF006096"/>
        <rFont val="Roboto Condensed"/>
      </rPr>
      <t xml:space="preserve">
</t>
    </r>
    <r>
      <rPr>
        <sz val="11"/>
        <color rgb="FF006096"/>
        <rFont val="Roboto Condensed"/>
      </rPr>
      <t>4. To edit a policy, click Edit (edit icon) next to the policy and make changes as described in [Create an Identity Policy](https://www.cisco.com/c/en/us/td/docs/security/firepower/601/configuration/guide/fpmc-config-guide-v601/Identity_Policies_and_Realms.html#task_33C92E69A3F8487BAC3CBCB849102892). If View (view button) appears instead, the configuration belongs to an ancestor domain, or you do not have permission to modify the configuration.</t>
    </r>
    <r>
      <rPr>
        <sz val="11"/>
        <color rgb="FF006096"/>
        <rFont val="Roboto Condensed"/>
      </rPr>
      <t xml:space="preserve">
</t>
    </r>
    <r>
      <rPr>
        <sz val="11"/>
        <color rgb="FF006096"/>
        <rFont val="Roboto Condensed"/>
      </rPr>
      <t>5. To copy a policy, click Copy (copy icon).</t>
    </r>
    <r>
      <rPr>
        <sz val="11"/>
        <color rgb="FF006096"/>
        <rFont val="Roboto Condensed"/>
      </rPr>
      <t xml:space="preserve">
</t>
    </r>
    <r>
      <rPr>
        <sz val="11"/>
        <color rgb="FF006096"/>
        <rFont val="Roboto Condensed"/>
      </rPr>
      <t>6. To generate a report for the policy, click Report (Report icon) as described in [Generating Current Policy Reports](https://www.cisco.com/c/en/us/td/docs/security/firepower/601/configuration/guide/fpmc-config-guide-v601/Policy_Management.html#task_CCED983433824793AF09203FDAD1AF53).</t>
    </r>
    <r>
      <rPr>
        <sz val="11"/>
        <color rgb="FF006096"/>
        <rFont val="Roboto Condensed"/>
      </rPr>
      <t xml:space="preserve">
</t>
    </r>
    <r>
      <rPr>
        <sz val="11"/>
        <color rgb="FF006096"/>
        <rFont val="Roboto Condensed"/>
      </rPr>
      <t>7. To compare policies, see [Comparing Policies](https://www.cisco.com/c/en/us/td/docs/security/firepower/601/configuration/guide/fpmc-config-guide-v601/Policy_Management.html#task_ABA1FE48DBBB44BC9FF40243FCC58BF6).</t>
    </r>
    <r>
      <rPr>
        <sz val="11"/>
        <color rgb="FF006096"/>
        <rFont val="Roboto Condensed"/>
      </rPr>
      <t xml:space="preserve">
</t>
    </r>
  </si>
  <si>
    <r>
      <rPr>
        <sz val="11"/>
        <color rgb="FF000000"/>
        <rFont val="Calibri"/>
      </rPr>
      <t>In a multidomain deployment, the system displays policies created in the current domain, which you can edit. It also displays policies created in ancestor domains, which you cannot edit. To view and edit policies created in a lower domain, switch to that domain.</t>
    </r>
  </si>
  <si>
    <r>
      <rPr>
        <sz val="11"/>
        <color rgb="FF000000"/>
        <rFont val="Calibri"/>
      </rPr>
      <t>Important task for an organizations network administrators.</t>
    </r>
  </si>
  <si>
    <r>
      <rPr>
        <sz val="11"/>
        <color rgb="FF006096"/>
        <rFont val="Roboto Condensed"/>
      </rPr>
      <t>1. If you haven't done so already, log in to the Firepower Management Center.</t>
    </r>
    <r>
      <rPr>
        <sz val="11"/>
        <color rgb="FF006096"/>
        <rFont val="Roboto Condensed"/>
      </rPr>
      <t xml:space="preserve">
</t>
    </r>
    <r>
      <rPr>
        <sz val="11"/>
        <color rgb="FF006096"/>
        <rFont val="Roboto Condensed"/>
      </rPr>
      <t>2. Click Policies &gt; Access Control &gt; Identity</t>
    </r>
    <r>
      <rPr>
        <sz val="11"/>
        <color rgb="FF006096"/>
        <rFont val="Roboto Condensed"/>
      </rPr>
      <t xml:space="preserve">
</t>
    </r>
  </si>
  <si>
    <r>
      <rPr>
        <sz val="11"/>
        <color rgb="FF000000"/>
        <rFont val="Calibri"/>
      </rPr>
      <t>N/A</t>
    </r>
  </si>
  <si>
    <t>1.1.4.1.7</t>
  </si>
  <si>
    <r>
      <rPr>
        <sz val="11"/>
        <rFont val="Calibri"/>
      </rPr>
      <t>Manage an Identity Rule</t>
    </r>
  </si>
  <si>
    <r>
      <rPr>
        <sz val="11"/>
        <color rgb="FF006096"/>
        <rFont val="Roboto Condensed"/>
      </rPr>
      <t>1. If you haven't already done so, log in to the Firepower Management Center.</t>
    </r>
    <r>
      <rPr>
        <sz val="11"/>
        <color rgb="FF006096"/>
        <rFont val="Roboto Condensed"/>
      </rPr>
      <t xml:space="preserve">
</t>
    </r>
    <r>
      <rPr>
        <sz val="11"/>
        <color rgb="FF006096"/>
        <rFont val="Roboto Condensed"/>
      </rPr>
      <t>2. Click Policies &gt; Access Control &gt; Identity .</t>
    </r>
    <r>
      <rPr>
        <sz val="11"/>
        <color rgb="FF006096"/>
        <rFont val="Roboto Condensed"/>
      </rPr>
      <t xml:space="preserve">
</t>
    </r>
    <r>
      <rPr>
        <sz val="11"/>
        <color rgb="FF006096"/>
        <rFont val="Roboto Condensed"/>
      </rPr>
      <t>3. Click Edit (edit icon) next to the policy you want to edit. If View (view button) appears instead, the configuration belongs to an ancestor domain, or you do not have permission to modify the configuration.</t>
    </r>
    <r>
      <rPr>
        <sz val="11"/>
        <color rgb="FF006096"/>
        <rFont val="Roboto Condensed"/>
      </rPr>
      <t xml:space="preserve">
</t>
    </r>
    <r>
      <rPr>
        <sz val="11"/>
        <color rgb="FF006096"/>
        <rFont val="Roboto Condensed"/>
      </rPr>
      <t>4. To edit an identity rule, click Edit (edit icon) and make changes as described in [Create an Identity Policy](https://www.cisco.com/c/en/us/td/docs/security/firepower/601/configuration/guide/fpmc-config-guide-v601/Identity_Policies_and_Realms.html#task_33C92E69A3F8487BAC3CBCB849102892).</t>
    </r>
    <r>
      <rPr>
        <sz val="11"/>
        <color rgb="FF006096"/>
        <rFont val="Roboto Condensed"/>
      </rPr>
      <t xml:space="preserve">
</t>
    </r>
    <r>
      <rPr>
        <sz val="11"/>
        <color rgb="FF006096"/>
        <rFont val="Roboto Condensed"/>
      </rPr>
      <t>5. To delete an identity rule, click Delete (delete icon).</t>
    </r>
    <r>
      <rPr>
        <sz val="11"/>
        <color rgb="FF006096"/>
        <rFont val="Roboto Condensed"/>
      </rPr>
      <t xml:space="preserve">
</t>
    </r>
    <r>
      <rPr>
        <sz val="11"/>
        <color rgb="FF006096"/>
        <rFont val="Roboto Condensed"/>
      </rPr>
      <t>6. To create a rule category, click Add Category and choose the position and the rule.</t>
    </r>
    <r>
      <rPr>
        <sz val="11"/>
        <color rgb="FF006096"/>
        <rFont val="Roboto Condensed"/>
      </rPr>
      <t xml:space="preserve">
</t>
    </r>
    <r>
      <rPr>
        <sz val="11"/>
        <color rgb="FF006096"/>
        <rFont val="Roboto Condensed"/>
      </rPr>
      <t>7. Click Save.</t>
    </r>
    <r>
      <rPr>
        <sz val="11"/>
        <color rgb="FF006096"/>
        <rFont val="Roboto Condensed"/>
      </rPr>
      <t xml:space="preserve">
</t>
    </r>
  </si>
  <si>
    <r>
      <rPr>
        <sz val="11"/>
        <color rgb="FF000000"/>
        <rFont val="Calibri"/>
      </rPr>
      <t>Describes the technique and ability to manage Identity Rule's.</t>
    </r>
  </si>
  <si>
    <r>
      <rPr>
        <sz val="11"/>
        <color rgb="FF006096"/>
        <rFont val="Roboto Condensed"/>
      </rPr>
      <t>1. If you haven't already done so, log in to the Firepower Management Center.</t>
    </r>
    <r>
      <rPr>
        <sz val="11"/>
        <color rgb="FF006096"/>
        <rFont val="Roboto Condensed"/>
      </rPr>
      <t xml:space="preserve">
</t>
    </r>
    <r>
      <rPr>
        <sz val="11"/>
        <color rgb="FF006096"/>
        <rFont val="Roboto Condensed"/>
      </rPr>
      <t>2. Click Policies &gt; Access Control &gt; Identity</t>
    </r>
    <r>
      <rPr>
        <sz val="11"/>
        <color rgb="FF006096"/>
        <rFont val="Roboto Condensed"/>
      </rPr>
      <t xml:space="preserve">
</t>
    </r>
    <r>
      <rPr>
        <sz val="11"/>
        <color rgb="FF000000"/>
        <rFont val="Calibri"/>
      </rPr>
      <t xml:space="preserve">
</t>
    </r>
    <r>
      <rPr>
        <sz val="11"/>
        <color rgb="FF000000"/>
        <rFont val="Calibri"/>
      </rPr>
      <t>View your Identity Rule's.</t>
    </r>
  </si>
  <si>
    <t>Backups</t>
  </si>
  <si>
    <t>1.2.1</t>
  </si>
  <si>
    <r>
      <rPr>
        <sz val="11"/>
        <rFont val="Calibri"/>
      </rPr>
      <t>Create Periodic Backups of Firepower Management Center</t>
    </r>
  </si>
  <si>
    <r>
      <rPr>
        <sz val="11"/>
        <color rgb="FF000000"/>
        <rFont val="Calibri"/>
      </rPr>
      <t>Navigate to</t>
    </r>
    <r>
      <rPr>
        <sz val="11"/>
        <color rgb="FF000000"/>
        <rFont val="Calibri"/>
      </rPr>
      <t xml:space="preserve">
</t>
    </r>
    <r>
      <rPr>
        <sz val="11"/>
        <color rgb="FF006096"/>
        <rFont val="Roboto Condensed"/>
      </rPr>
      <t>System (Gear Icon) &gt; Backup / Restore &gt; Backup Profiles</t>
    </r>
    <r>
      <rPr>
        <sz val="11"/>
        <color rgb="FF006096"/>
        <rFont val="Roboto Condensed"/>
      </rPr>
      <t xml:space="preserve">
</t>
    </r>
    <r>
      <rPr>
        <sz val="11"/>
        <color rgb="FF006096"/>
        <rFont val="Roboto Condensed"/>
      </rPr>
      <t>- Choose "Create Profile"</t>
    </r>
    <r>
      <rPr>
        <sz val="11"/>
        <color rgb="FF006096"/>
        <rFont val="Roboto Condensed"/>
      </rPr>
      <t xml:space="preserve">
</t>
    </r>
    <r>
      <rPr>
        <sz val="11"/>
        <color rgb="FF006096"/>
        <rFont val="Roboto Condensed"/>
      </rPr>
      <t>- Assign a descriptive name</t>
    </r>
    <r>
      <rPr>
        <sz val="11"/>
        <color rgb="FF006096"/>
        <rFont val="Roboto Condensed"/>
      </rPr>
      <t xml:space="preserve">
</t>
    </r>
    <r>
      <rPr>
        <sz val="11"/>
        <color rgb="FF006096"/>
        <rFont val="Roboto Condensed"/>
      </rPr>
      <t>- At a minimum, choose "Back Up Configuration"</t>
    </r>
    <r>
      <rPr>
        <sz val="11"/>
        <color rgb="FF006096"/>
        <rFont val="Roboto Condensed"/>
      </rPr>
      <t xml:space="preserve">
</t>
    </r>
    <r>
      <rPr>
        <sz val="11"/>
        <color rgb="FF006096"/>
        <rFont val="Roboto Condensed"/>
      </rPr>
      <t>- If space permits, it is advised that "Back Up Events" is also selected, with "Back Up Threat Intelligence Director" as a second "if space permits" recommendation.</t>
    </r>
    <r>
      <rPr>
        <sz val="11"/>
        <color rgb="FF006096"/>
        <rFont val="Roboto Condensed"/>
      </rPr>
      <t xml:space="preserve">
</t>
    </r>
    <r>
      <rPr>
        <sz val="11"/>
        <color rgb="FF006096"/>
        <rFont val="Roboto Condensed"/>
      </rPr>
      <t>- If only these fields are completed, the backups are only stored locally on the FMC server.  This is not recommended, as any event that affects the FMC server may make these backups unavailable, or in the case of a security event the integrity of the information in the backups may be suspect.</t>
    </r>
    <r>
      <rPr>
        <sz val="11"/>
        <color rgb="FF006096"/>
        <rFont val="Roboto Condensed"/>
      </rPr>
      <t xml:space="preserve">
</t>
    </r>
    <r>
      <rPr>
        <sz val="11"/>
        <color rgb="FF006096"/>
        <rFont val="Roboto Condensed"/>
      </rPr>
      <t>- Because of this, choose "Copy when complete"</t>
    </r>
    <r>
      <rPr>
        <sz val="11"/>
        <color rgb="FF006096"/>
        <rFont val="Roboto Condensed"/>
      </rPr>
      <t xml:space="preserve">
</t>
    </r>
    <r>
      <rPr>
        <sz val="11"/>
        <color rgb="FF006096"/>
        <rFont val="Roboto Condensed"/>
      </rPr>
      <t>- Fill in the values for your site, which define an SCP / SFTP service in your environment that will host your off-device backups</t>
    </r>
    <r>
      <rPr>
        <sz val="11"/>
        <color rgb="FF006096"/>
        <rFont val="Roboto Condensed"/>
      </rPr>
      <t xml:space="preserve">
</t>
    </r>
    <r>
      <rPr>
        <sz val="11"/>
        <color rgb="FF006096"/>
        <rFont val="Roboto Condensed"/>
      </rPr>
      <t>- You have the option of completing authentication for your backups as userid / password.  In a more secure implementation, you also have the option to use SSH keys for authentication.</t>
    </r>
    <r>
      <rPr>
        <sz val="11"/>
        <color rgb="FF006096"/>
        <rFont val="Roboto Condensed"/>
      </rPr>
      <t xml:space="preserve">
</t>
    </r>
    <r>
      <rPr>
        <sz val="11"/>
        <color rgb="FF006096"/>
        <rFont val="Roboto Condensed"/>
      </rPr>
      <t>- When complete, select "Save as New"</t>
    </r>
    <r>
      <rPr>
        <sz val="11"/>
        <color rgb="FF006096"/>
        <rFont val="Roboto Condensed"/>
      </rPr>
      <t xml:space="preserve">
</t>
    </r>
    <r>
      <rPr>
        <sz val="11"/>
        <color rgb="FF006096"/>
        <rFont val="Roboto Condensed"/>
      </rPr>
      <t>Next, navigate to: System (Gear Icon) &gt; Scheduling</t>
    </r>
    <r>
      <rPr>
        <sz val="11"/>
        <color rgb="FF006096"/>
        <rFont val="Roboto Condensed"/>
      </rPr>
      <t xml:space="preserve">
</t>
    </r>
    <r>
      <rPr>
        <sz val="11"/>
        <color rgb="FF006096"/>
        <rFont val="Roboto Condensed"/>
      </rPr>
      <t>- Select "Add Task"</t>
    </r>
    <r>
      <rPr>
        <sz val="11"/>
        <color rgb="FF006096"/>
        <rFont val="Roboto Condensed"/>
      </rPr>
      <t xml:space="preserve">
</t>
    </r>
    <r>
      <rPr>
        <sz val="11"/>
        <color rgb="FF006096"/>
        <rFont val="Roboto Condensed"/>
      </rPr>
      <t>- For Job Type, select "Backup"</t>
    </r>
    <r>
      <rPr>
        <sz val="11"/>
        <color rgb="FF006096"/>
        <rFont val="Roboto Condensed"/>
      </rPr>
      <t xml:space="preserve">
</t>
    </r>
    <r>
      <rPr>
        <sz val="11"/>
        <color rgb="FF006096"/>
        <rFont val="Roboto Condensed"/>
      </rPr>
      <t>- Choose "Recurring"</t>
    </r>
    <r>
      <rPr>
        <sz val="11"/>
        <color rgb="FF006096"/>
        <rFont val="Roboto Condensed"/>
      </rPr>
      <t xml:space="preserve">
</t>
    </r>
    <r>
      <rPr>
        <sz val="11"/>
        <color rgb="FF006096"/>
        <rFont val="Roboto Condensed"/>
      </rPr>
      <t>- Choose a start time in the future, preferably in an off-peak time window</t>
    </r>
    <r>
      <rPr>
        <sz val="11"/>
        <color rgb="FF006096"/>
        <rFont val="Roboto Condensed"/>
      </rPr>
      <t xml:space="preserve">
</t>
    </r>
    <r>
      <rPr>
        <sz val="11"/>
        <color rgb="FF006096"/>
        <rFont val="Roboto Condensed"/>
      </rPr>
      <t>- Give the job a descriptive name</t>
    </r>
    <r>
      <rPr>
        <sz val="11"/>
        <color rgb="FF006096"/>
        <rFont val="Roboto Condensed"/>
      </rPr>
      <t xml:space="preserve">
</t>
    </r>
    <r>
      <rPr>
        <sz val="11"/>
        <color rgb="FF006096"/>
        <rFont val="Roboto Condensed"/>
      </rPr>
      <t>- Choose "Management Center" as the Backup Type (in most environments no critical data is hosted on the managed devices)</t>
    </r>
    <r>
      <rPr>
        <sz val="11"/>
        <color rgb="FF006096"/>
        <rFont val="Roboto Condensed"/>
      </rPr>
      <t xml:space="preserve">
</t>
    </r>
    <r>
      <rPr>
        <sz val="11"/>
        <color rgb="FF006096"/>
        <rFont val="Roboto Condensed"/>
      </rPr>
      <t>- Choose the Backup Profile that you have created.</t>
    </r>
    <r>
      <rPr>
        <sz val="11"/>
        <color rgb="FF006096"/>
        <rFont val="Roboto Condensed"/>
      </rPr>
      <t xml:space="preserve">
</t>
    </r>
    <r>
      <rPr>
        <sz val="11"/>
        <color rgb="FF006096"/>
        <rFont val="Roboto Condensed"/>
      </rPr>
      <t>- There is a comment field that can be used at your discretion.</t>
    </r>
    <r>
      <rPr>
        <sz val="11"/>
        <color rgb="FF006096"/>
        <rFont val="Roboto Condensed"/>
      </rPr>
      <t xml:space="preserve">
</t>
    </r>
    <r>
      <rPr>
        <sz val="11"/>
        <color rgb="FF006096"/>
        <rFont val="Roboto Condensed"/>
      </rPr>
      <t>- An "Email Status to" field is available if email is a convenient way to track backup job status in your environment.</t>
    </r>
    <r>
      <rPr>
        <sz val="11"/>
        <color rgb="FF006096"/>
        <rFont val="Roboto Condensed"/>
      </rPr>
      <t xml:space="preserve">
</t>
    </r>
  </si>
  <si>
    <r>
      <rPr>
        <sz val="11"/>
        <color rgb="FF000000"/>
        <rFont val="Calibri"/>
      </rPr>
      <t>At a minimum, backing up the FMC server configuration is recommended.  Backing up managed devices is usually not critical, the quickest recovery of a compromised Firepower device is to re-install it from scratch, then to use FMC to configure it by deploying the appropriate policies to it.</t>
    </r>
  </si>
  <si>
    <r>
      <rPr>
        <sz val="11"/>
        <color rgb="FF000000"/>
        <rFont val="Calibri"/>
      </rPr>
      <t>Backups are a critical part of system recovery, from either operational events that may affect operation of the Firepower System, or security incidents that may affect operation or may cast doubt on the integrity of the Firepower configuration or stored data.</t>
    </r>
  </si>
  <si>
    <r>
      <rPr>
        <sz val="11"/>
        <color rgb="FF000000"/>
        <rFont val="Calibri"/>
      </rPr>
      <t>Navigate to:</t>
    </r>
    <r>
      <rPr>
        <sz val="11"/>
        <color rgb="FF000000"/>
        <rFont val="Calibri"/>
      </rPr>
      <t xml:space="preserve">
</t>
    </r>
    <r>
      <rPr>
        <sz val="11"/>
        <color rgb="FF006096"/>
        <rFont val="Roboto Condensed"/>
      </rPr>
      <t>- System (Gear Icon) &gt; Backups</t>
    </r>
    <r>
      <rPr>
        <sz val="11"/>
        <color rgb="FF006096"/>
        <rFont val="Roboto Condensed"/>
      </rPr>
      <t xml:space="preserve">
</t>
    </r>
    <r>
      <rPr>
        <sz val="11"/>
        <color rgb="FF006096"/>
        <rFont val="Roboto Condensed"/>
      </rPr>
      <t>- Verify that backups are occurring and completing periodically, in the lower part of this screen.</t>
    </r>
    <r>
      <rPr>
        <sz val="11"/>
        <color rgb="FF006096"/>
        <rFont val="Roboto Condensed"/>
      </rPr>
      <t xml:space="preserve">
</t>
    </r>
    <r>
      <rPr>
        <sz val="11"/>
        <color rgb="FF006096"/>
        <rFont val="Roboto Condensed"/>
      </rPr>
      <t>- At a minimum, backups should have a "Yes" in the "Configurations" column</t>
    </r>
    <r>
      <rPr>
        <sz val="11"/>
        <color rgb="FF006096"/>
        <rFont val="Roboto Condensed"/>
      </rPr>
      <t xml:space="preserve">
</t>
    </r>
    <r>
      <rPr>
        <sz val="11"/>
        <color rgb="FF006096"/>
        <rFont val="Roboto Condensed"/>
      </rPr>
      <t>- Select "Backup Profiles"</t>
    </r>
    <r>
      <rPr>
        <sz val="11"/>
        <color rgb="FF006096"/>
        <rFont val="Roboto Condensed"/>
      </rPr>
      <t xml:space="preserve">
</t>
    </r>
    <r>
      <rPr>
        <sz val="11"/>
        <color rgb="FF006096"/>
        <rFont val="Roboto Condensed"/>
      </rPr>
      <t>- For each Backup Profile, open the profile and verify that the backups are configured to copy to a remote host.</t>
    </r>
    <r>
      <rPr>
        <sz val="11"/>
        <color rgb="FF006096"/>
        <rFont val="Roboto Condensed"/>
      </rPr>
      <t xml:space="preserve">
</t>
    </r>
    <r>
      <rPr>
        <sz val="11"/>
        <color rgb="FF000000"/>
        <rFont val="Calibri"/>
      </rPr>
      <t xml:space="preserve">
</t>
    </r>
    <r>
      <rPr>
        <sz val="11"/>
        <color rgb="FF000000"/>
        <rFont val="Calibri"/>
      </rPr>
      <t>Next, navigate to:</t>
    </r>
    <r>
      <rPr>
        <sz val="11"/>
        <color rgb="FF000000"/>
        <rFont val="Calibri"/>
      </rPr>
      <t xml:space="preserve">
</t>
    </r>
    <r>
      <rPr>
        <sz val="11"/>
        <color rgb="FF006096"/>
        <rFont val="Roboto Condensed"/>
      </rPr>
      <t>- System (Gear Icon) &gt; Scheduling</t>
    </r>
    <r>
      <rPr>
        <sz val="11"/>
        <color rgb="FF006096"/>
        <rFont val="Roboto Condensed"/>
      </rPr>
      <t xml:space="preserve">
</t>
    </r>
    <r>
      <rPr>
        <sz val="11"/>
        <color rgb="FF006096"/>
        <rFont val="Roboto Condensed"/>
      </rPr>
      <t>- Verify that the backups are scheduled to run at a reasonable schedule (daily in most environments)</t>
    </r>
    <r>
      <rPr>
        <sz val="11"/>
        <color rgb="FF006096"/>
        <rFont val="Roboto Condensed"/>
      </rPr>
      <t xml:space="preserve">
</t>
    </r>
    <r>
      <rPr>
        <sz val="11"/>
        <color rgb="FF006096"/>
        <rFont val="Roboto Condensed"/>
      </rPr>
      <t>- Select the last few backup jobs, and verify that the Last Run Status is "Successful"</t>
    </r>
    <r>
      <rPr>
        <sz val="11"/>
        <color rgb="FF006096"/>
        <rFont val="Roboto Condensed"/>
      </rPr>
      <t xml:space="preserve">
</t>
    </r>
  </si>
  <si>
    <r>
      <rPr>
        <sz val="11"/>
        <color rgb="FF000000"/>
        <rFont val="Calibri"/>
      </rPr>
      <t>By default, backups are configured as "Configuration Only".</t>
    </r>
    <r>
      <rPr>
        <sz val="11"/>
        <color rgb="FF000000"/>
        <rFont val="Calibri"/>
      </rPr>
      <t xml:space="preserve">
</t>
    </r>
    <r>
      <rPr>
        <sz val="11"/>
        <color rgb="FF000000"/>
        <rFont val="Calibri"/>
      </rPr>
      <t>This default backup is scheduled to run to run weekly (each Sunday at 21:00), and is stored locally on the FMC server.</t>
    </r>
  </si>
  <si>
    <t>Scheduled Updates</t>
  </si>
  <si>
    <t>1.3.1</t>
  </si>
  <si>
    <r>
      <rPr>
        <sz val="11"/>
        <rFont val="Calibri"/>
      </rPr>
      <t>Scheduled Rule Updates</t>
    </r>
  </si>
  <si>
    <r>
      <rPr>
        <sz val="11"/>
        <color rgb="FF006096"/>
        <rFont val="Roboto Condensed"/>
      </rPr>
      <t>- Navigate to System (Gear Icon) &gt; Updates</t>
    </r>
    <r>
      <rPr>
        <sz val="11"/>
        <color rgb="FF006096"/>
        <rFont val="Roboto Condensed"/>
      </rPr>
      <t xml:space="preserve">
</t>
    </r>
    <r>
      <rPr>
        <sz val="11"/>
        <color rgb="FF006096"/>
        <rFont val="Roboto Condensed"/>
      </rPr>
      <t>- Choose "Rule Updates"</t>
    </r>
    <r>
      <rPr>
        <sz val="11"/>
        <color rgb="FF006096"/>
        <rFont val="Roboto Condensed"/>
      </rPr>
      <t xml:space="preserve">
</t>
    </r>
    <r>
      <rPr>
        <sz val="11"/>
        <color rgb="FF006096"/>
        <rFont val="Roboto Condensed"/>
      </rPr>
      <t>- Under "Recurring Rule Update Imports", choose "Enable Recurring Rule Update Imports from the Support Site"</t>
    </r>
    <r>
      <rPr>
        <sz val="11"/>
        <color rgb="FF006096"/>
        <rFont val="Roboto Condensed"/>
      </rPr>
      <t xml:space="preserve">
</t>
    </r>
    <r>
      <rPr>
        <sz val="11"/>
        <color rgb="FF006096"/>
        <rFont val="Roboto Condensed"/>
      </rPr>
      <t>- Choose an update frequency and schedule.  Daily updates are recommended, the update time is should be schedule for an off-peak time window to minimize the potential affect on traffic that IPS rule updates can have.  (note that this impact is usually considered to be of low risk)</t>
    </r>
    <r>
      <rPr>
        <sz val="11"/>
        <color rgb="FF006096"/>
        <rFont val="Roboto Condensed"/>
      </rPr>
      <t xml:space="preserve">
</t>
    </r>
    <r>
      <rPr>
        <sz val="11"/>
        <color rgb="FF006096"/>
        <rFont val="Roboto Condensed"/>
      </rPr>
      <t>- Choose "Policy Deploy", unless there is an equivalent manual test / deploy procedure in place.</t>
    </r>
    <r>
      <rPr>
        <sz val="11"/>
        <color rgb="FF006096"/>
        <rFont val="Roboto Condensed"/>
      </rPr>
      <t xml:space="preserve">
</t>
    </r>
  </si>
  <si>
    <r>
      <rPr>
        <sz val="11"/>
        <color rgb="FF000000"/>
        <rFont val="Calibri"/>
      </rPr>
      <t>The Snort Vulnerability database should be automatically downloaded and deployed at a reasonable cadence, preferably daily.</t>
    </r>
  </si>
  <si>
    <r>
      <rPr>
        <sz val="11"/>
        <color rgb="FF000000"/>
        <rFont val="Calibri"/>
      </rPr>
      <t>There are a few different impacts to consider for this recommendation:On the positive side, it is definitely recommended to use the latest rule database to maximize the detection of malicious events and to minimize false positives.On the negative side, deploying the updated database to existing rulesets may cause unintended consequences - it is possible (though not probable) that deploying a new database to an existing ruleset without testing can result in affecting production traffic in unexpected ways.This negative consequence is generally deemed to be of low probability.  For this reason it is recommended to both download the newest rule database at a frequent interval, but then also to deploy updated policies after the rule updates are completed.The only time this is not recommended is if there is an established manual procedure of testing before deploying after rule updates.  In most environments this is too labor intensive to mitigate a risk that is considered to be both of low probability and low impact, so automated deploys are recommended.</t>
    </r>
  </si>
  <si>
    <r>
      <rPr>
        <sz val="11"/>
        <color rgb="FF006096"/>
        <rFont val="Roboto Condensed"/>
      </rPr>
      <t>- Navigate to System (Gear Icon) &gt; Updates</t>
    </r>
    <r>
      <rPr>
        <sz val="11"/>
        <color rgb="FF006096"/>
        <rFont val="Roboto Condensed"/>
      </rPr>
      <t xml:space="preserve">
</t>
    </r>
    <r>
      <rPr>
        <sz val="11"/>
        <color rgb="FF006096"/>
        <rFont val="Roboto Condensed"/>
      </rPr>
      <t>- Choose "Rule Updates"</t>
    </r>
    <r>
      <rPr>
        <sz val="11"/>
        <color rgb="FF006096"/>
        <rFont val="Roboto Condensed"/>
      </rPr>
      <t xml:space="preserve">
</t>
    </r>
    <r>
      <rPr>
        <sz val="11"/>
        <color rgb="FF006096"/>
        <rFont val="Roboto Condensed"/>
      </rPr>
      <t>- Under "Recurring Rule Update Imports", verify that "Enable Recurring Rule Update Imports from the Support Site" is enabled</t>
    </r>
    <r>
      <rPr>
        <sz val="11"/>
        <color rgb="FF006096"/>
        <rFont val="Roboto Condensed"/>
      </rPr>
      <t xml:space="preserve">
</t>
    </r>
    <r>
      <rPr>
        <sz val="11"/>
        <color rgb="FF006096"/>
        <rFont val="Roboto Condensed"/>
      </rPr>
      <t>- Verify that the update frequency is set to "Daily", with a scheduled time that complies with the policies of the organization.</t>
    </r>
    <r>
      <rPr>
        <sz val="11"/>
        <color rgb="FF006096"/>
        <rFont val="Roboto Condensed"/>
      </rPr>
      <t xml:space="preserve">
</t>
    </r>
    <r>
      <rPr>
        <sz val="11"/>
        <color rgb="FF006096"/>
        <rFont val="Roboto Condensed"/>
      </rPr>
      <t>- Ensure that "Policy Deploy" is selected, unless there is an equivalent manual test / deploy procedure in place.</t>
    </r>
    <r>
      <rPr>
        <sz val="11"/>
        <color rgb="FF006096"/>
        <rFont val="Roboto Condensed"/>
      </rPr>
      <t xml:space="preserve">
</t>
    </r>
    <r>
      <rPr>
        <sz val="11"/>
        <color rgb="FF006096"/>
        <rFont val="Roboto Condensed"/>
      </rPr>
      <t xml:space="preserve">- At the top of the screen, verify that the "Running Snort Rule update version" is the expected recent value.  </t>
    </r>
    <r>
      <rPr>
        <sz val="11"/>
        <color rgb="FF006096"/>
        <rFont val="Roboto Condensed"/>
      </rPr>
      <t xml:space="preserve">
</t>
    </r>
    <r>
      <rPr>
        <sz val="11"/>
        <color rgb="FF006096"/>
        <rFont val="Roboto Condensed"/>
      </rPr>
      <t>- This version can also be found by Navigating to Overview &gt; Dashboard &gt; Status</t>
    </r>
    <r>
      <rPr>
        <sz val="11"/>
        <color rgb="FF006096"/>
        <rFont val="Roboto Condensed"/>
      </rPr>
      <t xml:space="preserve">
</t>
    </r>
  </si>
  <si>
    <r>
      <rPr>
        <sz val="11"/>
        <color rgb="FF000000"/>
        <rFont val="Calibri"/>
      </rPr>
      <t>By default, Rule Updates are not configured.</t>
    </r>
  </si>
  <si>
    <t>1.3.2</t>
  </si>
  <si>
    <r>
      <rPr>
        <sz val="11"/>
        <rFont val="Calibri"/>
      </rPr>
      <t>Scheduled Geolocation Updates</t>
    </r>
  </si>
  <si>
    <r>
      <rPr>
        <sz val="11"/>
        <color rgb="FF006096"/>
        <rFont val="Roboto Condensed"/>
      </rPr>
      <t>- Navigate to System (Gear Icon) &gt; Updates</t>
    </r>
    <r>
      <rPr>
        <sz val="11"/>
        <color rgb="FF006096"/>
        <rFont val="Roboto Condensed"/>
      </rPr>
      <t xml:space="preserve">
</t>
    </r>
    <r>
      <rPr>
        <sz val="11"/>
        <color rgb="FF006096"/>
        <rFont val="Roboto Condensed"/>
      </rPr>
      <t>- Choose "Geolocation Updates"</t>
    </r>
    <r>
      <rPr>
        <sz val="11"/>
        <color rgb="FF006096"/>
        <rFont val="Roboto Condensed"/>
      </rPr>
      <t xml:space="preserve">
</t>
    </r>
    <r>
      <rPr>
        <sz val="11"/>
        <color rgb="FF006096"/>
        <rFont val="Roboto Condensed"/>
      </rPr>
      <t>- Under "Recurring Rule Update Imports", enable "Enable Recurring Weekly Updates from the Support Site"</t>
    </r>
    <r>
      <rPr>
        <sz val="11"/>
        <color rgb="FF006096"/>
        <rFont val="Roboto Condensed"/>
      </rPr>
      <t xml:space="preserve">
</t>
    </r>
    <r>
      <rPr>
        <sz val="11"/>
        <color rgb="FF006096"/>
        <rFont val="Roboto Condensed"/>
      </rPr>
      <t>- Set the scheduled day and time to match any policies your organization may have in place.</t>
    </r>
    <r>
      <rPr>
        <sz val="11"/>
        <color rgb="FF006096"/>
        <rFont val="Roboto Condensed"/>
      </rPr>
      <t xml:space="preserve">
</t>
    </r>
  </si>
  <si>
    <r>
      <rPr>
        <sz val="11"/>
        <color rgb="FF000000"/>
        <rFont val="Calibri"/>
      </rPr>
      <t>The Geo Location database should be automatically downloaded and deployed at a reasonable cadence, preferably daily.</t>
    </r>
  </si>
  <si>
    <r>
      <rPr>
        <sz val="11"/>
        <color rgb="FF000000"/>
        <rFont val="Calibri"/>
      </rPr>
      <t>While the geo-location of IP addresses may not seem like a rapidly changing artifact, it actually can be, especially for IPv4.  In today's world where the IPv4 address space is exhausted, it is common to see addresses change location, sometimes even change continents as subnets change hands.  In addition, the larger Cloud Service Providers will often move subnets between geographically disparate datacenters to balance demand for address space with the subnets they own.  Finally, many companies have Disaster Recovery strategies that have production (public) address spaces move to a DR location in some disaster scenarios</t>
    </r>
    <r>
      <rPr>
        <sz val="11"/>
        <color rgb="FF000000"/>
        <rFont val="Calibri"/>
      </rPr>
      <t xml:space="preserve">
</t>
    </r>
    <r>
      <rPr>
        <sz val="11"/>
        <color rgb="FF000000"/>
        <rFont val="Calibri"/>
      </rPr>
      <t>All of these common examples mean that any geo-location database will see multiple changes daily.  As this database is used for both detection of events, enriching events with geo-location data and in many cases in firewall rules, keeping this database as up-to-date as possible is important for all organizations.</t>
    </r>
  </si>
  <si>
    <r>
      <rPr>
        <sz val="11"/>
        <color rgb="FF006096"/>
        <rFont val="Roboto Condensed"/>
      </rPr>
      <t>- Navigate to System (Gear Icon) &gt; Updates &gt; Gelolocation Updates</t>
    </r>
    <r>
      <rPr>
        <sz val="11"/>
        <color rgb="FF006096"/>
        <rFont val="Roboto Condensed"/>
      </rPr>
      <t xml:space="preserve">
</t>
    </r>
    <r>
      <rPr>
        <sz val="11"/>
        <color rgb="FF006096"/>
        <rFont val="Roboto Condensed"/>
      </rPr>
      <t>- Under "recurring Geolocation Updates", ensure that "Enable Recurring Weekly Updates from the Support Site" is selected</t>
    </r>
    <r>
      <rPr>
        <sz val="11"/>
        <color rgb="FF006096"/>
        <rFont val="Roboto Condensed"/>
      </rPr>
      <t xml:space="preserve">
</t>
    </r>
    <r>
      <rPr>
        <sz val="11"/>
        <color rgb="FF006096"/>
        <rFont val="Roboto Condensed"/>
      </rPr>
      <t>- Ensure that the scheduled day and time matches any policies your organization may have in place.</t>
    </r>
    <r>
      <rPr>
        <sz val="11"/>
        <color rgb="FF006096"/>
        <rFont val="Roboto Condensed"/>
      </rPr>
      <t xml:space="preserve">
</t>
    </r>
    <r>
      <rPr>
        <sz val="11"/>
        <color rgb="FF006096"/>
        <rFont val="Roboto Condensed"/>
      </rPr>
      <t>- verify that the "Geolocation Update Version" (at the top of the screen) matches the expected recent value.</t>
    </r>
    <r>
      <rPr>
        <sz val="11"/>
        <color rgb="FF006096"/>
        <rFont val="Roboto Condensed"/>
      </rPr>
      <t xml:space="preserve">
</t>
    </r>
    <r>
      <rPr>
        <sz val="11"/>
        <color rgb="FF006096"/>
        <rFont val="Roboto Condensed"/>
      </rPr>
      <t>- This version can also be found by Navigating to Overview &gt; Dashboard &gt; Status</t>
    </r>
    <r>
      <rPr>
        <sz val="11"/>
        <color rgb="FF006096"/>
        <rFont val="Roboto Condensed"/>
      </rPr>
      <t xml:space="preserve">
</t>
    </r>
  </si>
  <si>
    <r>
      <rPr>
        <sz val="11"/>
        <color rgb="FF000000"/>
        <rFont val="Calibri"/>
      </rPr>
      <t>By default the Geolocation database is not updated automatically.</t>
    </r>
  </si>
  <si>
    <t>1.3.3</t>
  </si>
  <si>
    <r>
      <rPr>
        <sz val="11"/>
        <rFont val="Calibri"/>
      </rPr>
      <t>Update of URL Filtering Database</t>
    </r>
  </si>
  <si>
    <r>
      <rPr>
        <sz val="11"/>
        <color rgb="FF006096"/>
        <rFont val="Roboto Condensed"/>
      </rPr>
      <t>Navigate to System (Gear Icon) &gt; Scheduling</t>
    </r>
    <r>
      <rPr>
        <sz val="11"/>
        <color rgb="FF006096"/>
        <rFont val="Roboto Condensed"/>
      </rPr>
      <t xml:space="preserve">
</t>
    </r>
    <r>
      <rPr>
        <sz val="11"/>
        <color rgb="FF006096"/>
        <rFont val="Roboto Condensed"/>
      </rPr>
      <t>Choose "Add Task"</t>
    </r>
    <r>
      <rPr>
        <sz val="11"/>
        <color rgb="FF006096"/>
        <rFont val="Roboto Condensed"/>
      </rPr>
      <t xml:space="preserve">
</t>
    </r>
    <r>
      <rPr>
        <sz val="11"/>
        <color rgb="FF006096"/>
        <rFont val="Roboto Condensed"/>
      </rPr>
      <t>For "Job Type", select "Update URL Filtering Database"</t>
    </r>
    <r>
      <rPr>
        <sz val="11"/>
        <color rgb="FF006096"/>
        <rFont val="Roboto Condensed"/>
      </rPr>
      <t xml:space="preserve">
</t>
    </r>
    <r>
      <rPr>
        <sz val="11"/>
        <color rgb="FF006096"/>
        <rFont val="Roboto Condensed"/>
      </rPr>
      <t xml:space="preserve">Choose Recurring, with a cadence of one daily or less.  It may be desirable to update this database more frequently.  </t>
    </r>
    <r>
      <rPr>
        <sz val="11"/>
        <color rgb="FF006096"/>
        <rFont val="Roboto Condensed"/>
      </rPr>
      <t xml:space="preserve">
</t>
    </r>
    <r>
      <rPr>
        <sz val="11"/>
        <color rgb="FF006096"/>
        <rFont val="Roboto Condensed"/>
      </rPr>
      <t>Set the scheduled time to match your organizations policies.</t>
    </r>
    <r>
      <rPr>
        <sz val="11"/>
        <color rgb="FF006096"/>
        <rFont val="Roboto Condensed"/>
      </rPr>
      <t xml:space="preserve">
</t>
    </r>
    <r>
      <rPr>
        <sz val="11"/>
        <color rgb="FF006096"/>
        <rFont val="Roboto Condensed"/>
      </rPr>
      <t>Give the job a descriptive name.</t>
    </r>
    <r>
      <rPr>
        <sz val="11"/>
        <color rgb="FF006096"/>
        <rFont val="Roboto Condensed"/>
      </rPr>
      <t xml:space="preserve">
</t>
    </r>
    <r>
      <rPr>
        <sz val="11"/>
        <color rgb="FF006096"/>
        <rFont val="Roboto Condensed"/>
      </rPr>
      <t>Choose "Save"</t>
    </r>
    <r>
      <rPr>
        <sz val="11"/>
        <color rgb="FF006096"/>
        <rFont val="Roboto Condensed"/>
      </rPr>
      <t xml:space="preserve">
</t>
    </r>
  </si>
  <si>
    <r>
      <rPr>
        <sz val="11"/>
        <color rgb="FF000000"/>
        <rFont val="Calibri"/>
      </rPr>
      <t>The URL Filtering database should be automatically downloaded and deployed at a reasonable cadence, at a minimum daily.</t>
    </r>
  </si>
  <si>
    <r>
      <rPr>
        <sz val="11"/>
        <color rgb="FF006096"/>
        <rFont val="Roboto Condensed"/>
      </rPr>
      <t>Navigate to System (Gear Icon) &gt; Scheduling</t>
    </r>
    <r>
      <rPr>
        <sz val="11"/>
        <color rgb="FF006096"/>
        <rFont val="Roboto Condensed"/>
      </rPr>
      <t xml:space="preserve">
</t>
    </r>
    <r>
      <rPr>
        <sz val="11"/>
        <color rgb="FF000000"/>
        <rFont val="Calibri"/>
      </rPr>
      <t xml:space="preserve">
</t>
    </r>
    <r>
      <rPr>
        <sz val="11"/>
        <color rgb="FF000000"/>
        <rFont val="Calibri"/>
      </rPr>
      <t>Verify that there is a job scheduled at least daily to update the URL Database.In the lower half of the screen, verify that the URL Database update job is running successfully, and that the cadence matches the desired frequency of updates.</t>
    </r>
  </si>
  <si>
    <r>
      <rPr>
        <sz val="11"/>
        <color rgb="FF000000"/>
        <rFont val="Calibri"/>
      </rPr>
      <t>By default the URL Filtering Database is not automatically updated.</t>
    </r>
  </si>
  <si>
    <t>1.3.4</t>
  </si>
  <si>
    <r>
      <rPr>
        <sz val="11"/>
        <rFont val="Calibri"/>
      </rPr>
      <t>Regularly update the FMC Server Version</t>
    </r>
  </si>
  <si>
    <r>
      <rPr>
        <sz val="11"/>
        <color rgb="FF000000"/>
        <rFont val="Calibri"/>
      </rPr>
      <t>Before updating, it is recommended that the release notes for the target version are reviewed to assess any potential new issues that may be introduced, or any new functions or behavior changes that need to be accounted for.  The release notes will also often have update time estimates, which can help in appropriately scheduling maintenance windows.</t>
    </r>
    <r>
      <rPr>
        <sz val="11"/>
        <color rgb="FF000000"/>
        <rFont val="Calibri"/>
      </rPr>
      <t xml:space="preserve">
</t>
    </r>
    <r>
      <rPr>
        <sz val="11"/>
        <color rgb="FF000000"/>
        <rFont val="Calibri"/>
      </rPr>
      <t>It is also recommended that a formal testing procedure be written for Firepower, and that this procedure is executed after each update to ensure full functionality post update.</t>
    </r>
    <r>
      <rPr>
        <sz val="11"/>
        <color rgb="FF000000"/>
        <rFont val="Calibri"/>
      </rPr>
      <t xml:space="preserve">
</t>
    </r>
    <r>
      <rPr>
        <sz val="11"/>
        <color rgb="FF000000"/>
        <rFont val="Calibri"/>
      </rPr>
      <t>To update FMC:</t>
    </r>
    <r>
      <rPr>
        <sz val="11"/>
        <color rgb="FF000000"/>
        <rFont val="Calibri"/>
      </rPr>
      <t xml:space="preserve">
</t>
    </r>
    <r>
      <rPr>
        <sz val="11"/>
        <color rgb="FF006096"/>
        <rFont val="Roboto Condensed"/>
      </rPr>
      <t>- Navigate to System (Gear Icon) &gt; Updates &gt; Product Updates</t>
    </r>
    <r>
      <rPr>
        <sz val="11"/>
        <color rgb="FF006096"/>
        <rFont val="Roboto Condensed"/>
      </rPr>
      <t xml:space="preserve">
</t>
    </r>
    <r>
      <rPr>
        <sz val="11"/>
        <color rgb="FF006096"/>
        <rFont val="Roboto Condensed"/>
      </rPr>
      <t>- If needed, upload the required FMC Update to the update list</t>
    </r>
    <r>
      <rPr>
        <sz val="11"/>
        <color rgb="FF006096"/>
        <rFont val="Roboto Condensed"/>
      </rPr>
      <t xml:space="preserve">
</t>
    </r>
    <r>
      <rPr>
        <sz val="11"/>
        <color rgb="FF006096"/>
        <rFont val="Roboto Condensed"/>
      </rPr>
      <t>- Choose "Deploy" on the required update</t>
    </r>
    <r>
      <rPr>
        <sz val="11"/>
        <color rgb="FF006096"/>
        <rFont val="Roboto Condensed"/>
      </rPr>
      <t xml:space="preserve">
</t>
    </r>
    <r>
      <rPr>
        <sz val="11"/>
        <color rgb="FF006096"/>
        <rFont val="Roboto Condensed"/>
      </rPr>
      <t>- Select the FMC Server that is the target of the update</t>
    </r>
    <r>
      <rPr>
        <sz val="11"/>
        <color rgb="FF006096"/>
        <rFont val="Roboto Condensed"/>
      </rPr>
      <t xml:space="preserve">
</t>
    </r>
    <r>
      <rPr>
        <sz val="11"/>
        <color rgb="FF006096"/>
        <rFont val="Roboto Condensed"/>
      </rPr>
      <t>- Choose "Launch Readiness Check".  Note that this can take an extended period of time.</t>
    </r>
    <r>
      <rPr>
        <sz val="11"/>
        <color rgb="FF006096"/>
        <rFont val="Roboto Condensed"/>
      </rPr>
      <t xml:space="preserve">
</t>
    </r>
    <r>
      <rPr>
        <sz val="11"/>
        <color rgb="FF006096"/>
        <rFont val="Roboto Condensed"/>
      </rPr>
      <t>- If this completes successfully, Choose "Install".  Note that this can take an extended period of time, and will frequently take the FMC Server out of service and/or reboot the server.  It is recommended that this only be done in a scheduled maintenance window.</t>
    </r>
    <r>
      <rPr>
        <sz val="11"/>
        <color rgb="FF006096"/>
        <rFont val="Roboto Condensed"/>
      </rPr>
      <t xml:space="preserve">
</t>
    </r>
    <r>
      <rPr>
        <sz val="11"/>
        <color rgb="FF006096"/>
        <rFont val="Roboto Condensed"/>
      </rPr>
      <t>- Execute your testing procedure to ensure that there are no functional changes that will affect the people or clients that use systems that are protected by your FMC installation.</t>
    </r>
    <r>
      <rPr>
        <sz val="11"/>
        <color rgb="FF006096"/>
        <rFont val="Roboto Condensed"/>
      </rPr>
      <t xml:space="preserve">
</t>
    </r>
  </si>
  <si>
    <r>
      <rPr>
        <sz val="11"/>
        <color rgb="FF000000"/>
        <rFont val="Calibri"/>
      </rPr>
      <t>The Firepower Infrastructure OS Components are updated frequently by Cisco.  It is recommended that the version of the FMC Server be checked monthly at a minimum, and updated if recommended.</t>
    </r>
  </si>
  <si>
    <r>
      <rPr>
        <sz val="11"/>
        <color rgb="FF000000"/>
        <rFont val="Calibri"/>
      </rPr>
      <t>Not updating the FMC server not only makes it less effective in preventing undesired traffic, it also means that bugs that may lead to a system compromise are not addressed.</t>
    </r>
    <r>
      <rPr>
        <sz val="11"/>
        <color rgb="FF000000"/>
        <rFont val="Calibri"/>
      </rPr>
      <t xml:space="preserve">
</t>
    </r>
    <r>
      <rPr>
        <sz val="11"/>
        <color rgb="FF000000"/>
        <rFont val="Calibri"/>
      </rPr>
      <t>It is routine in today's world that as patches are released, malicious actors will reverse-engineer those patches to try to deduce the bugs and other issues that are addressed, then create exploits based on those findings.  In addition, if the bugs were found by researchers outside of the vendor team, it is common that at some point after updates or fixes are released that they will post their research, often with proof-of-concept code, which can be then used by malicious actors to write more robust exploits.</t>
    </r>
  </si>
  <si>
    <r>
      <rPr>
        <sz val="11"/>
        <color rgb="FF006096"/>
        <rFont val="Roboto Condensed"/>
      </rPr>
      <t>Navigate to Overview &gt; Dashboard &gt; Status</t>
    </r>
    <r>
      <rPr>
        <sz val="11"/>
        <color rgb="FF006096"/>
        <rFont val="Roboto Condensed"/>
      </rPr>
      <t xml:space="preserve">
</t>
    </r>
    <r>
      <rPr>
        <sz val="11"/>
        <color rgb="FF006096"/>
        <rFont val="Roboto Condensed"/>
      </rPr>
      <t>Verify that the software version is at the desired level</t>
    </r>
    <r>
      <rPr>
        <sz val="11"/>
        <color rgb="FF006096"/>
        <rFont val="Roboto Condensed"/>
      </rPr>
      <t xml:space="preserve">
</t>
    </r>
  </si>
  <si>
    <r>
      <rPr>
        <sz val="11"/>
        <color rgb="FF000000"/>
        <rFont val="Calibri"/>
      </rPr>
      <t>The update process is manual.</t>
    </r>
  </si>
  <si>
    <t>1.3.5</t>
  </si>
  <si>
    <r>
      <rPr>
        <sz val="11"/>
        <rFont val="Calibri"/>
      </rPr>
      <t>Regularly update the Firepower Sensors</t>
    </r>
  </si>
  <si>
    <r>
      <rPr>
        <sz val="11"/>
        <color rgb="FF000000"/>
        <rFont val="Calibri"/>
      </rPr>
      <t>Before updating, it is recommended that the release notes for the target version are reviewed to assess any potential new issues that may be introduced, or any new functions or behavior changes that need to be accounted for. The release notes will also often have update time estimates, which can help in appropriately scheduling maintenance windows.</t>
    </r>
    <r>
      <rPr>
        <sz val="11"/>
        <color rgb="FF000000"/>
        <rFont val="Calibri"/>
      </rPr>
      <t xml:space="preserve">
</t>
    </r>
    <r>
      <rPr>
        <sz val="11"/>
        <color rgb="FF000000"/>
        <rFont val="Calibri"/>
      </rPr>
      <t>It is also recommended that a formal testing procedure be written for Firepower, and that this procedure is executed after each update to ensure full functionality post update.</t>
    </r>
    <r>
      <rPr>
        <sz val="11"/>
        <color rgb="FF000000"/>
        <rFont val="Calibri"/>
      </rPr>
      <t xml:space="preserve">
</t>
    </r>
    <r>
      <rPr>
        <sz val="11"/>
        <color rgb="FF000000"/>
        <rFont val="Calibri"/>
      </rPr>
      <t>To update a Firepower sensor:</t>
    </r>
    <r>
      <rPr>
        <sz val="11"/>
        <color rgb="FF000000"/>
        <rFont val="Calibri"/>
      </rPr>
      <t xml:space="preserve">
</t>
    </r>
    <r>
      <rPr>
        <sz val="11"/>
        <color rgb="FF006096"/>
        <rFont val="Roboto Condensed"/>
      </rPr>
      <t>- Navigate to System (Gear Icon) &gt; Updates &gt; Product Updates</t>
    </r>
    <r>
      <rPr>
        <sz val="11"/>
        <color rgb="FF006096"/>
        <rFont val="Roboto Condensed"/>
      </rPr>
      <t xml:space="preserve">
</t>
    </r>
    <r>
      <rPr>
        <sz val="11"/>
        <color rgb="FF006096"/>
        <rFont val="Roboto Condensed"/>
      </rPr>
      <t>- If needed, upload the required Sensor Update to the update list</t>
    </r>
    <r>
      <rPr>
        <sz val="11"/>
        <color rgb="FF006096"/>
        <rFont val="Roboto Condensed"/>
      </rPr>
      <t xml:space="preserve">
</t>
    </r>
    <r>
      <rPr>
        <sz val="11"/>
        <color rgb="FF006096"/>
        <rFont val="Roboto Condensed"/>
      </rPr>
      <t>- Choose "Deploy" on the required update</t>
    </r>
    <r>
      <rPr>
        <sz val="11"/>
        <color rgb="FF006096"/>
        <rFont val="Roboto Condensed"/>
      </rPr>
      <t xml:space="preserve">
</t>
    </r>
    <r>
      <rPr>
        <sz val="11"/>
        <color rgb="FF006096"/>
        <rFont val="Roboto Condensed"/>
      </rPr>
      <t>- Select the Sensor (or Sensors if multiple devices are being updated at once) that is/are the target of the update</t>
    </r>
    <r>
      <rPr>
        <sz val="11"/>
        <color rgb="FF006096"/>
        <rFont val="Roboto Condensed"/>
      </rPr>
      <t xml:space="preserve">
</t>
    </r>
    <r>
      <rPr>
        <sz val="11"/>
        <color rgb="FF006096"/>
        <rFont val="Roboto Condensed"/>
      </rPr>
      <t>- Choose "Launch Readiness Check". Note that this can take an extended period of time.</t>
    </r>
    <r>
      <rPr>
        <sz val="11"/>
        <color rgb="FF006096"/>
        <rFont val="Roboto Condensed"/>
      </rPr>
      <t xml:space="preserve">
</t>
    </r>
    <r>
      <rPr>
        <sz val="11"/>
        <color rgb="FF006096"/>
        <rFont val="Roboto Condensed"/>
      </rPr>
      <t xml:space="preserve">- If this completes successfully, Choose "Install". Note that this can take an extended period of time, and will frequently take the Firepower Sensor(s) out of service and/or reboot the sensor.  </t>
    </r>
    <r>
      <rPr>
        <sz val="11"/>
        <color rgb="FF006096"/>
        <rFont val="Roboto Condensed"/>
      </rPr>
      <t xml:space="preserve">
</t>
    </r>
    <r>
      <rPr>
        <sz val="11"/>
        <color rgb="FF006096"/>
        <rFont val="Roboto Condensed"/>
      </rPr>
      <t>- Updating Firepower Sensors will almost always interrupt service, which means that it is recommended that this only be done in a scheduled maintenance window.</t>
    </r>
    <r>
      <rPr>
        <sz val="11"/>
        <color rgb="FF006096"/>
        <rFont val="Roboto Condensed"/>
      </rPr>
      <t xml:space="preserve">
</t>
    </r>
    <r>
      <rPr>
        <sz val="11"/>
        <color rgb="FF006096"/>
        <rFont val="Roboto Condensed"/>
      </rPr>
      <t>- If redundant sensors are deployed, usually only one sensor in a pair will be updated at once to eliminate the service outage aspect of the update.</t>
    </r>
    <r>
      <rPr>
        <sz val="11"/>
        <color rgb="FF006096"/>
        <rFont val="Roboto Condensed"/>
      </rPr>
      <t xml:space="preserve">
</t>
    </r>
    <r>
      <rPr>
        <sz val="11"/>
        <color rgb="FF006096"/>
        <rFont val="Roboto Condensed"/>
      </rPr>
      <t>- Execute your testing procedure to ensure that there are no functional changes that will affect the people or clients that use systems that are protected by your Firepower installation.</t>
    </r>
    <r>
      <rPr>
        <sz val="11"/>
        <color rgb="FF006096"/>
        <rFont val="Roboto Condensed"/>
      </rPr>
      <t xml:space="preserve">
</t>
    </r>
  </si>
  <si>
    <r>
      <rPr>
        <sz val="11"/>
        <color rgb="FF000000"/>
        <rFont val="Calibri"/>
      </rPr>
      <t>The Firepower Infrastructure OS Components are updated frequently by Cisco. It is recommended that the version of the Firepower Sensors be checked monthly at a minimum, and updated if recommended.  In most cases it is recommended that the Firepower Sensors be kept at the same version as the FMC Server.  Because of the duration of the update process however, it is common to see the sensors "lag" slightly behind the FMC Server due to constraints in scheduling maintenance windows.</t>
    </r>
  </si>
  <si>
    <r>
      <rPr>
        <sz val="11"/>
        <color rgb="FF000000"/>
        <rFont val="Calibri"/>
      </rPr>
      <t>Not updating the Firepower Sensors not only makes them less effective in preventing undesired traffic, it also means that bugs that may lead to a system compromise are not addressed.</t>
    </r>
    <r>
      <rPr>
        <sz val="11"/>
        <color rgb="FF000000"/>
        <rFont val="Calibri"/>
      </rPr>
      <t xml:space="preserve">
</t>
    </r>
    <r>
      <rPr>
        <sz val="11"/>
        <color rgb="FF000000"/>
        <rFont val="Calibri"/>
      </rPr>
      <t>It is routine in today's world that as patches are released, malicious actors will reverse-engineer those patches to try to deduce the bugs and other issues that are addressed, then create exploits based on those findings. In addition, if the bugs were found by researchers outside of the vendor team, it is common that at some point after updates or fixes are released that they will post their research, often with proof-of-concept code, which can be then used by malicious actors to write more robust exploits.</t>
    </r>
  </si>
  <si>
    <r>
      <rPr>
        <sz val="11"/>
        <color rgb="FF006096"/>
        <rFont val="Roboto Condensed"/>
      </rPr>
      <t>- Navigate to Devices &gt; Device Management</t>
    </r>
    <r>
      <rPr>
        <sz val="11"/>
        <color rgb="FF006096"/>
        <rFont val="Roboto Condensed"/>
      </rPr>
      <t xml:space="preserve">
</t>
    </r>
    <r>
      <rPr>
        <sz val="11"/>
        <color rgb="FF006096"/>
        <rFont val="Roboto Condensed"/>
      </rPr>
      <t xml:space="preserve">- Verify that the version of each sensor is at the desired level, and that all sensors are at a consistent version </t>
    </r>
    <r>
      <rPr>
        <sz val="11"/>
        <color rgb="FF006096"/>
        <rFont val="Roboto Condensed"/>
      </rPr>
      <t xml:space="preserve">
</t>
    </r>
    <r>
      <rPr>
        <sz val="11"/>
        <color rgb="FF006096"/>
        <rFont val="Roboto Condensed"/>
      </rPr>
      <t>- Unless a different version is in use on one or more sensors for a documented reason (for instance, a new version is being tested or the update process is in progress but not complete), it is recommended that all sensors run the same version, and that this version matches the FMC Server version</t>
    </r>
    <r>
      <rPr>
        <sz val="11"/>
        <color rgb="FF006096"/>
        <rFont val="Roboto Condensed"/>
      </rPr>
      <t xml:space="preserve">
</t>
    </r>
  </si>
  <si>
    <t>Health Policy</t>
  </si>
  <si>
    <t>1.4.1.1</t>
  </si>
  <si>
    <r>
      <rPr>
        <sz val="11"/>
        <rFont val="Calibri"/>
      </rPr>
      <t>Create a Health Policy for your FMC Server</t>
    </r>
  </si>
  <si>
    <r>
      <rPr>
        <sz val="11"/>
        <color rgb="FF006096"/>
        <rFont val="Roboto Condensed"/>
      </rPr>
      <t>- Navigate to System (Gear logo) &gt; Health &gt; Policy</t>
    </r>
    <r>
      <rPr>
        <sz val="11"/>
        <color rgb="FF006096"/>
        <rFont val="Roboto Condensed"/>
      </rPr>
      <t xml:space="preserve">
</t>
    </r>
    <r>
      <rPr>
        <sz val="11"/>
        <color rgb="FF006096"/>
        <rFont val="Roboto Condensed"/>
      </rPr>
      <t>- Create a New Policy or Edit the existing one</t>
    </r>
    <r>
      <rPr>
        <sz val="11"/>
        <color rgb="FF006096"/>
        <rFont val="Roboto Condensed"/>
      </rPr>
      <t xml:space="preserve">
</t>
    </r>
    <r>
      <rPr>
        <sz val="11"/>
        <color rgb="FF006096"/>
        <rFont val="Roboto Condensed"/>
      </rPr>
      <t>- Set the following Values:</t>
    </r>
    <r>
      <rPr>
        <sz val="11"/>
        <color rgb="FF006096"/>
        <rFont val="Roboto Condensed"/>
      </rPr>
      <t xml:space="preserve">
</t>
    </r>
    <r>
      <rPr>
        <sz val="11"/>
        <color rgb="FF000000"/>
        <rFont val="Calibri"/>
      </rPr>
      <t xml:space="preserve">
</t>
    </r>
    <r>
      <rPr>
        <sz val="11"/>
        <color rgb="FF000000"/>
        <rFont val="Calibri"/>
      </rPr>
      <t>Default Settings:</t>
    </r>
    <r>
      <rPr>
        <sz val="11"/>
        <color rgb="FF000000"/>
        <rFont val="Calibri"/>
      </rPr>
      <t xml:space="preserve">
</t>
    </r>
    <r>
      <rPr>
        <sz val="11"/>
        <color rgb="FF000000"/>
        <rFont val="Calibri"/>
      </rPr>
      <t>- Policy Run Time Interval: 5 minutes (adjust downwards as needed, keeping available resources in mind)</t>
    </r>
    <r>
      <rPr>
        <sz val="11"/>
        <color rgb="FF000000"/>
        <rFont val="Calibri"/>
      </rPr>
      <t xml:space="preserve">
</t>
    </r>
    <r>
      <rPr>
        <sz val="11"/>
        <color rgb="FF000000"/>
        <rFont val="Calibri"/>
      </rPr>
      <t>- AMP For Endpoints Status: On</t>
    </r>
    <r>
      <rPr>
        <sz val="11"/>
        <color rgb="FF000000"/>
        <rFont val="Calibri"/>
      </rPr>
      <t xml:space="preserve">
</t>
    </r>
    <r>
      <rPr>
        <sz val="11"/>
        <color rgb="FF000000"/>
        <rFont val="Calibri"/>
      </rPr>
      <t>- AMP for Firepower Status: On</t>
    </r>
    <r>
      <rPr>
        <sz val="11"/>
        <color rgb="FF000000"/>
        <rFont val="Calibri"/>
      </rPr>
      <t xml:space="preserve">
</t>
    </r>
    <r>
      <rPr>
        <sz val="11"/>
        <color rgb="FF000000"/>
        <rFont val="Calibri"/>
      </rPr>
      <t>- Appliance Heartbeat: On</t>
    </r>
    <r>
      <rPr>
        <sz val="11"/>
        <color rgb="FF000000"/>
        <rFont val="Calibri"/>
      </rPr>
      <t xml:space="preserve">
</t>
    </r>
    <r>
      <rPr>
        <sz val="11"/>
        <color rgb="FF000000"/>
        <rFont val="Calibri"/>
      </rPr>
      <t>- Automatic Application Bypass Status: On</t>
    </r>
    <r>
      <rPr>
        <sz val="11"/>
        <color rgb="FF000000"/>
        <rFont val="Calibri"/>
      </rPr>
      <t xml:space="preserve">
</t>
    </r>
    <r>
      <rPr>
        <sz val="11"/>
        <color rgb="FF000000"/>
        <rFont val="Calibri"/>
      </rPr>
      <t>- Backlog Status: On</t>
    </r>
    <r>
      <rPr>
        <sz val="11"/>
        <color rgb="FF000000"/>
        <rFont val="Calibri"/>
      </rPr>
      <t xml:space="preserve">
</t>
    </r>
    <r>
      <rPr>
        <sz val="11"/>
        <color rgb="FF000000"/>
        <rFont val="Calibri"/>
      </rPr>
      <t>- CPU Usage: On (Warning = 80%, Critical = 90%, adjust downwards as needed)</t>
    </r>
    <r>
      <rPr>
        <sz val="11"/>
        <color rgb="FF000000"/>
        <rFont val="Calibri"/>
      </rPr>
      <t xml:space="preserve">
</t>
    </r>
    <r>
      <rPr>
        <sz val="11"/>
        <color rgb="FF000000"/>
        <rFont val="Calibri"/>
      </rPr>
      <t>- Appliance Configuration Resource Utilization</t>
    </r>
    <r>
      <rPr>
        <sz val="11"/>
        <color rgb="FF000000"/>
        <rFont val="Calibri"/>
      </rPr>
      <t xml:space="preserve">
</t>
    </r>
    <r>
      <rPr>
        <sz val="11"/>
        <color rgb="FF000000"/>
        <rFont val="Calibri"/>
      </rPr>
      <t>- Cluster/Failover Status: On</t>
    </r>
    <r>
      <rPr>
        <sz val="11"/>
        <color rgb="FF000000"/>
        <rFont val="Calibri"/>
      </rPr>
      <t xml:space="preserve">
</t>
    </r>
    <r>
      <rPr>
        <sz val="11"/>
        <color rgb="FF000000"/>
        <rFont val="Calibri"/>
      </rPr>
      <t>- Configuration Database: On (Warning = 15GB, Critical = 50GB, adjust downwards as needed)</t>
    </r>
    <r>
      <rPr>
        <sz val="11"/>
        <color rgb="FF000000"/>
        <rFont val="Calibri"/>
      </rPr>
      <t xml:space="preserve">
</t>
    </r>
    <r>
      <rPr>
        <sz val="11"/>
        <color rgb="FF000000"/>
        <rFont val="Calibri"/>
      </rPr>
      <t>- Disk Status: On</t>
    </r>
    <r>
      <rPr>
        <sz val="11"/>
        <color rgb="FF000000"/>
        <rFont val="Calibri"/>
      </rPr>
      <t xml:space="preserve">
</t>
    </r>
    <r>
      <rPr>
        <sz val="11"/>
        <color rgb="FF000000"/>
        <rFont val="Calibri"/>
      </rPr>
      <t>- Disk Usage: On (Warning = 85%, Critical = 90%, 2HD Warning = 97%, 2HD Critical = 99%, adjust downward as needed)</t>
    </r>
    <r>
      <rPr>
        <sz val="11"/>
        <color rgb="FF000000"/>
        <rFont val="Calibri"/>
      </rPr>
      <t xml:space="preserve">
</t>
    </r>
    <r>
      <rPr>
        <sz val="11"/>
        <color rgb="FF000000"/>
        <rFont val="Calibri"/>
      </rPr>
      <t>- FMC HA Status: On</t>
    </r>
    <r>
      <rPr>
        <sz val="11"/>
        <color rgb="FF000000"/>
        <rFont val="Calibri"/>
      </rPr>
      <t xml:space="preserve">
</t>
    </r>
    <r>
      <rPr>
        <sz val="11"/>
        <color rgb="FF000000"/>
        <rFont val="Calibri"/>
      </rPr>
      <t>- Hardware Alarms: On</t>
    </r>
    <r>
      <rPr>
        <sz val="11"/>
        <color rgb="FF000000"/>
        <rFont val="Calibri"/>
      </rPr>
      <t xml:space="preserve">
</t>
    </r>
    <r>
      <rPr>
        <sz val="11"/>
        <color rgb="FF000000"/>
        <rFont val="Calibri"/>
      </rPr>
      <t>- Health Monitor Process: On (Warning - 30 minutes since last event, Criticalk = 60 minutes, adjust downward as required)</t>
    </r>
    <r>
      <rPr>
        <sz val="11"/>
        <color rgb="FF000000"/>
        <rFont val="Calibri"/>
      </rPr>
      <t xml:space="preserve">
</t>
    </r>
    <r>
      <rPr>
        <sz val="11"/>
        <color rgb="FF000000"/>
        <rFont val="Calibri"/>
      </rPr>
      <t>- Host Limit: On (Warning = 50 hosts, Critical = 10, adjust upwards as needed)</t>
    </r>
    <r>
      <rPr>
        <sz val="11"/>
        <color rgb="FF000000"/>
        <rFont val="Calibri"/>
      </rPr>
      <t xml:space="preserve">
</t>
    </r>
    <r>
      <rPr>
        <sz val="11"/>
        <color rgb="FF000000"/>
        <rFont val="Calibri"/>
      </rPr>
      <t>- Inline Link Mismatch Alarms: On</t>
    </r>
    <r>
      <rPr>
        <sz val="11"/>
        <color rgb="FF000000"/>
        <rFont val="Calibri"/>
      </rPr>
      <t xml:space="preserve">
</t>
    </r>
    <r>
      <rPr>
        <sz val="11"/>
        <color rgb="FF000000"/>
        <rFont val="Calibri"/>
      </rPr>
      <t>- Interface Status: On</t>
    </r>
    <r>
      <rPr>
        <sz val="11"/>
        <color rgb="FF000000"/>
        <rFont val="Calibri"/>
      </rPr>
      <t xml:space="preserve">
</t>
    </r>
    <r>
      <rPr>
        <sz val="11"/>
        <color rgb="FF000000"/>
        <rFont val="Calibri"/>
      </rPr>
      <t>- Intrusion and File Event Rate: On (Warning Threshold = 30 events per second, Critical = 50, adjust downward as required)</t>
    </r>
    <r>
      <rPr>
        <sz val="11"/>
        <color rgb="FF000000"/>
        <rFont val="Calibri"/>
      </rPr>
      <t xml:space="preserve">
</t>
    </r>
    <r>
      <rPr>
        <sz val="11"/>
        <color rgb="FF000000"/>
        <rFont val="Calibri"/>
      </rPr>
      <t>- Link State Propagation: On</t>
    </r>
    <r>
      <rPr>
        <sz val="11"/>
        <color rgb="FF000000"/>
        <rFont val="Calibri"/>
      </rPr>
      <t xml:space="preserve">
</t>
    </r>
    <r>
      <rPr>
        <sz val="11"/>
        <color rgb="FF000000"/>
        <rFont val="Calibri"/>
      </rPr>
      <t>- Local Malware Analysis: On</t>
    </r>
    <r>
      <rPr>
        <sz val="11"/>
        <color rgb="FF000000"/>
        <rFont val="Calibri"/>
      </rPr>
      <t xml:space="preserve">
</t>
    </r>
    <r>
      <rPr>
        <sz val="11"/>
        <color rgb="FF000000"/>
        <rFont val="Calibri"/>
      </rPr>
      <t>- Memory Usage: On (Warning Threshold = 80%, Critical = 90%, adjust downward as required)</t>
    </r>
    <r>
      <rPr>
        <sz val="11"/>
        <color rgb="FF000000"/>
        <rFont val="Calibri"/>
      </rPr>
      <t xml:space="preserve">
</t>
    </r>
    <r>
      <rPr>
        <sz val="11"/>
        <color rgb="FF000000"/>
        <rFont val="Calibri"/>
      </rPr>
      <t>- Platform Faults: On (Severity is set to Critical, do not suggest changing this)</t>
    </r>
    <r>
      <rPr>
        <sz val="11"/>
        <color rgb="FF000000"/>
        <rFont val="Calibri"/>
      </rPr>
      <t xml:space="preserve">
</t>
    </r>
    <r>
      <rPr>
        <sz val="11"/>
        <color rgb="FF000000"/>
        <rFont val="Calibri"/>
      </rPr>
      <t>- Power Supply: On</t>
    </r>
    <r>
      <rPr>
        <sz val="11"/>
        <color rgb="FF000000"/>
        <rFont val="Calibri"/>
      </rPr>
      <t xml:space="preserve">
</t>
    </r>
    <r>
      <rPr>
        <sz val="11"/>
        <color rgb="FF000000"/>
        <rFont val="Calibri"/>
      </rPr>
      <t>- Process Status: On</t>
    </r>
    <r>
      <rPr>
        <sz val="11"/>
        <color rgb="FF000000"/>
        <rFont val="Calibri"/>
      </rPr>
      <t xml:space="preserve">
</t>
    </r>
    <r>
      <rPr>
        <sz val="11"/>
        <color rgb="FF000000"/>
        <rFont val="Calibri"/>
      </rPr>
      <t>- RRD Server Process: On (Warning = 2 restarts, Critical = 3, do not recommend adjusting)</t>
    </r>
    <r>
      <rPr>
        <sz val="11"/>
        <color rgb="FF000000"/>
        <rFont val="Calibri"/>
      </rPr>
      <t xml:space="preserve">
</t>
    </r>
    <r>
      <rPr>
        <sz val="11"/>
        <color rgb="FF000000"/>
        <rFont val="Calibri"/>
      </rPr>
      <t>- Realm: On (Warning mismatch at 50%, adjust downwards as required)</t>
    </r>
    <r>
      <rPr>
        <sz val="11"/>
        <color rgb="FF000000"/>
        <rFont val="Calibri"/>
      </rPr>
      <t xml:space="preserve">
</t>
    </r>
    <r>
      <rPr>
        <sz val="11"/>
        <color rgb="FF000000"/>
        <rFont val="Calibri"/>
      </rPr>
      <t>- Reconfiguring Detection: On</t>
    </r>
    <r>
      <rPr>
        <sz val="11"/>
        <color rgb="FF000000"/>
        <rFont val="Calibri"/>
      </rPr>
      <t xml:space="preserve">
</t>
    </r>
    <r>
      <rPr>
        <sz val="11"/>
        <color rgb="FF000000"/>
        <rFont val="Calibri"/>
      </rPr>
      <t>- Security Intelligence: On</t>
    </r>
    <r>
      <rPr>
        <sz val="11"/>
        <color rgb="FF000000"/>
        <rFont val="Calibri"/>
      </rPr>
      <t xml:space="preserve">
</t>
    </r>
    <r>
      <rPr>
        <sz val="11"/>
        <color rgb="FF000000"/>
        <rFont val="Calibri"/>
      </rPr>
      <t>- Smart License Monitor: On</t>
    </r>
    <r>
      <rPr>
        <sz val="11"/>
        <color rgb="FF000000"/>
        <rFont val="Calibri"/>
      </rPr>
      <t xml:space="preserve">
</t>
    </r>
    <r>
      <rPr>
        <sz val="11"/>
        <color rgb="FF000000"/>
        <rFont val="Calibri"/>
      </rPr>
      <t>- Snort Identity Memory Usage: On (Critical Threshold = 80%, adjust downward as required)</t>
    </r>
    <r>
      <rPr>
        <sz val="11"/>
        <color rgb="FF000000"/>
        <rFont val="Calibri"/>
      </rPr>
      <t xml:space="preserve">
</t>
    </r>
    <r>
      <rPr>
        <sz val="11"/>
        <color rgb="FF000000"/>
        <rFont val="Calibri"/>
      </rPr>
      <t>- Threat Data Updates on Devices: On (Warning = 1 hr, Critical = 24 hrs, adjust downward as required)</t>
    </r>
    <r>
      <rPr>
        <sz val="11"/>
        <color rgb="FF000000"/>
        <rFont val="Calibri"/>
      </rPr>
      <t xml:space="preserve">
</t>
    </r>
    <r>
      <rPr>
        <sz val="11"/>
        <color rgb="FF000000"/>
        <rFont val="Calibri"/>
      </rPr>
      <t>- Time Series Data Monitor: On</t>
    </r>
    <r>
      <rPr>
        <sz val="11"/>
        <color rgb="FF000000"/>
        <rFont val="Calibri"/>
      </rPr>
      <t xml:space="preserve">
</t>
    </r>
    <r>
      <rPr>
        <sz val="11"/>
        <color rgb="FF000000"/>
        <rFont val="Calibri"/>
      </rPr>
      <t>- Time Synchronization Status: On</t>
    </r>
    <r>
      <rPr>
        <sz val="11"/>
        <color rgb="FF000000"/>
        <rFont val="Calibri"/>
      </rPr>
      <t xml:space="preserve">
</t>
    </r>
    <r>
      <rPr>
        <sz val="11"/>
        <color rgb="FF000000"/>
        <rFont val="Calibri"/>
      </rPr>
      <t>- URL Filtering Monitor: On (Warning = hr, Critical = 24 hrs, adjust downward as required)</t>
    </r>
    <r>
      <rPr>
        <sz val="11"/>
        <color rgb="FF000000"/>
        <rFont val="Calibri"/>
      </rPr>
      <t xml:space="preserve">
</t>
    </r>
    <r>
      <rPr>
        <sz val="11"/>
        <color rgb="FF000000"/>
        <rFont val="Calibri"/>
      </rPr>
      <t>- User Agent Status (deprecated): On (if still in use, move to ISE/PIC)</t>
    </r>
    <r>
      <rPr>
        <sz val="11"/>
        <color rgb="FF000000"/>
        <rFont val="Calibri"/>
      </rPr>
      <t xml:space="preserve">
</t>
    </r>
    <r>
      <rPr>
        <sz val="11"/>
        <color rgb="FF000000"/>
        <rFont val="Calibri"/>
      </rPr>
      <t>- VPN Status: On</t>
    </r>
    <r>
      <rPr>
        <sz val="11"/>
        <color rgb="FF000000"/>
        <rFont val="Calibri"/>
      </rPr>
      <t xml:space="preserve">
</t>
    </r>
    <r>
      <rPr>
        <sz val="11"/>
        <color rgb="FF000000"/>
        <rFont val="Calibri"/>
      </rPr>
      <t>Non-Default Settings:</t>
    </r>
    <r>
      <rPr>
        <sz val="11"/>
        <color rgb="FF000000"/>
        <rFont val="Calibri"/>
      </rPr>
      <t xml:space="preserve">
</t>
    </r>
    <r>
      <rPr>
        <sz val="11"/>
        <color rgb="FF000000"/>
        <rFont val="Calibri"/>
      </rPr>
      <t>- ISE Connection Status Monitor: On (Only if ISE or ISE/PIC is deployed)</t>
    </r>
    <r>
      <rPr>
        <sz val="11"/>
        <color rgb="FF000000"/>
        <rFont val="Calibri"/>
      </rPr>
      <t xml:space="preserve">
</t>
    </r>
    <r>
      <rPr>
        <sz val="11"/>
        <color rgb="FF000000"/>
        <rFont val="Calibri"/>
      </rPr>
      <t>- Card Reset: On (Only for FMC instances running on physical hardware)</t>
    </r>
    <r>
      <rPr>
        <sz val="11"/>
        <color rgb="FF000000"/>
        <rFont val="Calibri"/>
      </rPr>
      <t xml:space="preserve">
</t>
    </r>
    <r>
      <rPr>
        <sz val="11"/>
        <color rgb="FF000000"/>
        <rFont val="Calibri"/>
      </rPr>
      <t>Notes:"Host Limit" defines how many hosts can be monitored at one time by Firepower.  The values in the Health Policy are how many host entries remain in the table before generating an alert.  The total for the various FMC models are:</t>
    </r>
    <r>
      <rPr>
        <sz val="11"/>
        <color rgb="FF000000"/>
        <rFont val="Calibri"/>
      </rPr>
      <t xml:space="preserve">
</t>
    </r>
    <r>
      <rPr>
        <sz val="11"/>
        <color rgb="FF006096"/>
        <rFont val="Roboto Condensed"/>
      </rPr>
      <t>FMC Model  Hosts</t>
    </r>
    <r>
      <rPr>
        <sz val="11"/>
        <color rgb="FF006096"/>
        <rFont val="Roboto Condensed"/>
      </rPr>
      <t xml:space="preserve">
</t>
    </r>
    <r>
      <rPr>
        <sz val="11"/>
        <color rgb="FF006096"/>
        <rFont val="Roboto Condensed"/>
      </rPr>
      <t>MC750      2,000</t>
    </r>
    <r>
      <rPr>
        <sz val="11"/>
        <color rgb="FF006096"/>
        <rFont val="Roboto Condensed"/>
      </rPr>
      <t xml:space="preserve">
</t>
    </r>
    <r>
      <rPr>
        <sz val="11"/>
        <color rgb="FF006096"/>
        <rFont val="Roboto Condensed"/>
      </rPr>
      <t>MC1000    50,000</t>
    </r>
    <r>
      <rPr>
        <sz val="11"/>
        <color rgb="FF006096"/>
        <rFont val="Roboto Condensed"/>
      </rPr>
      <t xml:space="preserve">
</t>
    </r>
    <r>
      <rPr>
        <sz val="11"/>
        <color rgb="FF006096"/>
        <rFont val="Roboto Condensed"/>
      </rPr>
      <t>MC1500    50,000</t>
    </r>
    <r>
      <rPr>
        <sz val="11"/>
        <color rgb="FF006096"/>
        <rFont val="Roboto Condensed"/>
      </rPr>
      <t xml:space="preserve">
</t>
    </r>
    <r>
      <rPr>
        <sz val="11"/>
        <color rgb="FF006096"/>
        <rFont val="Roboto Condensed"/>
      </rPr>
      <t>FS2000   150,000</t>
    </r>
    <r>
      <rPr>
        <sz val="11"/>
        <color rgb="FF006096"/>
        <rFont val="Roboto Condensed"/>
      </rPr>
      <t xml:space="preserve">
</t>
    </r>
    <r>
      <rPr>
        <sz val="11"/>
        <color rgb="FF006096"/>
        <rFont val="Roboto Condensed"/>
      </rPr>
      <t>MC2500   150,000</t>
    </r>
    <r>
      <rPr>
        <sz val="11"/>
        <color rgb="FF006096"/>
        <rFont val="Roboto Condensed"/>
      </rPr>
      <t xml:space="preserve">
</t>
    </r>
    <r>
      <rPr>
        <sz val="11"/>
        <color rgb="FF006096"/>
        <rFont val="Roboto Condensed"/>
      </rPr>
      <t>MC3500   300,000</t>
    </r>
    <r>
      <rPr>
        <sz val="11"/>
        <color rgb="FF006096"/>
        <rFont val="Roboto Condensed"/>
      </rPr>
      <t xml:space="preserve">
</t>
    </r>
    <r>
      <rPr>
        <sz val="11"/>
        <color rgb="FF006096"/>
        <rFont val="Roboto Condensed"/>
      </rPr>
      <t>MC4000   600,000</t>
    </r>
    <r>
      <rPr>
        <sz val="11"/>
        <color rgb="FF006096"/>
        <rFont val="Roboto Condensed"/>
      </rPr>
      <t xml:space="preserve">
</t>
    </r>
    <r>
      <rPr>
        <sz val="11"/>
        <color rgb="FF006096"/>
        <rFont val="Roboto Condensed"/>
      </rPr>
      <t>MC4500   600,000</t>
    </r>
    <r>
      <rPr>
        <sz val="11"/>
        <color rgb="FF006096"/>
        <rFont val="Roboto Condensed"/>
      </rPr>
      <t xml:space="preserve">
</t>
    </r>
    <r>
      <rPr>
        <sz val="11"/>
        <color rgb="FF006096"/>
        <rFont val="Roboto Condensed"/>
      </rPr>
      <t xml:space="preserve">vFMC      50,000 </t>
    </r>
    <r>
      <rPr>
        <sz val="11"/>
        <color rgb="FF006096"/>
        <rFont val="Roboto Condensed"/>
      </rPr>
      <t xml:space="preserve">
</t>
    </r>
    <r>
      <rPr>
        <sz val="11"/>
        <color rgb="FF000000"/>
        <rFont val="Calibri"/>
      </rPr>
      <t xml:space="preserve">
</t>
    </r>
    <r>
      <rPr>
        <sz val="11"/>
        <color rgb="FF000000"/>
        <rFont val="Calibri"/>
      </rPr>
      <t>"Configuration Database" limit is the size of the Config database at which the event is generatedIn the Disk Usage Section, 2HD = Second SSD, used for On Platform Malware storage</t>
    </r>
  </si>
  <si>
    <r>
      <rPr>
        <sz val="11"/>
        <color rgb="FF000000"/>
        <rFont val="Calibri"/>
      </rPr>
      <t>The Health Policy defines various settings indicating the overall health and resource utilization of the FMC Server and the Firepower Appliances.</t>
    </r>
  </si>
  <si>
    <r>
      <rPr>
        <sz val="11"/>
        <color rgb="FF006096"/>
        <rFont val="Roboto Condensed"/>
      </rPr>
      <t>- Navigate to System (Gear logo) &gt; Health &gt; Policy</t>
    </r>
    <r>
      <rPr>
        <sz val="11"/>
        <color rgb="FF006096"/>
        <rFont val="Roboto Condensed"/>
      </rPr>
      <t xml:space="preserve">
</t>
    </r>
    <r>
      <rPr>
        <sz val="11"/>
        <color rgb="FF006096"/>
        <rFont val="Roboto Condensed"/>
      </rPr>
      <t>- Open the Health Policy in use</t>
    </r>
    <r>
      <rPr>
        <sz val="11"/>
        <color rgb="FF006096"/>
        <rFont val="Roboto Condensed"/>
      </rPr>
      <t xml:space="preserve">
</t>
    </r>
    <r>
      <rPr>
        <sz val="11"/>
        <color rgb="FF006096"/>
        <rFont val="Roboto Condensed"/>
      </rPr>
      <t>- Verify the settings below:</t>
    </r>
    <r>
      <rPr>
        <sz val="11"/>
        <color rgb="FF006096"/>
        <rFont val="Roboto Condensed"/>
      </rPr>
      <t xml:space="preserve">
</t>
    </r>
    <r>
      <rPr>
        <sz val="11"/>
        <color rgb="FF006096"/>
        <rFont val="Roboto Condensed"/>
      </rPr>
      <t>- ensure that the policy is set for all Firepower appliances and FMC servers</t>
    </r>
    <r>
      <rPr>
        <sz val="11"/>
        <color rgb="FF006096"/>
        <rFont val="Roboto Condensed"/>
      </rPr>
      <t xml:space="preserve">
</t>
    </r>
    <r>
      <rPr>
        <sz val="11"/>
        <color rgb="FF000000"/>
        <rFont val="Calibri"/>
      </rPr>
      <t xml:space="preserve">
</t>
    </r>
    <r>
      <rPr>
        <sz val="11"/>
        <color rgb="FF000000"/>
        <rFont val="Calibri"/>
      </rPr>
      <t>Default Settings:</t>
    </r>
    <r>
      <rPr>
        <sz val="11"/>
        <color rgb="FF000000"/>
        <rFont val="Calibri"/>
      </rPr>
      <t xml:space="preserve">
</t>
    </r>
    <r>
      <rPr>
        <sz val="11"/>
        <color rgb="FF000000"/>
        <rFont val="Calibri"/>
      </rPr>
      <t>- Policy Run Time Interval: 5 minutes (adjust downwards as needed, keeping available resources in mind)</t>
    </r>
    <r>
      <rPr>
        <sz val="11"/>
        <color rgb="FF000000"/>
        <rFont val="Calibri"/>
      </rPr>
      <t xml:space="preserve">
</t>
    </r>
    <r>
      <rPr>
        <sz val="11"/>
        <color rgb="FF000000"/>
        <rFont val="Calibri"/>
      </rPr>
      <t>- AMP For Endpoints Status: On</t>
    </r>
    <r>
      <rPr>
        <sz val="11"/>
        <color rgb="FF000000"/>
        <rFont val="Calibri"/>
      </rPr>
      <t xml:space="preserve">
</t>
    </r>
    <r>
      <rPr>
        <sz val="11"/>
        <color rgb="FF000000"/>
        <rFont val="Calibri"/>
      </rPr>
      <t>- AMP for Firepower Status: On</t>
    </r>
    <r>
      <rPr>
        <sz val="11"/>
        <color rgb="FF000000"/>
        <rFont val="Calibri"/>
      </rPr>
      <t xml:space="preserve">
</t>
    </r>
    <r>
      <rPr>
        <sz val="11"/>
        <color rgb="FF000000"/>
        <rFont val="Calibri"/>
      </rPr>
      <t>- Appliance Heartbeat: On</t>
    </r>
    <r>
      <rPr>
        <sz val="11"/>
        <color rgb="FF000000"/>
        <rFont val="Calibri"/>
      </rPr>
      <t xml:space="preserve">
</t>
    </r>
    <r>
      <rPr>
        <sz val="11"/>
        <color rgb="FF000000"/>
        <rFont val="Calibri"/>
      </rPr>
      <t>- Automatic Application Bypass Status: On</t>
    </r>
    <r>
      <rPr>
        <sz val="11"/>
        <color rgb="FF000000"/>
        <rFont val="Calibri"/>
      </rPr>
      <t xml:space="preserve">
</t>
    </r>
    <r>
      <rPr>
        <sz val="11"/>
        <color rgb="FF000000"/>
        <rFont val="Calibri"/>
      </rPr>
      <t>- Backlog Status: On</t>
    </r>
    <r>
      <rPr>
        <sz val="11"/>
        <color rgb="FF000000"/>
        <rFont val="Calibri"/>
      </rPr>
      <t xml:space="preserve">
</t>
    </r>
    <r>
      <rPr>
        <sz val="11"/>
        <color rgb="FF000000"/>
        <rFont val="Calibri"/>
      </rPr>
      <t>- CPU Usage: On (Warning = 80%, Critical = 90%, adjust downwards as needed)</t>
    </r>
    <r>
      <rPr>
        <sz val="11"/>
        <color rgb="FF000000"/>
        <rFont val="Calibri"/>
      </rPr>
      <t xml:space="preserve">
</t>
    </r>
    <r>
      <rPr>
        <sz val="11"/>
        <color rgb="FF000000"/>
        <rFont val="Calibri"/>
      </rPr>
      <t>- Appliance Configuration Resource Utilization</t>
    </r>
    <r>
      <rPr>
        <sz val="11"/>
        <color rgb="FF000000"/>
        <rFont val="Calibri"/>
      </rPr>
      <t xml:space="preserve">
</t>
    </r>
    <r>
      <rPr>
        <sz val="11"/>
        <color rgb="FF000000"/>
        <rFont val="Calibri"/>
      </rPr>
      <t>- Cluster/Failover Status: On</t>
    </r>
    <r>
      <rPr>
        <sz val="11"/>
        <color rgb="FF000000"/>
        <rFont val="Calibri"/>
      </rPr>
      <t xml:space="preserve">
</t>
    </r>
    <r>
      <rPr>
        <sz val="11"/>
        <color rgb="FF000000"/>
        <rFont val="Calibri"/>
      </rPr>
      <t>- Configuration Database: On (Warning = 15GB, Critical = 50GB, adjust downwards as needed)</t>
    </r>
    <r>
      <rPr>
        <sz val="11"/>
        <color rgb="FF000000"/>
        <rFont val="Calibri"/>
      </rPr>
      <t xml:space="preserve">
</t>
    </r>
    <r>
      <rPr>
        <sz val="11"/>
        <color rgb="FF000000"/>
        <rFont val="Calibri"/>
      </rPr>
      <t>- Disk Status: On</t>
    </r>
    <r>
      <rPr>
        <sz val="11"/>
        <color rgb="FF000000"/>
        <rFont val="Calibri"/>
      </rPr>
      <t xml:space="preserve">
</t>
    </r>
    <r>
      <rPr>
        <sz val="11"/>
        <color rgb="FF000000"/>
        <rFont val="Calibri"/>
      </rPr>
      <t>- Disk Usage: On (Warning = 85%, Critical = 90%, 2HD Warning = 97%, 2HD Critical = 99%, adjust downward as needed)</t>
    </r>
    <r>
      <rPr>
        <sz val="11"/>
        <color rgb="FF000000"/>
        <rFont val="Calibri"/>
      </rPr>
      <t xml:space="preserve">
</t>
    </r>
    <r>
      <rPr>
        <sz val="11"/>
        <color rgb="FF000000"/>
        <rFont val="Calibri"/>
      </rPr>
      <t>- FMC HA Status: On</t>
    </r>
    <r>
      <rPr>
        <sz val="11"/>
        <color rgb="FF000000"/>
        <rFont val="Calibri"/>
      </rPr>
      <t xml:space="preserve">
</t>
    </r>
    <r>
      <rPr>
        <sz val="11"/>
        <color rgb="FF000000"/>
        <rFont val="Calibri"/>
      </rPr>
      <t>- Hardware Alarms: On</t>
    </r>
    <r>
      <rPr>
        <sz val="11"/>
        <color rgb="FF000000"/>
        <rFont val="Calibri"/>
      </rPr>
      <t xml:space="preserve">
</t>
    </r>
    <r>
      <rPr>
        <sz val="11"/>
        <color rgb="FF000000"/>
        <rFont val="Calibri"/>
      </rPr>
      <t>- Health Monitor Process: On (Warning - 30 minutes since last event, Criticalk = 60 minutes, adjust downward as required)</t>
    </r>
    <r>
      <rPr>
        <sz val="11"/>
        <color rgb="FF000000"/>
        <rFont val="Calibri"/>
      </rPr>
      <t xml:space="preserve">
</t>
    </r>
    <r>
      <rPr>
        <sz val="11"/>
        <color rgb="FF000000"/>
        <rFont val="Calibri"/>
      </rPr>
      <t>- Host Limit: On (Warning = 50 hosts, Critical = 10, adjust upwards as needed)</t>
    </r>
    <r>
      <rPr>
        <sz val="11"/>
        <color rgb="FF000000"/>
        <rFont val="Calibri"/>
      </rPr>
      <t xml:space="preserve">
</t>
    </r>
    <r>
      <rPr>
        <sz val="11"/>
        <color rgb="FF000000"/>
        <rFont val="Calibri"/>
      </rPr>
      <t>- Inline Link Mismatch Alarms: On</t>
    </r>
    <r>
      <rPr>
        <sz val="11"/>
        <color rgb="FF000000"/>
        <rFont val="Calibri"/>
      </rPr>
      <t xml:space="preserve">
</t>
    </r>
    <r>
      <rPr>
        <sz val="11"/>
        <color rgb="FF000000"/>
        <rFont val="Calibri"/>
      </rPr>
      <t>- Interface Status: On</t>
    </r>
    <r>
      <rPr>
        <sz val="11"/>
        <color rgb="FF000000"/>
        <rFont val="Calibri"/>
      </rPr>
      <t xml:space="preserve">
</t>
    </r>
    <r>
      <rPr>
        <sz val="11"/>
        <color rgb="FF000000"/>
        <rFont val="Calibri"/>
      </rPr>
      <t>- Intrusion and File Event Rate: On (Warning Threshold = 30 events per second, Critical = 50, adjust downward as required)</t>
    </r>
    <r>
      <rPr>
        <sz val="11"/>
        <color rgb="FF000000"/>
        <rFont val="Calibri"/>
      </rPr>
      <t xml:space="preserve">
</t>
    </r>
    <r>
      <rPr>
        <sz val="11"/>
        <color rgb="FF000000"/>
        <rFont val="Calibri"/>
      </rPr>
      <t>- Link State Propagation: On</t>
    </r>
    <r>
      <rPr>
        <sz val="11"/>
        <color rgb="FF000000"/>
        <rFont val="Calibri"/>
      </rPr>
      <t xml:space="preserve">
</t>
    </r>
    <r>
      <rPr>
        <sz val="11"/>
        <color rgb="FF000000"/>
        <rFont val="Calibri"/>
      </rPr>
      <t>- Local Malware Analysis: On</t>
    </r>
    <r>
      <rPr>
        <sz val="11"/>
        <color rgb="FF000000"/>
        <rFont val="Calibri"/>
      </rPr>
      <t xml:space="preserve">
</t>
    </r>
    <r>
      <rPr>
        <sz val="11"/>
        <color rgb="FF000000"/>
        <rFont val="Calibri"/>
      </rPr>
      <t>- Memory Usage: On (Warning Threshold = 80%, Critical = 90%, adjust downward as required)</t>
    </r>
    <r>
      <rPr>
        <sz val="11"/>
        <color rgb="FF000000"/>
        <rFont val="Calibri"/>
      </rPr>
      <t xml:space="preserve">
</t>
    </r>
    <r>
      <rPr>
        <sz val="11"/>
        <color rgb="FF000000"/>
        <rFont val="Calibri"/>
      </rPr>
      <t>- Platform Faults: On (Severity is set to Critical, do not suggest changing this)</t>
    </r>
    <r>
      <rPr>
        <sz val="11"/>
        <color rgb="FF000000"/>
        <rFont val="Calibri"/>
      </rPr>
      <t xml:space="preserve">
</t>
    </r>
    <r>
      <rPr>
        <sz val="11"/>
        <color rgb="FF000000"/>
        <rFont val="Calibri"/>
      </rPr>
      <t>- Power Supply: On</t>
    </r>
    <r>
      <rPr>
        <sz val="11"/>
        <color rgb="FF000000"/>
        <rFont val="Calibri"/>
      </rPr>
      <t xml:space="preserve">
</t>
    </r>
    <r>
      <rPr>
        <sz val="11"/>
        <color rgb="FF000000"/>
        <rFont val="Calibri"/>
      </rPr>
      <t>- Process Status: On</t>
    </r>
    <r>
      <rPr>
        <sz val="11"/>
        <color rgb="FF000000"/>
        <rFont val="Calibri"/>
      </rPr>
      <t xml:space="preserve">
</t>
    </r>
    <r>
      <rPr>
        <sz val="11"/>
        <color rgb="FF000000"/>
        <rFont val="Calibri"/>
      </rPr>
      <t>- RRD Server Process: On (Warning = 2 restarts, Critical = 3, do not recommend adjusting)</t>
    </r>
    <r>
      <rPr>
        <sz val="11"/>
        <color rgb="FF000000"/>
        <rFont val="Calibri"/>
      </rPr>
      <t xml:space="preserve">
</t>
    </r>
    <r>
      <rPr>
        <sz val="11"/>
        <color rgb="FF000000"/>
        <rFont val="Calibri"/>
      </rPr>
      <t>- Realm: On (Warning mismatch at 50%, adjust downwards as required)</t>
    </r>
    <r>
      <rPr>
        <sz val="11"/>
        <color rgb="FF000000"/>
        <rFont val="Calibri"/>
      </rPr>
      <t xml:space="preserve">
</t>
    </r>
    <r>
      <rPr>
        <sz val="11"/>
        <color rgb="FF000000"/>
        <rFont val="Calibri"/>
      </rPr>
      <t>- Reconfiguring Detection: On</t>
    </r>
    <r>
      <rPr>
        <sz val="11"/>
        <color rgb="FF000000"/>
        <rFont val="Calibri"/>
      </rPr>
      <t xml:space="preserve">
</t>
    </r>
    <r>
      <rPr>
        <sz val="11"/>
        <color rgb="FF000000"/>
        <rFont val="Calibri"/>
      </rPr>
      <t>- Security Intelligence: On</t>
    </r>
    <r>
      <rPr>
        <sz val="11"/>
        <color rgb="FF000000"/>
        <rFont val="Calibri"/>
      </rPr>
      <t xml:space="preserve">
</t>
    </r>
    <r>
      <rPr>
        <sz val="11"/>
        <color rgb="FF000000"/>
        <rFont val="Calibri"/>
      </rPr>
      <t>- Smart License Monitor: On</t>
    </r>
    <r>
      <rPr>
        <sz val="11"/>
        <color rgb="FF000000"/>
        <rFont val="Calibri"/>
      </rPr>
      <t xml:space="preserve">
</t>
    </r>
    <r>
      <rPr>
        <sz val="11"/>
        <color rgb="FF000000"/>
        <rFont val="Calibri"/>
      </rPr>
      <t>- Snort Identity Memory Usage: On (Critical Threshold = 80%, adjust downward as required)</t>
    </r>
    <r>
      <rPr>
        <sz val="11"/>
        <color rgb="FF000000"/>
        <rFont val="Calibri"/>
      </rPr>
      <t xml:space="preserve">
</t>
    </r>
    <r>
      <rPr>
        <sz val="11"/>
        <color rgb="FF000000"/>
        <rFont val="Calibri"/>
      </rPr>
      <t>- Threat Data Updates on Devices: On (Warning = 1 hr, Critical = 24 hrs, adjust downward as required)</t>
    </r>
    <r>
      <rPr>
        <sz val="11"/>
        <color rgb="FF000000"/>
        <rFont val="Calibri"/>
      </rPr>
      <t xml:space="preserve">
</t>
    </r>
    <r>
      <rPr>
        <sz val="11"/>
        <color rgb="FF000000"/>
        <rFont val="Calibri"/>
      </rPr>
      <t>- Time Series Data Monitor: On</t>
    </r>
    <r>
      <rPr>
        <sz val="11"/>
        <color rgb="FF000000"/>
        <rFont val="Calibri"/>
      </rPr>
      <t xml:space="preserve">
</t>
    </r>
    <r>
      <rPr>
        <sz val="11"/>
        <color rgb="FF000000"/>
        <rFont val="Calibri"/>
      </rPr>
      <t>- Time Synchronization Status: On</t>
    </r>
    <r>
      <rPr>
        <sz val="11"/>
        <color rgb="FF000000"/>
        <rFont val="Calibri"/>
      </rPr>
      <t xml:space="preserve">
</t>
    </r>
    <r>
      <rPr>
        <sz val="11"/>
        <color rgb="FF000000"/>
        <rFont val="Calibri"/>
      </rPr>
      <t>- URL Filtering Monitor: On (Warning = hr, Critical = 24 hrs, adjust downward as required)</t>
    </r>
    <r>
      <rPr>
        <sz val="11"/>
        <color rgb="FF000000"/>
        <rFont val="Calibri"/>
      </rPr>
      <t xml:space="preserve">
</t>
    </r>
    <r>
      <rPr>
        <sz val="11"/>
        <color rgb="FF000000"/>
        <rFont val="Calibri"/>
      </rPr>
      <t>- User Agent Status (deprecated): On (if still in use, move to ISE/PIC)</t>
    </r>
    <r>
      <rPr>
        <sz val="11"/>
        <color rgb="FF000000"/>
        <rFont val="Calibri"/>
      </rPr>
      <t xml:space="preserve">
</t>
    </r>
    <r>
      <rPr>
        <sz val="11"/>
        <color rgb="FF000000"/>
        <rFont val="Calibri"/>
      </rPr>
      <t>- VPN Status: On</t>
    </r>
    <r>
      <rPr>
        <sz val="11"/>
        <color rgb="FF000000"/>
        <rFont val="Calibri"/>
      </rPr>
      <t xml:space="preserve">
</t>
    </r>
    <r>
      <rPr>
        <sz val="11"/>
        <color rgb="FF000000"/>
        <rFont val="Calibri"/>
      </rPr>
      <t>Non-Default Settings:</t>
    </r>
    <r>
      <rPr>
        <sz val="11"/>
        <color rgb="FF000000"/>
        <rFont val="Calibri"/>
      </rPr>
      <t xml:space="preserve">
</t>
    </r>
    <r>
      <rPr>
        <sz val="11"/>
        <color rgb="FF000000"/>
        <rFont val="Calibri"/>
      </rPr>
      <t>- ISE Connection Status Monitor: On (Only if ISE or ISE/PIC is deployed)</t>
    </r>
    <r>
      <rPr>
        <sz val="11"/>
        <color rgb="FF000000"/>
        <rFont val="Calibri"/>
      </rPr>
      <t xml:space="preserve">
</t>
    </r>
    <r>
      <rPr>
        <sz val="11"/>
        <color rgb="FF000000"/>
        <rFont val="Calibri"/>
      </rPr>
      <t>- Card Reset: On (Only for FMC instances running on physical hardware)</t>
    </r>
    <r>
      <rPr>
        <sz val="11"/>
        <color rgb="FF000000"/>
        <rFont val="Calibri"/>
      </rPr>
      <t xml:space="preserve">
</t>
    </r>
    <r>
      <rPr>
        <sz val="11"/>
        <color rgb="FF000000"/>
        <rFont val="Calibri"/>
      </rPr>
      <t>Notes:"Host Limit" defines how many hosts can be monitored at one time by Firepower.  The values in the Health Policy are how many host entries remain in the table before generating an alert.  The total for the various FMC models are:</t>
    </r>
    <r>
      <rPr>
        <sz val="11"/>
        <color rgb="FF000000"/>
        <rFont val="Calibri"/>
      </rPr>
      <t xml:space="preserve">
</t>
    </r>
    <r>
      <rPr>
        <sz val="11"/>
        <color rgb="FF006096"/>
        <rFont val="Roboto Condensed"/>
      </rPr>
      <t>FMC Model  Hosts</t>
    </r>
    <r>
      <rPr>
        <sz val="11"/>
        <color rgb="FF006096"/>
        <rFont val="Roboto Condensed"/>
      </rPr>
      <t xml:space="preserve">
</t>
    </r>
    <r>
      <rPr>
        <sz val="11"/>
        <color rgb="FF006096"/>
        <rFont val="Roboto Condensed"/>
      </rPr>
      <t>MC750      2,000</t>
    </r>
    <r>
      <rPr>
        <sz val="11"/>
        <color rgb="FF006096"/>
        <rFont val="Roboto Condensed"/>
      </rPr>
      <t xml:space="preserve">
</t>
    </r>
    <r>
      <rPr>
        <sz val="11"/>
        <color rgb="FF006096"/>
        <rFont val="Roboto Condensed"/>
      </rPr>
      <t>MC1000    50,000</t>
    </r>
    <r>
      <rPr>
        <sz val="11"/>
        <color rgb="FF006096"/>
        <rFont val="Roboto Condensed"/>
      </rPr>
      <t xml:space="preserve">
</t>
    </r>
    <r>
      <rPr>
        <sz val="11"/>
        <color rgb="FF006096"/>
        <rFont val="Roboto Condensed"/>
      </rPr>
      <t>MC1500    50,000</t>
    </r>
    <r>
      <rPr>
        <sz val="11"/>
        <color rgb="FF006096"/>
        <rFont val="Roboto Condensed"/>
      </rPr>
      <t xml:space="preserve">
</t>
    </r>
    <r>
      <rPr>
        <sz val="11"/>
        <color rgb="FF006096"/>
        <rFont val="Roboto Condensed"/>
      </rPr>
      <t>FS2000   150,000</t>
    </r>
    <r>
      <rPr>
        <sz val="11"/>
        <color rgb="FF006096"/>
        <rFont val="Roboto Condensed"/>
      </rPr>
      <t xml:space="preserve">
</t>
    </r>
    <r>
      <rPr>
        <sz val="11"/>
        <color rgb="FF006096"/>
        <rFont val="Roboto Condensed"/>
      </rPr>
      <t>MC2500   150,000</t>
    </r>
    <r>
      <rPr>
        <sz val="11"/>
        <color rgb="FF006096"/>
        <rFont val="Roboto Condensed"/>
      </rPr>
      <t xml:space="preserve">
</t>
    </r>
    <r>
      <rPr>
        <sz val="11"/>
        <color rgb="FF006096"/>
        <rFont val="Roboto Condensed"/>
      </rPr>
      <t>MC3500   300,000</t>
    </r>
    <r>
      <rPr>
        <sz val="11"/>
        <color rgb="FF006096"/>
        <rFont val="Roboto Condensed"/>
      </rPr>
      <t xml:space="preserve">
</t>
    </r>
    <r>
      <rPr>
        <sz val="11"/>
        <color rgb="FF006096"/>
        <rFont val="Roboto Condensed"/>
      </rPr>
      <t>MC4000   600,000</t>
    </r>
    <r>
      <rPr>
        <sz val="11"/>
        <color rgb="FF006096"/>
        <rFont val="Roboto Condensed"/>
      </rPr>
      <t xml:space="preserve">
</t>
    </r>
    <r>
      <rPr>
        <sz val="11"/>
        <color rgb="FF006096"/>
        <rFont val="Roboto Condensed"/>
      </rPr>
      <t>MC4500   600,000</t>
    </r>
    <r>
      <rPr>
        <sz val="11"/>
        <color rgb="FF006096"/>
        <rFont val="Roboto Condensed"/>
      </rPr>
      <t xml:space="preserve">
</t>
    </r>
    <r>
      <rPr>
        <sz val="11"/>
        <color rgb="FF006096"/>
        <rFont val="Roboto Condensed"/>
      </rPr>
      <t xml:space="preserve">vFMC      50,000 </t>
    </r>
    <r>
      <rPr>
        <sz val="11"/>
        <color rgb="FF006096"/>
        <rFont val="Roboto Condensed"/>
      </rPr>
      <t xml:space="preserve">
</t>
    </r>
    <r>
      <rPr>
        <sz val="11"/>
        <color rgb="FF000000"/>
        <rFont val="Calibri"/>
      </rPr>
      <t xml:space="preserve">
</t>
    </r>
    <r>
      <rPr>
        <sz val="11"/>
        <color rgb="FF000000"/>
        <rFont val="Calibri"/>
      </rPr>
      <t>"Configuration Database" limit is the size of the Config database at which the event is generatedIn the Disk Usage Section, 2HD = Second SSD, used for On Platform Malware storage</t>
    </r>
  </si>
  <si>
    <r>
      <rPr>
        <sz val="11"/>
        <color rgb="FF000000"/>
        <rFont val="Calibri"/>
      </rPr>
      <t>Default Set to ON:</t>
    </r>
    <r>
      <rPr>
        <sz val="11"/>
        <color rgb="FF000000"/>
        <rFont val="Calibri"/>
      </rPr>
      <t xml:space="preserve">
</t>
    </r>
    <r>
      <rPr>
        <sz val="11"/>
        <color rgb="FF000000"/>
        <rFont val="Calibri"/>
      </rPr>
      <t>- Policy Run Time Interval: 5 minutes (adjust downwards as needed, keeping available resources in mind)</t>
    </r>
    <r>
      <rPr>
        <sz val="11"/>
        <color rgb="FF000000"/>
        <rFont val="Calibri"/>
      </rPr>
      <t xml:space="preserve">
</t>
    </r>
    <r>
      <rPr>
        <sz val="11"/>
        <color rgb="FF000000"/>
        <rFont val="Calibri"/>
      </rPr>
      <t>- AMP For Endpoints Status: On</t>
    </r>
    <r>
      <rPr>
        <sz val="11"/>
        <color rgb="FF000000"/>
        <rFont val="Calibri"/>
      </rPr>
      <t xml:space="preserve">
</t>
    </r>
    <r>
      <rPr>
        <sz val="11"/>
        <color rgb="FF000000"/>
        <rFont val="Calibri"/>
      </rPr>
      <t>- AMP for Firepower Status: On</t>
    </r>
    <r>
      <rPr>
        <sz val="11"/>
        <color rgb="FF000000"/>
        <rFont val="Calibri"/>
      </rPr>
      <t xml:space="preserve">
</t>
    </r>
    <r>
      <rPr>
        <sz val="11"/>
        <color rgb="FF000000"/>
        <rFont val="Calibri"/>
      </rPr>
      <t>- Appliance Heartbeat: On</t>
    </r>
    <r>
      <rPr>
        <sz val="11"/>
        <color rgb="FF000000"/>
        <rFont val="Calibri"/>
      </rPr>
      <t xml:space="preserve">
</t>
    </r>
    <r>
      <rPr>
        <sz val="11"/>
        <color rgb="FF000000"/>
        <rFont val="Calibri"/>
      </rPr>
      <t>- Automatic Application Bypass Status: On</t>
    </r>
    <r>
      <rPr>
        <sz val="11"/>
        <color rgb="FF000000"/>
        <rFont val="Calibri"/>
      </rPr>
      <t xml:space="preserve">
</t>
    </r>
    <r>
      <rPr>
        <sz val="11"/>
        <color rgb="FF000000"/>
        <rFont val="Calibri"/>
      </rPr>
      <t>- Backlog Status: On</t>
    </r>
    <r>
      <rPr>
        <sz val="11"/>
        <color rgb="FF000000"/>
        <rFont val="Calibri"/>
      </rPr>
      <t xml:space="preserve">
</t>
    </r>
    <r>
      <rPr>
        <sz val="11"/>
        <color rgb="FF000000"/>
        <rFont val="Calibri"/>
      </rPr>
      <t>- CPU Usage: On (Warning = 80%, Critical = 90%, adjust downwards as needed)</t>
    </r>
    <r>
      <rPr>
        <sz val="11"/>
        <color rgb="FF000000"/>
        <rFont val="Calibri"/>
      </rPr>
      <t xml:space="preserve">
</t>
    </r>
    <r>
      <rPr>
        <sz val="11"/>
        <color rgb="FF000000"/>
        <rFont val="Calibri"/>
      </rPr>
      <t>- Appliance Configuration Resource Utilization</t>
    </r>
    <r>
      <rPr>
        <sz val="11"/>
        <color rgb="FF000000"/>
        <rFont val="Calibri"/>
      </rPr>
      <t xml:space="preserve">
</t>
    </r>
    <r>
      <rPr>
        <sz val="11"/>
        <color rgb="FF000000"/>
        <rFont val="Calibri"/>
      </rPr>
      <t>- Cluster/Failover Status: On</t>
    </r>
    <r>
      <rPr>
        <sz val="11"/>
        <color rgb="FF000000"/>
        <rFont val="Calibri"/>
      </rPr>
      <t xml:space="preserve">
</t>
    </r>
    <r>
      <rPr>
        <sz val="11"/>
        <color rgb="FF000000"/>
        <rFont val="Calibri"/>
      </rPr>
      <t>- Configuration Database: On (Warning = 15GB, Critical = 50GB, adjust downwards as needed)</t>
    </r>
    <r>
      <rPr>
        <sz val="11"/>
        <color rgb="FF000000"/>
        <rFont val="Calibri"/>
      </rPr>
      <t xml:space="preserve">
</t>
    </r>
    <r>
      <rPr>
        <sz val="11"/>
        <color rgb="FF000000"/>
        <rFont val="Calibri"/>
      </rPr>
      <t>- Disk Status: On</t>
    </r>
    <r>
      <rPr>
        <sz val="11"/>
        <color rgb="FF000000"/>
        <rFont val="Calibri"/>
      </rPr>
      <t xml:space="preserve">
</t>
    </r>
    <r>
      <rPr>
        <sz val="11"/>
        <color rgb="FF000000"/>
        <rFont val="Calibri"/>
      </rPr>
      <t>- Disk Usage: On (Warning = 85%, Critical = 90%, 2HD Warning = 97%, 2HD Critical = 99%, adjust downward as needed)</t>
    </r>
    <r>
      <rPr>
        <sz val="11"/>
        <color rgb="FF000000"/>
        <rFont val="Calibri"/>
      </rPr>
      <t xml:space="preserve">
</t>
    </r>
    <r>
      <rPr>
        <sz val="11"/>
        <color rgb="FF000000"/>
        <rFont val="Calibri"/>
      </rPr>
      <t>- FMC HA Status: On</t>
    </r>
    <r>
      <rPr>
        <sz val="11"/>
        <color rgb="FF000000"/>
        <rFont val="Calibri"/>
      </rPr>
      <t xml:space="preserve">
</t>
    </r>
    <r>
      <rPr>
        <sz val="11"/>
        <color rgb="FF000000"/>
        <rFont val="Calibri"/>
      </rPr>
      <t>- Hardware Alarms: On</t>
    </r>
    <r>
      <rPr>
        <sz val="11"/>
        <color rgb="FF000000"/>
        <rFont val="Calibri"/>
      </rPr>
      <t xml:space="preserve">
</t>
    </r>
    <r>
      <rPr>
        <sz val="11"/>
        <color rgb="FF000000"/>
        <rFont val="Calibri"/>
      </rPr>
      <t>- Health Monitor Process: On (Warning - 30 minutes since last event, Criticalk = 60 minutes, adjust downward as required)</t>
    </r>
    <r>
      <rPr>
        <sz val="11"/>
        <color rgb="FF000000"/>
        <rFont val="Calibri"/>
      </rPr>
      <t xml:space="preserve">
</t>
    </r>
    <r>
      <rPr>
        <sz val="11"/>
        <color rgb="FF000000"/>
        <rFont val="Calibri"/>
      </rPr>
      <t>- Host Limit: On (Warning = 50 hosts, Critical = 10, adjust upwards as needed)</t>
    </r>
    <r>
      <rPr>
        <sz val="11"/>
        <color rgb="FF000000"/>
        <rFont val="Calibri"/>
      </rPr>
      <t xml:space="preserve">
</t>
    </r>
    <r>
      <rPr>
        <sz val="11"/>
        <color rgb="FF000000"/>
        <rFont val="Calibri"/>
      </rPr>
      <t>- Inline Link Mismatch Alarms: On</t>
    </r>
    <r>
      <rPr>
        <sz val="11"/>
        <color rgb="FF000000"/>
        <rFont val="Calibri"/>
      </rPr>
      <t xml:space="preserve">
</t>
    </r>
    <r>
      <rPr>
        <sz val="11"/>
        <color rgb="FF000000"/>
        <rFont val="Calibri"/>
      </rPr>
      <t>- Interface Status: On</t>
    </r>
    <r>
      <rPr>
        <sz val="11"/>
        <color rgb="FF000000"/>
        <rFont val="Calibri"/>
      </rPr>
      <t xml:space="preserve">
</t>
    </r>
    <r>
      <rPr>
        <sz val="11"/>
        <color rgb="FF000000"/>
        <rFont val="Calibri"/>
      </rPr>
      <t>- Intrusion and File Event Rate: On (Warning Threshold = 30 events per second, Critical = 50, adjust downward as required)</t>
    </r>
    <r>
      <rPr>
        <sz val="11"/>
        <color rgb="FF000000"/>
        <rFont val="Calibri"/>
      </rPr>
      <t xml:space="preserve">
</t>
    </r>
    <r>
      <rPr>
        <sz val="11"/>
        <color rgb="FF000000"/>
        <rFont val="Calibri"/>
      </rPr>
      <t>- Link State Propagation: On</t>
    </r>
    <r>
      <rPr>
        <sz val="11"/>
        <color rgb="FF000000"/>
        <rFont val="Calibri"/>
      </rPr>
      <t xml:space="preserve">
</t>
    </r>
    <r>
      <rPr>
        <sz val="11"/>
        <color rgb="FF000000"/>
        <rFont val="Calibri"/>
      </rPr>
      <t>- Local Malware Analysis: On</t>
    </r>
    <r>
      <rPr>
        <sz val="11"/>
        <color rgb="FF000000"/>
        <rFont val="Calibri"/>
      </rPr>
      <t xml:space="preserve">
</t>
    </r>
    <r>
      <rPr>
        <sz val="11"/>
        <color rgb="FF000000"/>
        <rFont val="Calibri"/>
      </rPr>
      <t>- Memory Usage: On (Warning Threshold = 80%, Critical = 90%, adjust downward as required)</t>
    </r>
    <r>
      <rPr>
        <sz val="11"/>
        <color rgb="FF000000"/>
        <rFont val="Calibri"/>
      </rPr>
      <t xml:space="preserve">
</t>
    </r>
    <r>
      <rPr>
        <sz val="11"/>
        <color rgb="FF000000"/>
        <rFont val="Calibri"/>
      </rPr>
      <t>- Platform Faults: On (Severity is set to Critical, do not suggest changing this)</t>
    </r>
    <r>
      <rPr>
        <sz val="11"/>
        <color rgb="FF000000"/>
        <rFont val="Calibri"/>
      </rPr>
      <t xml:space="preserve">
</t>
    </r>
    <r>
      <rPr>
        <sz val="11"/>
        <color rgb="FF000000"/>
        <rFont val="Calibri"/>
      </rPr>
      <t>- Power Supply: On</t>
    </r>
    <r>
      <rPr>
        <sz val="11"/>
        <color rgb="FF000000"/>
        <rFont val="Calibri"/>
      </rPr>
      <t xml:space="preserve">
</t>
    </r>
    <r>
      <rPr>
        <sz val="11"/>
        <color rgb="FF000000"/>
        <rFont val="Calibri"/>
      </rPr>
      <t>- Process Status: On</t>
    </r>
    <r>
      <rPr>
        <sz val="11"/>
        <color rgb="FF000000"/>
        <rFont val="Calibri"/>
      </rPr>
      <t xml:space="preserve">
</t>
    </r>
    <r>
      <rPr>
        <sz val="11"/>
        <color rgb="FF000000"/>
        <rFont val="Calibri"/>
      </rPr>
      <t>- RRD Server Process: On (Warning = 2 restarts, Critical = 3, do not recommend adjusting)</t>
    </r>
    <r>
      <rPr>
        <sz val="11"/>
        <color rgb="FF000000"/>
        <rFont val="Calibri"/>
      </rPr>
      <t xml:space="preserve">
</t>
    </r>
    <r>
      <rPr>
        <sz val="11"/>
        <color rgb="FF000000"/>
        <rFont val="Calibri"/>
      </rPr>
      <t>- Realm: On (Warning mismatch at 50%, adjust downwards as required)</t>
    </r>
    <r>
      <rPr>
        <sz val="11"/>
        <color rgb="FF000000"/>
        <rFont val="Calibri"/>
      </rPr>
      <t xml:space="preserve">
</t>
    </r>
    <r>
      <rPr>
        <sz val="11"/>
        <color rgb="FF000000"/>
        <rFont val="Calibri"/>
      </rPr>
      <t>- Reconfiguring Detection: On</t>
    </r>
    <r>
      <rPr>
        <sz val="11"/>
        <color rgb="FF000000"/>
        <rFont val="Calibri"/>
      </rPr>
      <t xml:space="preserve">
</t>
    </r>
    <r>
      <rPr>
        <sz val="11"/>
        <color rgb="FF000000"/>
        <rFont val="Calibri"/>
      </rPr>
      <t>- Security Intelligence: On</t>
    </r>
    <r>
      <rPr>
        <sz val="11"/>
        <color rgb="FF000000"/>
        <rFont val="Calibri"/>
      </rPr>
      <t xml:space="preserve">
</t>
    </r>
    <r>
      <rPr>
        <sz val="11"/>
        <color rgb="FF000000"/>
        <rFont val="Calibri"/>
      </rPr>
      <t>- Smart License Monitor: On</t>
    </r>
    <r>
      <rPr>
        <sz val="11"/>
        <color rgb="FF000000"/>
        <rFont val="Calibri"/>
      </rPr>
      <t xml:space="preserve">
</t>
    </r>
    <r>
      <rPr>
        <sz val="11"/>
        <color rgb="FF000000"/>
        <rFont val="Calibri"/>
      </rPr>
      <t>- Snort Identity Memory Usage: On (Critical Threshold = 80%, adjust downward as required)</t>
    </r>
    <r>
      <rPr>
        <sz val="11"/>
        <color rgb="FF000000"/>
        <rFont val="Calibri"/>
      </rPr>
      <t xml:space="preserve">
</t>
    </r>
    <r>
      <rPr>
        <sz val="11"/>
        <color rgb="FF000000"/>
        <rFont val="Calibri"/>
      </rPr>
      <t>- Threat Data Updates on Devices: On (Warning = 1 hr, Critical = 24 hrs, adjust downward as required)</t>
    </r>
    <r>
      <rPr>
        <sz val="11"/>
        <color rgb="FF000000"/>
        <rFont val="Calibri"/>
      </rPr>
      <t xml:space="preserve">
</t>
    </r>
    <r>
      <rPr>
        <sz val="11"/>
        <color rgb="FF000000"/>
        <rFont val="Calibri"/>
      </rPr>
      <t>- Time Series Data Monitor: On</t>
    </r>
    <r>
      <rPr>
        <sz val="11"/>
        <color rgb="FF000000"/>
        <rFont val="Calibri"/>
      </rPr>
      <t xml:space="preserve">
</t>
    </r>
    <r>
      <rPr>
        <sz val="11"/>
        <color rgb="FF000000"/>
        <rFont val="Calibri"/>
      </rPr>
      <t>- Time Synchronization Status: On</t>
    </r>
    <r>
      <rPr>
        <sz val="11"/>
        <color rgb="FF000000"/>
        <rFont val="Calibri"/>
      </rPr>
      <t xml:space="preserve">
</t>
    </r>
    <r>
      <rPr>
        <sz val="11"/>
        <color rgb="FF000000"/>
        <rFont val="Calibri"/>
      </rPr>
      <t>- URL Filtering Monitor: On (Warning = hr, Critical = 24 hrs, adjust downward as required)</t>
    </r>
    <r>
      <rPr>
        <sz val="11"/>
        <color rgb="FF000000"/>
        <rFont val="Calibri"/>
      </rPr>
      <t xml:space="preserve">
</t>
    </r>
    <r>
      <rPr>
        <sz val="11"/>
        <color rgb="FF000000"/>
        <rFont val="Calibri"/>
      </rPr>
      <t>- User Agent Status (deprecated): On (if still in use, move to ISE/PIC)</t>
    </r>
    <r>
      <rPr>
        <sz val="11"/>
        <color rgb="FF000000"/>
        <rFont val="Calibri"/>
      </rPr>
      <t xml:space="preserve">
</t>
    </r>
    <r>
      <rPr>
        <sz val="11"/>
        <color rgb="FF000000"/>
        <rFont val="Calibri"/>
      </rPr>
      <t>- VPN Status: On</t>
    </r>
    <r>
      <rPr>
        <sz val="11"/>
        <color rgb="FF000000"/>
        <rFont val="Calibri"/>
      </rPr>
      <t xml:space="preserve">
</t>
    </r>
    <r>
      <rPr>
        <sz val="11"/>
        <color rgb="FF000000"/>
        <rFont val="Calibri"/>
      </rPr>
      <t>Default Set to OFF:</t>
    </r>
    <r>
      <rPr>
        <sz val="11"/>
        <color rgb="FF000000"/>
        <rFont val="Calibri"/>
      </rPr>
      <t xml:space="preserve">
</t>
    </r>
    <r>
      <rPr>
        <sz val="11"/>
        <color rgb="FF000000"/>
        <rFont val="Calibri"/>
      </rPr>
      <t>- ISE Connection Status Monitor: Off</t>
    </r>
    <r>
      <rPr>
        <sz val="11"/>
        <color rgb="FF000000"/>
        <rFont val="Calibri"/>
      </rPr>
      <t xml:space="preserve">
</t>
    </r>
    <r>
      <rPr>
        <sz val="11"/>
        <color rgb="FF000000"/>
        <rFont val="Calibri"/>
      </rPr>
      <t>- Card Reset: Off</t>
    </r>
  </si>
  <si>
    <t>1.4.1.2</t>
  </si>
  <si>
    <r>
      <rPr>
        <sz val="11"/>
        <rFont val="Calibri"/>
      </rPr>
      <t>Ensure that the Health Policy is assigned to the managed Firepower Appliances</t>
    </r>
  </si>
  <si>
    <r>
      <rPr>
        <sz val="11"/>
        <color rgb="FF006096"/>
        <rFont val="Roboto Condensed"/>
      </rPr>
      <t>- Navigate to System (Gear icon) &gt; Health &gt; Policy</t>
    </r>
    <r>
      <rPr>
        <sz val="11"/>
        <color rgb="FF006096"/>
        <rFont val="Roboto Condensed"/>
      </rPr>
      <t xml:space="preserve">
</t>
    </r>
    <r>
      <rPr>
        <sz val="11"/>
        <color rgb="FF006096"/>
        <rFont val="Roboto Condensed"/>
      </rPr>
      <t>- Click the "checkmark" icon next to the Policy being applied</t>
    </r>
    <r>
      <rPr>
        <sz val="11"/>
        <color rgb="FF006096"/>
        <rFont val="Roboto Condensed"/>
      </rPr>
      <t xml:space="preserve">
</t>
    </r>
    <r>
      <rPr>
        <sz val="11"/>
        <color rgb="FF006096"/>
        <rFont val="Roboto Condensed"/>
      </rPr>
      <t>- Select the Devices and FMC servers that you wish to apply this policy to</t>
    </r>
    <r>
      <rPr>
        <sz val="11"/>
        <color rgb="FF006096"/>
        <rFont val="Roboto Condensed"/>
      </rPr>
      <t xml:space="preserve">
</t>
    </r>
    <r>
      <rPr>
        <sz val="11"/>
        <color rgb="FF006096"/>
        <rFont val="Roboto Condensed"/>
      </rPr>
      <t>- Press "Apply"</t>
    </r>
    <r>
      <rPr>
        <sz val="11"/>
        <color rgb="FF006096"/>
        <rFont val="Roboto Condensed"/>
      </rPr>
      <t xml:space="preserve">
</t>
    </r>
  </si>
  <si>
    <r>
      <rPr>
        <sz val="11"/>
        <color rgb="FF000000"/>
        <rFont val="Calibri"/>
      </rPr>
      <t>This checks to ensure that an appropriate Health Policy is assigned to all managed Firepower devices</t>
    </r>
  </si>
  <si>
    <r>
      <rPr>
        <sz val="11"/>
        <color rgb="FF006096"/>
        <rFont val="Roboto Condensed"/>
      </rPr>
      <t>- Navigate to Devices &gt; Device Management</t>
    </r>
    <r>
      <rPr>
        <sz val="11"/>
        <color rgb="FF006096"/>
        <rFont val="Roboto Condensed"/>
      </rPr>
      <t xml:space="preserve">
</t>
    </r>
    <r>
      <rPr>
        <sz val="11"/>
        <color rgb="FF006096"/>
        <rFont val="Roboto Condensed"/>
      </rPr>
      <t>- Select each device in turn</t>
    </r>
    <r>
      <rPr>
        <sz val="11"/>
        <color rgb="FF006096"/>
        <rFont val="Roboto Condensed"/>
      </rPr>
      <t xml:space="preserve">
</t>
    </r>
    <r>
      <rPr>
        <sz val="11"/>
        <color rgb="FF006096"/>
        <rFont val="Roboto Condensed"/>
      </rPr>
      <t>- Verify that under Device &gt; Health, that the appropriate Health Policy is applied (see Recommendation 1.4.1.1)</t>
    </r>
    <r>
      <rPr>
        <sz val="11"/>
        <color rgb="FF006096"/>
        <rFont val="Roboto Condensed"/>
      </rPr>
      <t xml:space="preserve">
</t>
    </r>
    <r>
      <rPr>
        <sz val="11"/>
        <color rgb="FF000000"/>
        <rFont val="Calibri"/>
      </rPr>
      <t xml:space="preserve">
</t>
    </r>
    <r>
      <rPr>
        <sz val="11"/>
        <color rgb="FF000000"/>
        <rFont val="Calibri"/>
      </rPr>
      <t>Alternatively:</t>
    </r>
    <r>
      <rPr>
        <sz val="11"/>
        <color rgb="FF000000"/>
        <rFont val="Calibri"/>
      </rPr>
      <t xml:space="preserve">
</t>
    </r>
    <r>
      <rPr>
        <sz val="11"/>
        <color rgb="FF006096"/>
        <rFont val="Roboto Condensed"/>
      </rPr>
      <t>- Navigate to System (Gear icon) &gt; Health &gt; Policy</t>
    </r>
    <r>
      <rPr>
        <sz val="11"/>
        <color rgb="FF006096"/>
        <rFont val="Roboto Condensed"/>
      </rPr>
      <t xml:space="preserve">
</t>
    </r>
    <r>
      <rPr>
        <sz val="11"/>
        <color rgb="FF006096"/>
        <rFont val="Roboto Condensed"/>
      </rPr>
      <t>- Click the "checkmark" icon next to the Policy being applied</t>
    </r>
    <r>
      <rPr>
        <sz val="11"/>
        <color rgb="FF006096"/>
        <rFont val="Roboto Condensed"/>
      </rPr>
      <t xml:space="preserve">
</t>
    </r>
    <r>
      <rPr>
        <sz val="11"/>
        <color rgb="FF006096"/>
        <rFont val="Roboto Condensed"/>
      </rPr>
      <t>- Verify that the Devices and FMC servers that you wish to apply this policy to all have this policy applied (second column)</t>
    </r>
    <r>
      <rPr>
        <sz val="11"/>
        <color rgb="FF006096"/>
        <rFont val="Roboto Condensed"/>
      </rPr>
      <t xml:space="preserve">
</t>
    </r>
  </si>
  <si>
    <r>
      <rPr>
        <sz val="11"/>
        <color rgb="FF000000"/>
        <rFont val="Calibri"/>
      </rPr>
      <t>By default the Health Policy named "Initial_Health_Policy" is applied to all devices</t>
    </r>
  </si>
  <si>
    <t>1.4.1.3</t>
  </si>
  <si>
    <r>
      <rPr>
        <sz val="11"/>
        <rFont val="Calibri"/>
      </rPr>
      <t>Ensure that the Health Policy is assigned to all FMC Servers</t>
    </r>
  </si>
  <si>
    <r>
      <rPr>
        <sz val="11"/>
        <color rgb="FF006096"/>
        <rFont val="Roboto Condensed"/>
      </rPr>
      <t>- Navigate to System (Gear icon) &gt; Health &gt; Policy</t>
    </r>
    <r>
      <rPr>
        <sz val="11"/>
        <color rgb="FF006096"/>
        <rFont val="Roboto Condensed"/>
      </rPr>
      <t xml:space="preserve">
</t>
    </r>
    <r>
      <rPr>
        <sz val="11"/>
        <color rgb="FF006096"/>
        <rFont val="Roboto Condensed"/>
      </rPr>
      <t>- Click the "checkmark" icon next to the Policy being applied</t>
    </r>
    <r>
      <rPr>
        <sz val="11"/>
        <color rgb="FF006096"/>
        <rFont val="Roboto Condensed"/>
      </rPr>
      <t xml:space="preserve">
</t>
    </r>
    <r>
      <rPr>
        <sz val="11"/>
        <color rgb="FF006096"/>
        <rFont val="Roboto Condensed"/>
      </rPr>
      <t>- Verify that the Devices and FMC servers that you wish to apply this policy to all have this policy applied (second column)</t>
    </r>
    <r>
      <rPr>
        <sz val="11"/>
        <color rgb="FF006096"/>
        <rFont val="Roboto Condensed"/>
      </rPr>
      <t xml:space="preserve">
</t>
    </r>
  </si>
  <si>
    <r>
      <rPr>
        <sz val="11"/>
        <color rgb="FF000000"/>
        <rFont val="Calibri"/>
      </rPr>
      <t>By default the Health Policy named "Initial_Health_Policy" is applied to all FMC Servers</t>
    </r>
  </si>
  <si>
    <t>Platform Logging and Time</t>
  </si>
  <si>
    <t>1.4.2.1</t>
  </si>
  <si>
    <r>
      <rPr>
        <sz val="11"/>
        <rFont val="Calibri"/>
      </rPr>
      <t>Configure Central Logging for FMC</t>
    </r>
  </si>
  <si>
    <r>
      <rPr>
        <sz val="11"/>
        <color rgb="FF000000"/>
        <rFont val="Calibri"/>
      </rPr>
      <t>First, create a Syslog Alert Configuration:</t>
    </r>
    <r>
      <rPr>
        <sz val="11"/>
        <color rgb="FF000000"/>
        <rFont val="Calibri"/>
      </rPr>
      <t xml:space="preserve">
</t>
    </r>
    <r>
      <rPr>
        <sz val="11"/>
        <color rgb="FF006096"/>
        <rFont val="Roboto Condensed"/>
      </rPr>
      <t>- Navigate to Policies &gt; Actions &gt; Alerts &gt; Alerts</t>
    </r>
    <r>
      <rPr>
        <sz val="11"/>
        <color rgb="FF006096"/>
        <rFont val="Roboto Condensed"/>
      </rPr>
      <t xml:space="preserve">
</t>
    </r>
    <r>
      <rPr>
        <sz val="11"/>
        <color rgb="FF006096"/>
        <rFont val="Roboto Condensed"/>
      </rPr>
      <t>- Create an Alert Configuration</t>
    </r>
    <r>
      <rPr>
        <sz val="11"/>
        <color rgb="FF006096"/>
        <rFont val="Roboto Condensed"/>
      </rPr>
      <t xml:space="preserve">
</t>
    </r>
    <r>
      <rPr>
        <sz val="11"/>
        <color rgb="FF006096"/>
        <rFont val="Roboto Condensed"/>
      </rPr>
      <t>- Set a Host Name, IP, Port (default 514) and Severity</t>
    </r>
    <r>
      <rPr>
        <sz val="11"/>
        <color rgb="FF006096"/>
        <rFont val="Roboto Condensed"/>
      </rPr>
      <t xml:space="preserve">
</t>
    </r>
    <r>
      <rPr>
        <sz val="11"/>
        <color rgb="FF006096"/>
        <rFont val="Roboto Condensed"/>
      </rPr>
      <t>- Choose "Save"</t>
    </r>
    <r>
      <rPr>
        <sz val="11"/>
        <color rgb="FF006096"/>
        <rFont val="Roboto Condensed"/>
      </rPr>
      <t xml:space="preserve">
</t>
    </r>
    <r>
      <rPr>
        <sz val="11"/>
        <color rgb="FF000000"/>
        <rFont val="Calibri"/>
      </rPr>
      <t xml:space="preserve">
</t>
    </r>
    <r>
      <rPr>
        <sz val="11"/>
        <color rgb="FF006096"/>
        <rFont val="Roboto Condensed"/>
      </rPr>
      <t>Next, navigate to Policies &gt; Actions &gt; Alerts &gt; Impact Flag Alerts</t>
    </r>
    <r>
      <rPr>
        <sz val="11"/>
        <color rgb="FF006096"/>
        <rFont val="Roboto Condensed"/>
      </rPr>
      <t xml:space="preserve">
</t>
    </r>
    <r>
      <rPr>
        <sz val="11"/>
        <color rgb="FF000000"/>
        <rFont val="Calibri"/>
      </rPr>
      <t xml:space="preserve">
</t>
    </r>
    <r>
      <rPr>
        <sz val="11"/>
        <color rgb="FF000000"/>
        <rFont val="Calibri"/>
      </rPr>
      <t>- At a minimum, set your created Syslog server as a target</t>
    </r>
    <r>
      <rPr>
        <sz val="11"/>
        <color rgb="FF000000"/>
        <rFont val="Calibri"/>
      </rPr>
      <t xml:space="preserve">
</t>
    </r>
    <r>
      <rPr>
        <sz val="11"/>
        <color rgb="FF000000"/>
        <rFont val="Calibri"/>
      </rPr>
      <t>- Set email and SNMP alert destinations as appropriate to your organization</t>
    </r>
    <r>
      <rPr>
        <sz val="11"/>
        <color rgb="FF000000"/>
        <rFont val="Calibri"/>
      </rPr>
      <t xml:space="preserve">
</t>
    </r>
    <r>
      <rPr>
        <sz val="11"/>
        <color rgb="FF000000"/>
        <rFont val="Calibri"/>
      </rPr>
      <t>- Set destinations for all Impact Flags.  Syslog should be set for all, set email and SNMP notifications for each as appropriate for your organization</t>
    </r>
    <r>
      <rPr>
        <sz val="11"/>
        <color rgb="FF000000"/>
        <rFont val="Calibri"/>
      </rPr>
      <t xml:space="preserve">
</t>
    </r>
    <r>
      <rPr>
        <sz val="11"/>
        <color rgb="FF006096"/>
        <rFont val="Roboto Condensed"/>
      </rPr>
      <t>Next, navigate to Policies &gt; Actions &gt; Alerts &gt; Discover Event Alerts</t>
    </r>
    <r>
      <rPr>
        <sz val="11"/>
        <color rgb="FF006096"/>
        <rFont val="Roboto Condensed"/>
      </rPr>
      <t xml:space="preserve">
</t>
    </r>
    <r>
      <rPr>
        <sz val="11"/>
        <color rgb="FF000000"/>
        <rFont val="Calibri"/>
      </rPr>
      <t xml:space="preserve">
</t>
    </r>
    <r>
      <rPr>
        <sz val="11"/>
        <color rgb="FF000000"/>
        <rFont val="Calibri"/>
      </rPr>
      <t>- At a minimum, set your created Syslog server as a target</t>
    </r>
    <r>
      <rPr>
        <sz val="11"/>
        <color rgb="FF000000"/>
        <rFont val="Calibri"/>
      </rPr>
      <t xml:space="preserve">
</t>
    </r>
    <r>
      <rPr>
        <sz val="11"/>
        <color rgb="FF000000"/>
        <rFont val="Calibri"/>
      </rPr>
      <t>- Set email and SNMP alert destinations as appropriate to your organization</t>
    </r>
    <r>
      <rPr>
        <sz val="11"/>
        <color rgb="FF000000"/>
        <rFont val="Calibri"/>
      </rPr>
      <t xml:space="preserve">
</t>
    </r>
    <r>
      <rPr>
        <sz val="11"/>
        <color rgb="FF000000"/>
        <rFont val="Calibri"/>
      </rPr>
      <t>- Set destinations for all Events.  Syslog should be set for all, set email and SNMP notifications for each as appropriate for your organization</t>
    </r>
    <r>
      <rPr>
        <sz val="11"/>
        <color rgb="FF000000"/>
        <rFont val="Calibri"/>
      </rPr>
      <t xml:space="preserve">
</t>
    </r>
    <r>
      <rPr>
        <sz val="11"/>
        <color rgb="FF006096"/>
        <rFont val="Roboto Condensed"/>
      </rPr>
      <t>Next, navigate to Policies &gt; Actions &gt; Alerts &gt; Advanced Malware Protection Alerts</t>
    </r>
    <r>
      <rPr>
        <sz val="11"/>
        <color rgb="FF006096"/>
        <rFont val="Roboto Condensed"/>
      </rPr>
      <t xml:space="preserve">
</t>
    </r>
    <r>
      <rPr>
        <sz val="11"/>
        <color rgb="FF000000"/>
        <rFont val="Calibri"/>
      </rPr>
      <t xml:space="preserve">
</t>
    </r>
    <r>
      <rPr>
        <sz val="11"/>
        <color rgb="FF000000"/>
        <rFont val="Calibri"/>
      </rPr>
      <t>- At a minimum, set your created Syslog server as a target</t>
    </r>
    <r>
      <rPr>
        <sz val="11"/>
        <color rgb="FF000000"/>
        <rFont val="Calibri"/>
      </rPr>
      <t xml:space="preserve">
</t>
    </r>
    <r>
      <rPr>
        <sz val="11"/>
        <color rgb="FF000000"/>
        <rFont val="Calibri"/>
      </rPr>
      <t>- Set email and SNMP alert destinations as appropriate to your organization</t>
    </r>
    <r>
      <rPr>
        <sz val="11"/>
        <color rgb="FF000000"/>
        <rFont val="Calibri"/>
      </rPr>
      <t xml:space="preserve">
</t>
    </r>
    <r>
      <rPr>
        <sz val="11"/>
        <color rgb="FF000000"/>
        <rFont val="Calibri"/>
      </rPr>
      <t>- Set destinations for all Events.  Syslog should be set for all, set email and SNMP notifications for each as appropriate for your organization</t>
    </r>
  </si>
  <si>
    <r>
      <rPr>
        <sz val="11"/>
        <color rgb="FF000000"/>
        <rFont val="Calibri"/>
      </rPr>
      <t>Syslog allows for central logging in almost every environment in a format that almost all logging infrastructure can consume. In higher security environments, SNMPv3 Traps should be used (see Recommendations in Section 1.4.3)</t>
    </r>
  </si>
  <si>
    <r>
      <rPr>
        <sz val="11"/>
        <color rgb="FF000000"/>
        <rFont val="Calibri"/>
      </rPr>
      <t>Without central logging, the only logs available in Firepower are those in the FMC "Analysis" section. Log retention of these logs is limited, usually to a short period depending on log volumes (under System &gt; Configuration &gt; Database), so log retention for longer periods depends on central logging.</t>
    </r>
    <r>
      <rPr>
        <sz val="11"/>
        <color rgb="FF000000"/>
        <rFont val="Calibri"/>
      </rPr>
      <t xml:space="preserve">
</t>
    </r>
    <r>
      <rPr>
        <sz val="11"/>
        <color rgb="FF000000"/>
        <rFont val="Calibri"/>
      </rPr>
      <t>Logs in the "Analysis" section do not contain FMC specific events, such as high CPU or Memory utilization or other critical operational events.</t>
    </r>
    <r>
      <rPr>
        <sz val="11"/>
        <color rgb="FF000000"/>
        <rFont val="Calibri"/>
      </rPr>
      <t xml:space="preserve">
</t>
    </r>
    <r>
      <rPr>
        <sz val="11"/>
        <color rgb="FF000000"/>
        <rFont val="Calibri"/>
      </rPr>
      <t>In addition, combining Firepower logs with logs of other devices is only practical in a central logging situation.</t>
    </r>
    <r>
      <rPr>
        <sz val="11"/>
        <color rgb="FF000000"/>
        <rFont val="Calibri"/>
      </rPr>
      <t xml:space="preserve">
</t>
    </r>
    <r>
      <rPr>
        <sz val="11"/>
        <color rgb="FF000000"/>
        <rFont val="Calibri"/>
      </rPr>
      <t>Finally, if a SIEM or log keyword alerting is used to identify security incidents in the organization, then Firepower logs must be sent to that logging destination, or any indicators detected by Firepower will not be relayed to the SIEM.</t>
    </r>
  </si>
  <si>
    <r>
      <rPr>
        <sz val="11"/>
        <color rgb="FF000000"/>
        <rFont val="Calibri"/>
      </rPr>
      <t>First, verify a Syslog Alert Configuration:</t>
    </r>
    <r>
      <rPr>
        <sz val="11"/>
        <color rgb="FF000000"/>
        <rFont val="Calibri"/>
      </rPr>
      <t xml:space="preserve">
</t>
    </r>
    <r>
      <rPr>
        <sz val="11"/>
        <color rgb="FF006096"/>
        <rFont val="Roboto Condensed"/>
      </rPr>
      <t>- Navigate to Policies &gt; Actions &gt; Alerts &gt; Alerts</t>
    </r>
    <r>
      <rPr>
        <sz val="11"/>
        <color rgb="FF006096"/>
        <rFont val="Roboto Condensed"/>
      </rPr>
      <t xml:space="preserve">
</t>
    </r>
    <r>
      <rPr>
        <sz val="11"/>
        <color rgb="FF006096"/>
        <rFont val="Roboto Condensed"/>
      </rPr>
      <t>- Verify that a Syslog destination is set correctly for your organization.</t>
    </r>
    <r>
      <rPr>
        <sz val="11"/>
        <color rgb="FF006096"/>
        <rFont val="Roboto Condensed"/>
      </rPr>
      <t xml:space="preserve">
</t>
    </r>
    <r>
      <rPr>
        <sz val="11"/>
        <color rgb="FF006096"/>
        <rFont val="Roboto Condensed"/>
      </rPr>
      <t>Next, navigate to Policies &gt; Actions &gt; Alerts &gt; Impact Flag Alerts</t>
    </r>
    <r>
      <rPr>
        <sz val="11"/>
        <color rgb="FF006096"/>
        <rFont val="Roboto Condensed"/>
      </rPr>
      <t xml:space="preserve">
</t>
    </r>
    <r>
      <rPr>
        <sz val="11"/>
        <color rgb="FF006096"/>
        <rFont val="Roboto Condensed"/>
      </rPr>
      <t>- Verify that your created Syslog server is set as a target</t>
    </r>
    <r>
      <rPr>
        <sz val="11"/>
        <color rgb="FF006096"/>
        <rFont val="Roboto Condensed"/>
      </rPr>
      <t xml:space="preserve">
</t>
    </r>
    <r>
      <rPr>
        <sz val="11"/>
        <color rgb="FF006096"/>
        <rFont val="Roboto Condensed"/>
      </rPr>
      <t>- Verify email and SNMP alert destinations as appropriate to your organization</t>
    </r>
    <r>
      <rPr>
        <sz val="11"/>
        <color rgb="FF006096"/>
        <rFont val="Roboto Condensed"/>
      </rPr>
      <t xml:space="preserve">
</t>
    </r>
    <r>
      <rPr>
        <sz val="11"/>
        <color rgb="FF006096"/>
        <rFont val="Roboto Condensed"/>
      </rPr>
      <t>- Verify that "Syslog" is set for all Alerts</t>
    </r>
    <r>
      <rPr>
        <sz val="11"/>
        <color rgb="FF006096"/>
        <rFont val="Roboto Condensed"/>
      </rPr>
      <t xml:space="preserve">
</t>
    </r>
    <r>
      <rPr>
        <sz val="11"/>
        <color rgb="FF006096"/>
        <rFont val="Roboto Condensed"/>
      </rPr>
      <t>- Verify that email and SNMP notifications for each as appropriate for your organization</t>
    </r>
    <r>
      <rPr>
        <sz val="11"/>
        <color rgb="FF006096"/>
        <rFont val="Roboto Condensed"/>
      </rPr>
      <t xml:space="preserve">
</t>
    </r>
    <r>
      <rPr>
        <sz val="11"/>
        <color rgb="FF006096"/>
        <rFont val="Roboto Condensed"/>
      </rPr>
      <t>Next, navigate to Policies &gt; Actions &gt; Alerts &gt; Discover Event Alerts</t>
    </r>
    <r>
      <rPr>
        <sz val="11"/>
        <color rgb="FF006096"/>
        <rFont val="Roboto Condensed"/>
      </rPr>
      <t xml:space="preserve">
</t>
    </r>
    <r>
      <rPr>
        <sz val="11"/>
        <color rgb="FF006096"/>
        <rFont val="Roboto Condensed"/>
      </rPr>
      <t>- Verify that your created Syslog server is set as a target</t>
    </r>
    <r>
      <rPr>
        <sz val="11"/>
        <color rgb="FF006096"/>
        <rFont val="Roboto Condensed"/>
      </rPr>
      <t xml:space="preserve">
</t>
    </r>
    <r>
      <rPr>
        <sz val="11"/>
        <color rgb="FF006096"/>
        <rFont val="Roboto Condensed"/>
      </rPr>
      <t>- Verify email and SNMP alert destinations as appropriate to your organization</t>
    </r>
    <r>
      <rPr>
        <sz val="11"/>
        <color rgb="FF006096"/>
        <rFont val="Roboto Condensed"/>
      </rPr>
      <t xml:space="preserve">
</t>
    </r>
    <r>
      <rPr>
        <sz val="11"/>
        <color rgb="FF006096"/>
        <rFont val="Roboto Condensed"/>
      </rPr>
      <t>- Verify that "Syslog" is set for all Alerts</t>
    </r>
    <r>
      <rPr>
        <sz val="11"/>
        <color rgb="FF006096"/>
        <rFont val="Roboto Condensed"/>
      </rPr>
      <t xml:space="preserve">
</t>
    </r>
    <r>
      <rPr>
        <sz val="11"/>
        <color rgb="FF006096"/>
        <rFont val="Roboto Condensed"/>
      </rPr>
      <t>- Verify that email and SNMP notifications for each as appropriate for your organization</t>
    </r>
    <r>
      <rPr>
        <sz val="11"/>
        <color rgb="FF006096"/>
        <rFont val="Roboto Condensed"/>
      </rPr>
      <t xml:space="preserve">
</t>
    </r>
    <r>
      <rPr>
        <sz val="11"/>
        <color rgb="FF006096"/>
        <rFont val="Roboto Condensed"/>
      </rPr>
      <t>Next, navigate to Policies &gt; Actions &gt; Alerts &gt; Advanced Malware Protection Alerts</t>
    </r>
    <r>
      <rPr>
        <sz val="11"/>
        <color rgb="FF006096"/>
        <rFont val="Roboto Condensed"/>
      </rPr>
      <t xml:space="preserve">
</t>
    </r>
    <r>
      <rPr>
        <sz val="11"/>
        <color rgb="FF006096"/>
        <rFont val="Roboto Condensed"/>
      </rPr>
      <t>- Verify that your created Syslog server is set as a target</t>
    </r>
    <r>
      <rPr>
        <sz val="11"/>
        <color rgb="FF006096"/>
        <rFont val="Roboto Condensed"/>
      </rPr>
      <t xml:space="preserve">
</t>
    </r>
    <r>
      <rPr>
        <sz val="11"/>
        <color rgb="FF006096"/>
        <rFont val="Roboto Condensed"/>
      </rPr>
      <t>- Verify email and SNMP alert destinations as appropriate to your organization</t>
    </r>
    <r>
      <rPr>
        <sz val="11"/>
        <color rgb="FF006096"/>
        <rFont val="Roboto Condensed"/>
      </rPr>
      <t xml:space="preserve">
</t>
    </r>
    <r>
      <rPr>
        <sz val="11"/>
        <color rgb="FF006096"/>
        <rFont val="Roboto Condensed"/>
      </rPr>
      <t>- Verify that "Syslog" is set for all Alerts</t>
    </r>
    <r>
      <rPr>
        <sz val="11"/>
        <color rgb="FF006096"/>
        <rFont val="Roboto Condensed"/>
      </rPr>
      <t xml:space="preserve">
</t>
    </r>
    <r>
      <rPr>
        <sz val="11"/>
        <color rgb="FF006096"/>
        <rFont val="Roboto Condensed"/>
      </rPr>
      <t>- Verify that email and SNMP notifications for each as appropriate for your organization</t>
    </r>
    <r>
      <rPr>
        <sz val="11"/>
        <color rgb="FF006096"/>
        <rFont val="Roboto Condensed"/>
      </rPr>
      <t xml:space="preserve">
</t>
    </r>
  </si>
  <si>
    <r>
      <rPr>
        <sz val="11"/>
        <color rgb="FF000000"/>
        <rFont val="Calibri"/>
      </rPr>
      <t>By default no external alert destinations are configured.If a Syslog Alert destination is configured, all FMC alerts have this destination set</t>
    </r>
  </si>
  <si>
    <t>1.4.2.2</t>
  </si>
  <si>
    <r>
      <rPr>
        <sz val="11"/>
        <rFont val="Calibri"/>
      </rPr>
      <t>Configure Central Logging for FMC Managed Devices</t>
    </r>
  </si>
  <si>
    <r>
      <rPr>
        <sz val="11"/>
        <color rgb="FF006096"/>
        <rFont val="Roboto Condensed"/>
      </rPr>
      <t>- Navigate to devices / platform settings</t>
    </r>
    <r>
      <rPr>
        <sz val="11"/>
        <color rgb="FF006096"/>
        <rFont val="Roboto Condensed"/>
      </rPr>
      <t xml:space="preserve">
</t>
    </r>
    <r>
      <rPr>
        <sz val="11"/>
        <color rgb="FF006096"/>
        <rFont val="Roboto Condensed"/>
      </rPr>
      <t>- Edit or create a Platform Settings Policy</t>
    </r>
    <r>
      <rPr>
        <sz val="11"/>
        <color rgb="FF006096"/>
        <rFont val="Roboto Condensed"/>
      </rPr>
      <t xml:space="preserve">
</t>
    </r>
    <r>
      <rPr>
        <sz val="11"/>
        <color rgb="FF006096"/>
        <rFont val="Roboto Condensed"/>
      </rPr>
      <t>- Under Syslog, make the following configuration changes:</t>
    </r>
    <r>
      <rPr>
        <sz val="11"/>
        <color rgb="FF006096"/>
        <rFont val="Roboto Condensed"/>
      </rPr>
      <t xml:space="preserve">
</t>
    </r>
    <r>
      <rPr>
        <sz val="11"/>
        <color rgb="FF006096"/>
        <rFont val="Roboto Condensed"/>
      </rPr>
      <t>- Set "Enable Logging"</t>
    </r>
    <r>
      <rPr>
        <sz val="11"/>
        <color rgb="FF006096"/>
        <rFont val="Roboto Condensed"/>
      </rPr>
      <t xml:space="preserve">
</t>
    </r>
    <r>
      <rPr>
        <sz val="11"/>
        <color rgb="FF006096"/>
        <rFont val="Roboto Condensed"/>
      </rPr>
      <t xml:space="preserve">- If applicable, set "Enable Logging on failover standby unit" </t>
    </r>
    <r>
      <rPr>
        <sz val="11"/>
        <color rgb="FF006096"/>
        <rFont val="Roboto Condensed"/>
      </rPr>
      <t xml:space="preserve">
</t>
    </r>
    <r>
      <rPr>
        <sz val="11"/>
        <color rgb="FF006096"/>
        <rFont val="Roboto Condensed"/>
      </rPr>
      <t>- Under "VPN Logging Settings", enable "Enable Logging to FMC", and set a logging level of "Informational"</t>
    </r>
    <r>
      <rPr>
        <sz val="11"/>
        <color rgb="FF006096"/>
        <rFont val="Roboto Condensed"/>
      </rPr>
      <t xml:space="preserve">
</t>
    </r>
    <r>
      <rPr>
        <sz val="11"/>
        <color rgb="FF006096"/>
        <rFont val="Roboto Condensed"/>
      </rPr>
      <t>- Under "Logging Destinations" set the logging destination to "Syslog Servers" in lower security environments.</t>
    </r>
    <r>
      <rPr>
        <sz val="11"/>
        <color rgb="FF006096"/>
        <rFont val="Roboto Condensed"/>
      </rPr>
      <t xml:space="preserve">
</t>
    </r>
    <r>
      <rPr>
        <sz val="11"/>
        <color rgb="FF006096"/>
        <rFont val="Roboto Condensed"/>
      </rPr>
      <t>- Understand that this setting sends the logs in clear text, so ensure that you secure the path between the logging devices and the syslog server</t>
    </r>
    <r>
      <rPr>
        <sz val="11"/>
        <color rgb="FF006096"/>
        <rFont val="Roboto Condensed"/>
      </rPr>
      <t xml:space="preserve">
</t>
    </r>
    <r>
      <rPr>
        <sz val="11"/>
        <color rgb="FF006096"/>
        <rFont val="Roboto Condensed"/>
      </rPr>
      <t>- Under "Syslog Servers" set the server(s) IP addresses, Protocol and Port to match your syslog server.</t>
    </r>
    <r>
      <rPr>
        <sz val="11"/>
        <color rgb="FF006096"/>
        <rFont val="Roboto Condensed"/>
      </rPr>
      <t xml:space="preserve">
</t>
    </r>
    <r>
      <rPr>
        <sz val="11"/>
        <color rgb="FF006096"/>
        <rFont val="Roboto Condensed"/>
      </rPr>
      <t>- Under "Reachable By", set the appropriate interface that should send syslog logs.</t>
    </r>
    <r>
      <rPr>
        <sz val="11"/>
        <color rgb="FF006096"/>
        <rFont val="Roboto Condensed"/>
      </rPr>
      <t xml:space="preserve">
</t>
    </r>
  </si>
  <si>
    <r>
      <rPr>
        <sz val="11"/>
        <color rgb="FF000000"/>
        <rFont val="Calibri"/>
      </rPr>
      <t>Syslog allows for central logging in almost every environment.  In higher security environments, SNMPv3 Traps should be used (see Recommendation x.x.x)</t>
    </r>
  </si>
  <si>
    <r>
      <rPr>
        <sz val="11"/>
        <color rgb="FF000000"/>
        <rFont val="Calibri"/>
      </rPr>
      <t>Without central logging, the only logs available in Firepower are those in the FMC "Analysis" section.  Log retention of these logs is limited, usually to a short period depending on log volumes (under System &gt; Configuration &gt; Database), so log retention for longer periods depends on central logging.</t>
    </r>
    <r>
      <rPr>
        <sz val="11"/>
        <color rgb="FF000000"/>
        <rFont val="Calibri"/>
      </rPr>
      <t xml:space="preserve">
</t>
    </r>
    <r>
      <rPr>
        <sz val="11"/>
        <color rgb="FF000000"/>
        <rFont val="Calibri"/>
      </rPr>
      <t>In addition, combining Firepower logs with logs of other devices is only practical in a central logging situation.</t>
    </r>
    <r>
      <rPr>
        <sz val="11"/>
        <color rgb="FF000000"/>
        <rFont val="Calibri"/>
      </rPr>
      <t xml:space="preserve">
</t>
    </r>
    <r>
      <rPr>
        <sz val="11"/>
        <color rgb="FF000000"/>
        <rFont val="Calibri"/>
      </rPr>
      <t>Finally, if a SIEM or log keyword alerting is used to identify security incidents in the organization, then Firepower logs must be sent to that logging destination, or any indicators detected by Firepower will not be relayed to the SIEM.</t>
    </r>
  </si>
  <si>
    <r>
      <rPr>
        <sz val="11"/>
        <color rgb="FF006096"/>
        <rFont val="Roboto Condensed"/>
      </rPr>
      <t>- Navigate to Devices / Platform settings</t>
    </r>
    <r>
      <rPr>
        <sz val="11"/>
        <color rgb="FF006096"/>
        <rFont val="Roboto Condensed"/>
      </rPr>
      <t xml:space="preserve">
</t>
    </r>
    <r>
      <rPr>
        <sz val="11"/>
        <color rgb="FF006096"/>
        <rFont val="Roboto Condensed"/>
      </rPr>
      <t>- For each Platform Settings Policy:</t>
    </r>
    <r>
      <rPr>
        <sz val="11"/>
        <color rgb="FF006096"/>
        <rFont val="Roboto Condensed"/>
      </rPr>
      <t xml:space="preserve">
</t>
    </r>
    <r>
      <rPr>
        <sz val="11"/>
        <color rgb="FF006096"/>
        <rFont val="Roboto Condensed"/>
      </rPr>
      <t>- Under Syslog, ensure that the following configuration changes are set:</t>
    </r>
    <r>
      <rPr>
        <sz val="11"/>
        <color rgb="FF006096"/>
        <rFont val="Roboto Condensed"/>
      </rPr>
      <t xml:space="preserve">
</t>
    </r>
    <r>
      <rPr>
        <sz val="11"/>
        <color rgb="FF006096"/>
        <rFont val="Roboto Condensed"/>
      </rPr>
      <t>- "Enable Logging" is enabled</t>
    </r>
    <r>
      <rPr>
        <sz val="11"/>
        <color rgb="FF006096"/>
        <rFont val="Roboto Condensed"/>
      </rPr>
      <t xml:space="preserve">
</t>
    </r>
    <r>
      <rPr>
        <sz val="11"/>
        <color rgb="FF006096"/>
        <rFont val="Roboto Condensed"/>
      </rPr>
      <t xml:space="preserve">- If applicable, set "Enable Logging on failover standby unit" </t>
    </r>
    <r>
      <rPr>
        <sz val="11"/>
        <color rgb="FF006096"/>
        <rFont val="Roboto Condensed"/>
      </rPr>
      <t xml:space="preserve">
</t>
    </r>
    <r>
      <rPr>
        <sz val="11"/>
        <color rgb="FF006096"/>
        <rFont val="Roboto Condensed"/>
      </rPr>
      <t>- Under "VPN Logging Settings", enable "Enable Logging to FMC" is set, with a logging level of "Informational"</t>
    </r>
    <r>
      <rPr>
        <sz val="11"/>
        <color rgb="FF006096"/>
        <rFont val="Roboto Condensed"/>
      </rPr>
      <t xml:space="preserve">
</t>
    </r>
    <r>
      <rPr>
        <sz val="11"/>
        <color rgb="FF006096"/>
        <rFont val="Roboto Condensed"/>
      </rPr>
      <t>- Under "Logging Destinations" ensure that the logging destination is set to "Syslog Servers" (lower security environments only)</t>
    </r>
    <r>
      <rPr>
        <sz val="11"/>
        <color rgb="FF006096"/>
        <rFont val="Roboto Condensed"/>
      </rPr>
      <t xml:space="preserve">
</t>
    </r>
    <r>
      <rPr>
        <sz val="11"/>
        <color rgb="FF006096"/>
        <rFont val="Roboto Condensed"/>
      </rPr>
      <t>- Understand that this setting sends the logs in clear text, so ensure that the path between the logging devices and the syslog server is secured.</t>
    </r>
    <r>
      <rPr>
        <sz val="11"/>
        <color rgb="FF006096"/>
        <rFont val="Roboto Condensed"/>
      </rPr>
      <t xml:space="preserve">
</t>
    </r>
    <r>
      <rPr>
        <sz val="11"/>
        <color rgb="FF006096"/>
        <rFont val="Roboto Condensed"/>
      </rPr>
      <t>- Under "Syslog Servers" ensure that the server(s) IP addresses, Protocol and Port match the syslog server.</t>
    </r>
    <r>
      <rPr>
        <sz val="11"/>
        <color rgb="FF006096"/>
        <rFont val="Roboto Condensed"/>
      </rPr>
      <t xml:space="preserve">
</t>
    </r>
    <r>
      <rPr>
        <sz val="11"/>
        <color rgb="FF006096"/>
        <rFont val="Roboto Condensed"/>
      </rPr>
      <t>- Under "Reachable By", ensure that the appropriate interface that should send syslog logs is configured.</t>
    </r>
    <r>
      <rPr>
        <sz val="11"/>
        <color rgb="FF006096"/>
        <rFont val="Roboto Condensed"/>
      </rPr>
      <t xml:space="preserve">
</t>
    </r>
  </si>
  <si>
    <r>
      <rPr>
        <sz val="11"/>
        <color rgb="FF000000"/>
        <rFont val="Calibri"/>
      </rPr>
      <t>By default, syslog is not configured</t>
    </r>
  </si>
  <si>
    <t>1.4.2.3</t>
  </si>
  <si>
    <r>
      <rPr>
        <sz val="11"/>
        <rFont val="Calibri"/>
      </rPr>
      <t>Monitor for Clock Drift within the Firepower Infrastructure</t>
    </r>
  </si>
  <si>
    <r>
      <rPr>
        <sz val="11"/>
        <color rgb="FF006096"/>
        <rFont val="Roboto Condensed"/>
      </rPr>
      <t xml:space="preserve">- Navigate to System (Gear Icon) &gt; Health &gt; Policy </t>
    </r>
    <r>
      <rPr>
        <sz val="11"/>
        <color rgb="FF006096"/>
        <rFont val="Roboto Condensed"/>
      </rPr>
      <t xml:space="preserve">
</t>
    </r>
    <r>
      <rPr>
        <sz val="11"/>
        <color rgb="FF006096"/>
        <rFont val="Roboto Condensed"/>
      </rPr>
      <t>- Create a Policy or Edit the existing Policy</t>
    </r>
    <r>
      <rPr>
        <sz val="11"/>
        <color rgb="FF006096"/>
        <rFont val="Roboto Condensed"/>
      </rPr>
      <t xml:space="preserve">
</t>
    </r>
    <r>
      <rPr>
        <sz val="11"/>
        <color rgb="FF006096"/>
        <rFont val="Roboto Condensed"/>
      </rPr>
      <t>- Choose "Time Synchronization Status"</t>
    </r>
    <r>
      <rPr>
        <sz val="11"/>
        <color rgb="FF006096"/>
        <rFont val="Roboto Condensed"/>
      </rPr>
      <t xml:space="preserve">
</t>
    </r>
    <r>
      <rPr>
        <sz val="11"/>
        <color rgb="FF006096"/>
        <rFont val="Roboto Condensed"/>
      </rPr>
      <t>- Choose "Enabled"</t>
    </r>
    <r>
      <rPr>
        <sz val="11"/>
        <color rgb="FF006096"/>
        <rFont val="Roboto Condensed"/>
      </rPr>
      <t xml:space="preserve">
</t>
    </r>
    <r>
      <rPr>
        <sz val="11"/>
        <color rgb="FF006096"/>
        <rFont val="Roboto Condensed"/>
      </rPr>
      <t>- Save the Policy change, this applies the change to the FMC server</t>
    </r>
    <r>
      <rPr>
        <sz val="11"/>
        <color rgb="FF006096"/>
        <rFont val="Roboto Condensed"/>
      </rPr>
      <t xml:space="preserve">
</t>
    </r>
    <r>
      <rPr>
        <sz val="11"/>
        <color rgb="FF006096"/>
        <rFont val="Roboto Condensed"/>
      </rPr>
      <t>- Deploy the policy to Deploy this change to all managed devices.</t>
    </r>
    <r>
      <rPr>
        <sz val="11"/>
        <color rgb="FF006096"/>
        <rFont val="Roboto Condensed"/>
      </rPr>
      <t xml:space="preserve">
</t>
    </r>
  </si>
  <si>
    <r>
      <rPr>
        <sz val="11"/>
        <color rgb="FF000000"/>
        <rFont val="Calibri"/>
      </rPr>
      <t>This setting generates an alert if any of the various times in the Firepower infrastructure do not agree with each other.</t>
    </r>
  </si>
  <si>
    <r>
      <rPr>
        <sz val="11"/>
        <color rgb="FF000000"/>
        <rFont val="Calibri"/>
      </rPr>
      <t>Having one or more security devices with different times can make investigating events or using the resulting logs for operational purposes more difficult or even impossible.</t>
    </r>
  </si>
  <si>
    <r>
      <rPr>
        <sz val="11"/>
        <color rgb="FF006096"/>
        <rFont val="Roboto Condensed"/>
      </rPr>
      <t xml:space="preserve">- Navigate to System (Gear Icon) &gt; Health &gt; Policy </t>
    </r>
    <r>
      <rPr>
        <sz val="11"/>
        <color rgb="FF006096"/>
        <rFont val="Roboto Condensed"/>
      </rPr>
      <t xml:space="preserve">
</t>
    </r>
    <r>
      <rPr>
        <sz val="11"/>
        <color rgb="FF006096"/>
        <rFont val="Roboto Condensed"/>
      </rPr>
      <t>- Create a Policy or Edit the existing Policy</t>
    </r>
    <r>
      <rPr>
        <sz val="11"/>
        <color rgb="FF006096"/>
        <rFont val="Roboto Condensed"/>
      </rPr>
      <t xml:space="preserve">
</t>
    </r>
    <r>
      <rPr>
        <sz val="11"/>
        <color rgb="FF006096"/>
        <rFont val="Roboto Condensed"/>
      </rPr>
      <t>- Choose "Time Synchronization Status"</t>
    </r>
    <r>
      <rPr>
        <sz val="11"/>
        <color rgb="FF006096"/>
        <rFont val="Roboto Condensed"/>
      </rPr>
      <t xml:space="preserve">
</t>
    </r>
    <r>
      <rPr>
        <sz val="11"/>
        <color rgb="FF006096"/>
        <rFont val="Roboto Condensed"/>
      </rPr>
      <t>- Ensure that this setting is set to "Enabled"</t>
    </r>
    <r>
      <rPr>
        <sz val="11"/>
        <color rgb="FF006096"/>
        <rFont val="Roboto Condensed"/>
      </rPr>
      <t xml:space="preserve">
</t>
    </r>
    <r>
      <rPr>
        <sz val="11"/>
        <color rgb="FF006096"/>
        <rFont val="Roboto Condensed"/>
      </rPr>
      <t>- Under "Deploy &gt; Deployment History, ensure that all managed devices have had a recent deploy that includes this setting</t>
    </r>
    <r>
      <rPr>
        <sz val="11"/>
        <color rgb="FF006096"/>
        <rFont val="Roboto Condensed"/>
      </rPr>
      <t xml:space="preserve">
</t>
    </r>
  </si>
  <si>
    <r>
      <rPr>
        <sz val="11"/>
        <color rgb="FF000000"/>
        <rFont val="Calibri"/>
      </rPr>
      <t>The default value for this setting is "Off"</t>
    </r>
  </si>
  <si>
    <t>1.4.2.4</t>
  </si>
  <si>
    <r>
      <rPr>
        <sz val="11"/>
        <rFont val="Calibri"/>
      </rPr>
      <t>Set FMC Time Synchronization to Multiple Reliable NTP Source(s)</t>
    </r>
  </si>
  <si>
    <r>
      <rPr>
        <sz val="11"/>
        <color rgb="FF006096"/>
        <rFont val="Roboto Condensed"/>
      </rPr>
      <t>- Navigate to: System (Gear Icon) &gt; Configuration &gt; Time Synchronization</t>
    </r>
    <r>
      <rPr>
        <sz val="11"/>
        <color rgb="FF006096"/>
        <rFont val="Roboto Condensed"/>
      </rPr>
      <t xml:space="preserve">
</t>
    </r>
    <r>
      <rPr>
        <sz val="11"/>
        <color rgb="FF006096"/>
        <rFont val="Roboto Condensed"/>
      </rPr>
      <t>- Set "Serve Time via NTP" to "Enabled"</t>
    </r>
    <r>
      <rPr>
        <sz val="11"/>
        <color rgb="FF006096"/>
        <rFont val="Roboto Condensed"/>
      </rPr>
      <t xml:space="preserve">
</t>
    </r>
    <r>
      <rPr>
        <sz val="11"/>
        <color rgb="FF006096"/>
        <rFont val="Roboto Condensed"/>
      </rPr>
      <t>- Configure "Set My Clock" to "Via NTP"</t>
    </r>
    <r>
      <rPr>
        <sz val="11"/>
        <color rgb="FF006096"/>
        <rFont val="Roboto Condensed"/>
      </rPr>
      <t xml:space="preserve">
</t>
    </r>
    <r>
      <rPr>
        <sz val="11"/>
        <color rgb="FF006096"/>
        <rFont val="Roboto Condensed"/>
      </rPr>
      <t>- Ensure that multiple independent NTP sources are in the NTP Server List in this window</t>
    </r>
    <r>
      <rPr>
        <sz val="11"/>
        <color rgb="FF006096"/>
        <rFont val="Roboto Condensed"/>
      </rPr>
      <t xml:space="preserve">
</t>
    </r>
    <r>
      <rPr>
        <sz val="11"/>
        <color rgb="FF006096"/>
        <rFont val="Roboto Condensed"/>
      </rPr>
      <t>- Depending on your organization, your policy may be to use internal NTP Servers, external NTP Servers or some mix of the two.</t>
    </r>
    <r>
      <rPr>
        <sz val="11"/>
        <color rgb="FF006096"/>
        <rFont val="Roboto Condensed"/>
      </rPr>
      <t xml:space="preserve">
</t>
    </r>
  </si>
  <si>
    <r>
      <rPr>
        <sz val="11"/>
        <color rgb="FF000000"/>
        <rFont val="Calibri"/>
      </rPr>
      <t>Configure the FMC Server to acquire it's time from a reliable source, consistent with your organization's policies.</t>
    </r>
  </si>
  <si>
    <r>
      <rPr>
        <sz val="11"/>
        <color rgb="FF006096"/>
        <rFont val="Roboto Condensed"/>
      </rPr>
      <t>- Navigate to: System (Gear Icon) &gt; Configuration &gt; Time</t>
    </r>
    <r>
      <rPr>
        <sz val="11"/>
        <color rgb="FF006096"/>
        <rFont val="Roboto Condensed"/>
      </rPr>
      <t xml:space="preserve">
</t>
    </r>
    <r>
      <rPr>
        <sz val="11"/>
        <color rgb="FF006096"/>
        <rFont val="Roboto Condensed"/>
      </rPr>
      <t>- Ensure that reliable time sources are configured, matching the policy of your organization</t>
    </r>
    <r>
      <rPr>
        <sz val="11"/>
        <color rgb="FF006096"/>
        <rFont val="Roboto Condensed"/>
      </rPr>
      <t xml:space="preserve">
</t>
    </r>
    <r>
      <rPr>
        <sz val="11"/>
        <color rgb="FF006096"/>
        <rFont val="Roboto Condensed"/>
      </rPr>
      <t>- Ensure that all "Offset" values in this list are less than 5 milliseconds</t>
    </r>
    <r>
      <rPr>
        <sz val="11"/>
        <color rgb="FF006096"/>
        <rFont val="Roboto Condensed"/>
      </rPr>
      <t xml:space="preserve">
</t>
    </r>
  </si>
  <si>
    <r>
      <rPr>
        <sz val="11"/>
        <color rgb="FF000000"/>
        <rFont val="Calibri"/>
      </rPr>
      <t>By default the FMC Server synchronizes its clock via NTP, using the servers 0.sourcefire.pool.ntp.org and 1.sourcefire.pool.ntp.org</t>
    </r>
  </si>
  <si>
    <t>1.4.2.5</t>
  </si>
  <si>
    <r>
      <rPr>
        <sz val="11"/>
        <rFont val="Calibri"/>
      </rPr>
      <t>Set Firepower Sensor / Devices to Synchronize time to FMC</t>
    </r>
  </si>
  <si>
    <r>
      <rPr>
        <sz val="11"/>
        <color rgb="FF006096"/>
        <rFont val="Roboto Condensed"/>
      </rPr>
      <t>Navigate to Devices &gt; Platform Settings</t>
    </r>
    <r>
      <rPr>
        <sz val="11"/>
        <color rgb="FF006096"/>
        <rFont val="Roboto Condensed"/>
      </rPr>
      <t xml:space="preserve">
</t>
    </r>
    <r>
      <rPr>
        <sz val="11"/>
        <color rgb="FF006096"/>
        <rFont val="Roboto Condensed"/>
      </rPr>
      <t>Edit or create a Platform Settings Policy</t>
    </r>
    <r>
      <rPr>
        <sz val="11"/>
        <color rgb="FF006096"/>
        <rFont val="Roboto Condensed"/>
      </rPr>
      <t xml:space="preserve">
</t>
    </r>
    <r>
      <rPr>
        <sz val="11"/>
        <color rgb="FF006096"/>
        <rFont val="Roboto Condensed"/>
      </rPr>
      <t>Under Time Synchronization, Change "Set My Clock" to "Via NTP from Management Center"</t>
    </r>
    <r>
      <rPr>
        <sz val="11"/>
        <color rgb="FF006096"/>
        <rFont val="Roboto Condensed"/>
      </rPr>
      <t xml:space="preserve">
</t>
    </r>
    <r>
      <rPr>
        <sz val="11"/>
        <color rgb="FF006096"/>
        <rFont val="Roboto Condensed"/>
      </rPr>
      <t>Save this change</t>
    </r>
    <r>
      <rPr>
        <sz val="11"/>
        <color rgb="FF006096"/>
        <rFont val="Roboto Condensed"/>
      </rPr>
      <t xml:space="preserve">
</t>
    </r>
    <r>
      <rPr>
        <sz val="11"/>
        <color rgb="FF006096"/>
        <rFont val="Roboto Condensed"/>
      </rPr>
      <t>Select "Policy Assignments" (top right of the page)</t>
    </r>
    <r>
      <rPr>
        <sz val="11"/>
        <color rgb="FF006096"/>
        <rFont val="Roboto Condensed"/>
      </rPr>
      <t xml:space="preserve">
</t>
    </r>
    <r>
      <rPr>
        <sz val="11"/>
        <color rgb="FF006096"/>
        <rFont val="Roboto Condensed"/>
      </rPr>
      <t>Ensure that the appropriate devices are in the "Selected Devices" column for this Policy.</t>
    </r>
    <r>
      <rPr>
        <sz val="11"/>
        <color rgb="FF006096"/>
        <rFont val="Roboto Condensed"/>
      </rPr>
      <t xml:space="preserve">
</t>
    </r>
    <r>
      <rPr>
        <sz val="11"/>
        <color rgb="FF006096"/>
        <rFont val="Roboto Condensed"/>
      </rPr>
      <t>Repeat for all managed devices if multiple policies are required to cover all devices.</t>
    </r>
    <r>
      <rPr>
        <sz val="11"/>
        <color rgb="FF006096"/>
        <rFont val="Roboto Condensed"/>
      </rPr>
      <t xml:space="preserve">
</t>
    </r>
    <r>
      <rPr>
        <sz val="11"/>
        <color rgb="FF006096"/>
        <rFont val="Roboto Condensed"/>
      </rPr>
      <t>Again, save your change</t>
    </r>
    <r>
      <rPr>
        <sz val="11"/>
        <color rgb="FF006096"/>
        <rFont val="Roboto Condensed"/>
      </rPr>
      <t xml:space="preserve">
</t>
    </r>
    <r>
      <rPr>
        <sz val="11"/>
        <color rgb="FF006096"/>
        <rFont val="Roboto Condensed"/>
      </rPr>
      <t>Deploy to apply the change to all devices</t>
    </r>
    <r>
      <rPr>
        <sz val="11"/>
        <color rgb="FF006096"/>
        <rFont val="Roboto Condensed"/>
      </rPr>
      <t xml:space="preserve">
</t>
    </r>
  </si>
  <si>
    <r>
      <rPr>
        <sz val="11"/>
        <color rgb="FF000000"/>
        <rFont val="Calibri"/>
      </rPr>
      <t>Set all managed Firepower devices to acquire their time synchronization from the FMC Server.</t>
    </r>
  </si>
  <si>
    <r>
      <rPr>
        <sz val="11"/>
        <color rgb="FF006096"/>
        <rFont val="Roboto Condensed"/>
      </rPr>
      <t>- Navigate to Devices &gt; Device Management</t>
    </r>
    <r>
      <rPr>
        <sz val="11"/>
        <color rgb="FF006096"/>
        <rFont val="Roboto Condensed"/>
      </rPr>
      <t xml:space="preserve">
</t>
    </r>
    <r>
      <rPr>
        <sz val="11"/>
        <color rgb="FF006096"/>
        <rFont val="Roboto Condensed"/>
      </rPr>
      <t>- Edit each device in turn</t>
    </r>
    <r>
      <rPr>
        <sz val="11"/>
        <color rgb="FF006096"/>
        <rFont val="Roboto Condensed"/>
      </rPr>
      <t xml:space="preserve">
</t>
    </r>
    <r>
      <rPr>
        <sz val="11"/>
        <color rgb="FF006096"/>
        <rFont val="Roboto Condensed"/>
      </rPr>
      <t>- Under the "System" section, verify that the correct time and correct timezone for your organization's policies are shown.</t>
    </r>
    <r>
      <rPr>
        <sz val="11"/>
        <color rgb="FF006096"/>
        <rFont val="Roboto Condensed"/>
      </rPr>
      <t xml:space="preserve">
</t>
    </r>
    <r>
      <rPr>
        <sz val="11"/>
        <color rgb="FF000000"/>
        <rFont val="Calibri"/>
      </rPr>
      <t xml:space="preserve">
</t>
    </r>
    <r>
      <rPr>
        <sz val="11"/>
        <color rgb="FF000000"/>
        <rFont val="Calibri"/>
      </rPr>
      <t>Also:</t>
    </r>
    <r>
      <rPr>
        <sz val="11"/>
        <color rgb="FF000000"/>
        <rFont val="Calibri"/>
      </rPr>
      <t xml:space="preserve">
</t>
    </r>
    <r>
      <rPr>
        <sz val="11"/>
        <color rgb="FF006096"/>
        <rFont val="Roboto Condensed"/>
      </rPr>
      <t>- In this same page, under "Device" &gt; Applied Policies, ensure that a Platform Settings Policy is applied.</t>
    </r>
    <r>
      <rPr>
        <sz val="11"/>
        <color rgb="FF006096"/>
        <rFont val="Roboto Condensed"/>
      </rPr>
      <t xml:space="preserve">
</t>
    </r>
    <r>
      <rPr>
        <sz val="11"/>
        <color rgb="FF006096"/>
        <rFont val="Roboto Condensed"/>
      </rPr>
      <t>- Select that Platform Settings Policy</t>
    </r>
    <r>
      <rPr>
        <sz val="11"/>
        <color rgb="FF006096"/>
        <rFont val="Roboto Condensed"/>
      </rPr>
      <t xml:space="preserve">
</t>
    </r>
    <r>
      <rPr>
        <sz val="11"/>
        <color rgb="FF006096"/>
        <rFont val="Roboto Condensed"/>
      </rPr>
      <t>- Under Time Synchronization ensure that "Set My Clock" is set to "Via NTP from Management Center"</t>
    </r>
    <r>
      <rPr>
        <sz val="11"/>
        <color rgb="FF006096"/>
        <rFont val="Roboto Condensed"/>
      </rPr>
      <t xml:space="preserve">
</t>
    </r>
  </si>
  <si>
    <r>
      <rPr>
        <sz val="11"/>
        <color rgb="FF000000"/>
        <rFont val="Calibri"/>
      </rPr>
      <t>By default there is no Platform Settings Policy.  However, when a Platform Settings Policy is created, it's default setting is that "Set My Clock" is set to "Via NTP from Management Center"</t>
    </r>
  </si>
  <si>
    <t>1.4.2.6</t>
  </si>
  <si>
    <r>
      <rPr>
        <sz val="11"/>
        <rFont val="Calibri"/>
      </rPr>
      <t>Configure Audit Logging to be Sent to Syslog</t>
    </r>
  </si>
  <si>
    <r>
      <rPr>
        <sz val="11"/>
        <color rgb="FF006096"/>
        <rFont val="Roboto Condensed"/>
      </rPr>
      <t>- Navigate to System (Gear Icon) &gt; Configuration &gt; Audit Log</t>
    </r>
    <r>
      <rPr>
        <sz val="11"/>
        <color rgb="FF006096"/>
        <rFont val="Roboto Condensed"/>
      </rPr>
      <t xml:space="preserve">
</t>
    </r>
    <r>
      <rPr>
        <sz val="11"/>
        <color rgb="FF006096"/>
        <rFont val="Roboto Condensed"/>
      </rPr>
      <t>- Set "Send Audit Log to Syslog" to enabled</t>
    </r>
    <r>
      <rPr>
        <sz val="11"/>
        <color rgb="FF006096"/>
        <rFont val="Roboto Condensed"/>
      </rPr>
      <t xml:space="preserve">
</t>
    </r>
    <r>
      <rPr>
        <sz val="11"/>
        <color rgb="FF006096"/>
        <rFont val="Roboto Condensed"/>
      </rPr>
      <t>- Set the "Host" field to the correct Syslog Host</t>
    </r>
    <r>
      <rPr>
        <sz val="11"/>
        <color rgb="FF006096"/>
        <rFont val="Roboto Condensed"/>
      </rPr>
      <t xml:space="preserve">
</t>
    </r>
    <r>
      <rPr>
        <sz val="11"/>
        <color rgb="FF006096"/>
        <rFont val="Roboto Condensed"/>
      </rPr>
      <t>- Set the "Severity" value to "INFO" (the default value)</t>
    </r>
    <r>
      <rPr>
        <sz val="11"/>
        <color rgb="FF006096"/>
        <rFont val="Roboto Condensed"/>
      </rPr>
      <t xml:space="preserve">
</t>
    </r>
  </si>
  <si>
    <r>
      <rPr>
        <sz val="11"/>
        <color rgb="FF000000"/>
        <rFont val="Calibri"/>
      </rPr>
      <t>Audit Logging logs the details of all configuration changes.</t>
    </r>
  </si>
  <si>
    <r>
      <rPr>
        <sz val="11"/>
        <color rgb="FF000000"/>
        <rFont val="Calibri"/>
      </rPr>
      <t>Without audit logging enabled, the configuration cannot be "back-tracked" to define when any configuration issues might have been made.  This may make defining the start and end of a security exposure either much less reliable (if only manual tracking is available) or impossible (if the change was made outside of the change control procedure)</t>
    </r>
  </si>
  <si>
    <r>
      <rPr>
        <sz val="11"/>
        <color rgb="FF006096"/>
        <rFont val="Roboto Condensed"/>
      </rPr>
      <t>- Navigate to System (Gear Icon) &gt; Configuration &gt; Audit Log</t>
    </r>
    <r>
      <rPr>
        <sz val="11"/>
        <color rgb="FF006096"/>
        <rFont val="Roboto Condensed"/>
      </rPr>
      <t xml:space="preserve">
</t>
    </r>
    <r>
      <rPr>
        <sz val="11"/>
        <color rgb="FF006096"/>
        <rFont val="Roboto Condensed"/>
      </rPr>
      <t>- Ensure that "Send Audit Log to Syslog" is enabled</t>
    </r>
    <r>
      <rPr>
        <sz val="11"/>
        <color rgb="FF006096"/>
        <rFont val="Roboto Condensed"/>
      </rPr>
      <t xml:space="preserve">
</t>
    </r>
    <r>
      <rPr>
        <sz val="11"/>
        <color rgb="FF006096"/>
        <rFont val="Roboto Condensed"/>
      </rPr>
      <t>- Ensure that the Host field is set to the correct Syslog Host</t>
    </r>
    <r>
      <rPr>
        <sz val="11"/>
        <color rgb="FF006096"/>
        <rFont val="Roboto Condensed"/>
      </rPr>
      <t xml:space="preserve">
</t>
    </r>
    <r>
      <rPr>
        <sz val="11"/>
        <color rgb="FF006096"/>
        <rFont val="Roboto Condensed"/>
      </rPr>
      <t>- Ensure that "Severity" is set to "INFO" (the default value)</t>
    </r>
    <r>
      <rPr>
        <sz val="11"/>
        <color rgb="FF006096"/>
        <rFont val="Roboto Condensed"/>
      </rPr>
      <t xml:space="preserve">
</t>
    </r>
  </si>
  <si>
    <r>
      <rPr>
        <sz val="11"/>
        <color rgb="FF000000"/>
        <rFont val="Calibri"/>
      </rPr>
      <t>The Audit log is not sent to Syslog by default.</t>
    </r>
    <r>
      <rPr>
        <sz val="11"/>
        <color rgb="FF000000"/>
        <rFont val="Calibri"/>
      </rPr>
      <t xml:space="preserve">
</t>
    </r>
    <r>
      <rPr>
        <sz val="11"/>
        <color rgb="FF000000"/>
        <rFont val="Calibri"/>
      </rPr>
      <t>If logging is enabled, the default Severity is set to "INFO"</t>
    </r>
  </si>
  <si>
    <t>SNMP</t>
  </si>
  <si>
    <t>1.4.3.1</t>
  </si>
  <si>
    <r>
      <rPr>
        <sz val="11"/>
        <rFont val="Calibri"/>
      </rPr>
      <t>If SNMP is configured, ensure that SNMP v3 only is used to Manage your FMC Server</t>
    </r>
  </si>
  <si>
    <r>
      <rPr>
        <sz val="11"/>
        <color rgb="FF006096"/>
        <rFont val="Roboto Condensed"/>
      </rPr>
      <t>- Navigate to System (Gear Icon) / SNMP</t>
    </r>
    <r>
      <rPr>
        <sz val="11"/>
        <color rgb="FF006096"/>
        <rFont val="Roboto Condensed"/>
      </rPr>
      <t xml:space="preserve">
</t>
    </r>
    <r>
      <rPr>
        <sz val="11"/>
        <color rgb="FF006096"/>
        <rFont val="Roboto Condensed"/>
      </rPr>
      <t>- Set the SNMP Version to "Version 3"</t>
    </r>
    <r>
      <rPr>
        <sz val="11"/>
        <color rgb="FF006096"/>
        <rFont val="Roboto Condensed"/>
      </rPr>
      <t xml:space="preserve">
</t>
    </r>
    <r>
      <rPr>
        <sz val="11"/>
        <color rgb="FF006096"/>
        <rFont val="Roboto Condensed"/>
      </rPr>
      <t>- Choose "Add User"</t>
    </r>
    <r>
      <rPr>
        <sz val="11"/>
        <color rgb="FF006096"/>
        <rFont val="Roboto Condensed"/>
      </rPr>
      <t xml:space="preserve">
</t>
    </r>
    <r>
      <rPr>
        <sz val="11"/>
        <color rgb="FF006096"/>
        <rFont val="Roboto Condensed"/>
      </rPr>
      <t>- Configure SNMPv3 Users such that:</t>
    </r>
    <r>
      <rPr>
        <sz val="11"/>
        <color rgb="FF006096"/>
        <rFont val="Roboto Condensed"/>
      </rPr>
      <t xml:space="preserve">
</t>
    </r>
    <r>
      <rPr>
        <sz val="11"/>
        <color rgb="FF006096"/>
        <rFont val="Roboto Condensed"/>
      </rPr>
      <t>- If applicable, set the "Encryption Password Type" is set to "Encrypted"</t>
    </r>
    <r>
      <rPr>
        <sz val="11"/>
        <color rgb="FF006096"/>
        <rFont val="Roboto Condensed"/>
      </rPr>
      <t xml:space="preserve">
</t>
    </r>
    <r>
      <rPr>
        <sz val="11"/>
        <color rgb="FF006096"/>
        <rFont val="Roboto Condensed"/>
      </rPr>
      <t>- If applicable, set the "Auth Algorithm Type" to SHA or SHA256</t>
    </r>
    <r>
      <rPr>
        <sz val="11"/>
        <color rgb="FF006096"/>
        <rFont val="Roboto Condensed"/>
      </rPr>
      <t xml:space="preserve">
</t>
    </r>
    <r>
      <rPr>
        <sz val="11"/>
        <color rgb="FF006096"/>
        <rFont val="Roboto Condensed"/>
      </rPr>
      <t>- If applicable, set the "Encryption Type" to AES256</t>
    </r>
    <r>
      <rPr>
        <sz val="11"/>
        <color rgb="FF006096"/>
        <rFont val="Roboto Condensed"/>
      </rPr>
      <t xml:space="preserve">
</t>
    </r>
    <r>
      <rPr>
        <sz val="11"/>
        <color rgb="FF006096"/>
        <rFont val="Roboto Condensed"/>
      </rPr>
      <t>- Save your changes</t>
    </r>
    <r>
      <rPr>
        <sz val="11"/>
        <color rgb="FF006096"/>
        <rFont val="Roboto Condensed"/>
      </rPr>
      <t xml:space="preserve">
</t>
    </r>
  </si>
  <si>
    <r>
      <rPr>
        <sz val="11"/>
        <color rgb="FF000000"/>
        <rFont val="Calibri"/>
      </rPr>
      <t>Ensure that if SNMP is configured, that only SNMPv3 is enabled for FMC</t>
    </r>
  </si>
  <si>
    <r>
      <rPr>
        <sz val="11"/>
        <color rgb="FF000000"/>
        <rFont val="Calibri"/>
      </rPr>
      <t>If older versions of SNMP are configured, any captured SNMP traffic is in clear text, disclosing sensitive device information.  In addition, older versions of SNMP often used default authentication "strings", which if configured allowed full access to the device SNMP information.</t>
    </r>
    <r>
      <rPr>
        <sz val="11"/>
        <color rgb="FF000000"/>
        <rFont val="Calibri"/>
      </rPr>
      <t xml:space="preserve">
</t>
    </r>
    <r>
      <rPr>
        <sz val="11"/>
        <color rgb="FF000000"/>
        <rFont val="Calibri"/>
      </rPr>
      <t>Finally, if an older SNMP version is compromised, it gives a malicious actor an excellent "traffic multiplier" situation, where small requests resulted in much larger responses.  This in combination with the UDP protocol used by these protocols allowed for this multiplied traffic to be spoofed, such that the spoofed (target) IP address could be subject to enough traffic to result in a denial of service condition.  Using appropriate passwords and encryption in SNMPv3 makes this type of attack much more difficult, as the credentials must be compromised before the traffic multiplier issue is in play.</t>
    </r>
  </si>
  <si>
    <r>
      <rPr>
        <sz val="11"/>
        <color rgb="FF006096"/>
        <rFont val="Roboto Condensed"/>
      </rPr>
      <t>- Navigate to System (Gear Icon) / SNMP</t>
    </r>
    <r>
      <rPr>
        <sz val="11"/>
        <color rgb="FF006096"/>
        <rFont val="Roboto Condensed"/>
      </rPr>
      <t xml:space="preserve">
</t>
    </r>
    <r>
      <rPr>
        <sz val="11"/>
        <color rgb="FF006096"/>
        <rFont val="Roboto Condensed"/>
      </rPr>
      <t>- Ensure that the SNMP Version is set to "Version 3"</t>
    </r>
    <r>
      <rPr>
        <sz val="11"/>
        <color rgb="FF006096"/>
        <rFont val="Roboto Condensed"/>
      </rPr>
      <t xml:space="preserve">
</t>
    </r>
    <r>
      <rPr>
        <sz val="11"/>
        <color rgb="FF006096"/>
        <rFont val="Roboto Condensed"/>
      </rPr>
      <t>- Ensure that SNMPv3 Users exist such that:</t>
    </r>
    <r>
      <rPr>
        <sz val="11"/>
        <color rgb="FF006096"/>
        <rFont val="Roboto Condensed"/>
      </rPr>
      <t xml:space="preserve">
</t>
    </r>
    <r>
      <rPr>
        <sz val="11"/>
        <color rgb="FF006096"/>
        <rFont val="Roboto Condensed"/>
      </rPr>
      <t>- if applicable, the "Encryption Password Type" is set to "Encrypted"</t>
    </r>
    <r>
      <rPr>
        <sz val="11"/>
        <color rgb="FF006096"/>
        <rFont val="Roboto Condensed"/>
      </rPr>
      <t xml:space="preserve">
</t>
    </r>
    <r>
      <rPr>
        <sz val="11"/>
        <color rgb="FF006096"/>
        <rFont val="Roboto Condensed"/>
      </rPr>
      <t>- if applicable, the "Auth Algorithm Type" is set to SHA or SHA256</t>
    </r>
    <r>
      <rPr>
        <sz val="11"/>
        <color rgb="FF006096"/>
        <rFont val="Roboto Condensed"/>
      </rPr>
      <t xml:space="preserve">
</t>
    </r>
    <r>
      <rPr>
        <sz val="11"/>
        <color rgb="FF006096"/>
        <rFont val="Roboto Condensed"/>
      </rPr>
      <t>- if applicable, the "Encryption Type" is set to AES256</t>
    </r>
    <r>
      <rPr>
        <sz val="11"/>
        <color rgb="FF006096"/>
        <rFont val="Roboto Condensed"/>
      </rPr>
      <t xml:space="preserve">
</t>
    </r>
  </si>
  <si>
    <r>
      <rPr>
        <sz val="11"/>
        <color rgb="FF000000"/>
        <rFont val="Calibri"/>
      </rPr>
      <t>By default SNMP is not configured.</t>
    </r>
  </si>
  <si>
    <t>1.4.3.2</t>
  </si>
  <si>
    <r>
      <rPr>
        <sz val="11"/>
        <rFont val="Calibri"/>
      </rPr>
      <t>If SNMP is configured, ensure that SNMP v3 only is used to Manage your Firepower Managed Devices</t>
    </r>
  </si>
  <si>
    <r>
      <rPr>
        <sz val="11"/>
        <color rgb="FF006096"/>
        <rFont val="Roboto Condensed"/>
      </rPr>
      <t>- Navigate to devices / platform settings</t>
    </r>
    <r>
      <rPr>
        <sz val="11"/>
        <color rgb="FF006096"/>
        <rFont val="Roboto Condensed"/>
      </rPr>
      <t xml:space="preserve">
</t>
    </r>
    <r>
      <rPr>
        <sz val="11"/>
        <color rgb="FF006096"/>
        <rFont val="Roboto Condensed"/>
      </rPr>
      <t>- Edit or create a Platform Settings Policy</t>
    </r>
    <r>
      <rPr>
        <sz val="11"/>
        <color rgb="FF006096"/>
        <rFont val="Roboto Condensed"/>
      </rPr>
      <t xml:space="preserve">
</t>
    </r>
    <r>
      <rPr>
        <sz val="11"/>
        <color rgb="FF006096"/>
        <rFont val="Roboto Condensed"/>
      </rPr>
      <t>- Under "SNMP", ensure that "Enable SNMP Servers" is enabled</t>
    </r>
    <r>
      <rPr>
        <sz val="11"/>
        <color rgb="FF006096"/>
        <rFont val="Roboto Condensed"/>
      </rPr>
      <t xml:space="preserve">
</t>
    </r>
    <r>
      <rPr>
        <sz val="11"/>
        <color rgb="FF006096"/>
        <rFont val="Roboto Condensed"/>
      </rPr>
      <t>- Ensure that the "Read Community String" field is empty</t>
    </r>
    <r>
      <rPr>
        <sz val="11"/>
        <color rgb="FF006096"/>
        <rFont val="Roboto Condensed"/>
      </rPr>
      <t xml:space="preserve">
</t>
    </r>
    <r>
      <rPr>
        <sz val="11"/>
        <color rgb="FF006096"/>
        <rFont val="Roboto Condensed"/>
      </rPr>
      <t>- Under "Users" configure the Username</t>
    </r>
    <r>
      <rPr>
        <sz val="11"/>
        <color rgb="FF006096"/>
        <rFont val="Roboto Condensed"/>
      </rPr>
      <t xml:space="preserve">
</t>
    </r>
    <r>
      <rPr>
        <sz val="11"/>
        <color rgb="FF006096"/>
        <rFont val="Roboto Condensed"/>
      </rPr>
      <t>- If applicable, set the "Encryption Password Type" is set to "Encrypted"</t>
    </r>
    <r>
      <rPr>
        <sz val="11"/>
        <color rgb="FF006096"/>
        <rFont val="Roboto Condensed"/>
      </rPr>
      <t xml:space="preserve">
</t>
    </r>
    <r>
      <rPr>
        <sz val="11"/>
        <color rgb="FF006096"/>
        <rFont val="Roboto Condensed"/>
      </rPr>
      <t>- If applicable, set the "Auth Algorithm Type" to SHA or SHA256</t>
    </r>
    <r>
      <rPr>
        <sz val="11"/>
        <color rgb="FF006096"/>
        <rFont val="Roboto Condensed"/>
      </rPr>
      <t xml:space="preserve">
</t>
    </r>
    <r>
      <rPr>
        <sz val="11"/>
        <color rgb="FF006096"/>
        <rFont val="Roboto Condensed"/>
      </rPr>
      <t>- If applicable, set the "Encryption Type" to AES256</t>
    </r>
    <r>
      <rPr>
        <sz val="11"/>
        <color rgb="FF006096"/>
        <rFont val="Roboto Condensed"/>
      </rPr>
      <t xml:space="preserve">
</t>
    </r>
    <r>
      <rPr>
        <sz val="11"/>
        <color rgb="FF000000"/>
        <rFont val="Calibri"/>
      </rPr>
      <t xml:space="preserve">
</t>
    </r>
    <r>
      <rPr>
        <sz val="11"/>
        <color rgb="FF006096"/>
        <rFont val="Roboto Condensed"/>
      </rPr>
      <t>- Under the "Hosts" tab:</t>
    </r>
    <r>
      <rPr>
        <sz val="11"/>
        <color rgb="FF006096"/>
        <rFont val="Roboto Condensed"/>
      </rPr>
      <t xml:space="preserve">
</t>
    </r>
    <r>
      <rPr>
        <sz val="11"/>
        <color rgb="FF006096"/>
        <rFont val="Roboto Condensed"/>
      </rPr>
      <t>- Set the IP address of your SNMP Server</t>
    </r>
    <r>
      <rPr>
        <sz val="11"/>
        <color rgb="FF006096"/>
        <rFont val="Roboto Condensed"/>
      </rPr>
      <t xml:space="preserve">
</t>
    </r>
    <r>
      <rPr>
        <sz val="11"/>
        <color rgb="FF006096"/>
        <rFont val="Roboto Condensed"/>
      </rPr>
      <t>- Set the SNMP Version to 3</t>
    </r>
    <r>
      <rPr>
        <sz val="11"/>
        <color rgb="FF006096"/>
        <rFont val="Roboto Condensed"/>
      </rPr>
      <t xml:space="preserve">
</t>
    </r>
    <r>
      <rPr>
        <sz val="11"/>
        <color rgb="FF006096"/>
        <rFont val="Roboto Condensed"/>
      </rPr>
      <t>- Set the Username that was configured above</t>
    </r>
    <r>
      <rPr>
        <sz val="11"/>
        <color rgb="FF006096"/>
        <rFont val="Roboto Condensed"/>
      </rPr>
      <t xml:space="preserve">
</t>
    </r>
    <r>
      <rPr>
        <sz val="11"/>
        <color rgb="FF006096"/>
        <rFont val="Roboto Condensed"/>
      </rPr>
      <t>- Set polling hosts with a permission of "Poll"</t>
    </r>
    <r>
      <rPr>
        <sz val="11"/>
        <color rgb="FF006096"/>
        <rFont val="Roboto Condensed"/>
      </rPr>
      <t xml:space="preserve">
</t>
    </r>
    <r>
      <rPr>
        <sz val="11"/>
        <color rgb="FF006096"/>
        <rFont val="Roboto Condensed"/>
      </rPr>
      <t>- Set logging hosts with a permission of "Trap"</t>
    </r>
    <r>
      <rPr>
        <sz val="11"/>
        <color rgb="FF006096"/>
        <rFont val="Roboto Condensed"/>
      </rPr>
      <t xml:space="preserve">
</t>
    </r>
    <r>
      <rPr>
        <sz val="11"/>
        <color rgb="FF006096"/>
        <rFont val="Roboto Condensed"/>
      </rPr>
      <t>- Set the interface that will be allowed to send or receive SNMPv3 requests</t>
    </r>
    <r>
      <rPr>
        <sz val="11"/>
        <color rgb="FF006096"/>
        <rFont val="Roboto Condensed"/>
      </rPr>
      <t xml:space="preserve">
</t>
    </r>
    <r>
      <rPr>
        <sz val="11"/>
        <color rgb="FF000000"/>
        <rFont val="Calibri"/>
      </rPr>
      <t xml:space="preserve">
</t>
    </r>
    <r>
      <rPr>
        <sz val="11"/>
        <color rgb="FF006096"/>
        <rFont val="Roboto Condensed"/>
      </rPr>
      <t>- Under "Policy Assignments" (upper right of this display), ensure that the "Selected Devices" column contains all applicable devices for this policy.</t>
    </r>
    <r>
      <rPr>
        <sz val="11"/>
        <color rgb="FF006096"/>
        <rFont val="Roboto Condensed"/>
      </rPr>
      <t xml:space="preserve">
</t>
    </r>
    <r>
      <rPr>
        <sz val="11"/>
        <color rgb="FF006096"/>
        <rFont val="Roboto Condensed"/>
      </rPr>
      <t>- Ensure that all managed devices are governed by a Platform Settings Policy as described above.</t>
    </r>
    <r>
      <rPr>
        <sz val="11"/>
        <color rgb="FF006096"/>
        <rFont val="Roboto Condensed"/>
      </rPr>
      <t xml:space="preserve">
</t>
    </r>
    <r>
      <rPr>
        <sz val="11"/>
        <color rgb="FF000000"/>
        <rFont val="Calibri"/>
      </rPr>
      <t xml:space="preserve">
</t>
    </r>
    <r>
      <rPr>
        <sz val="11"/>
        <color rgb="FF000000"/>
        <rFont val="Calibri"/>
      </rPr>
      <t>- Save your changes</t>
    </r>
  </si>
  <si>
    <r>
      <rPr>
        <sz val="11"/>
        <color rgb="FF000000"/>
        <rFont val="Calibri"/>
      </rPr>
      <t>Ensure that if SNMP is configured, that only SNMPv3 is enabled.</t>
    </r>
  </si>
  <si>
    <r>
      <rPr>
        <sz val="11"/>
        <color rgb="FF006096"/>
        <rFont val="Roboto Condensed"/>
      </rPr>
      <t>- Navigate to devices / platform settings</t>
    </r>
    <r>
      <rPr>
        <sz val="11"/>
        <color rgb="FF006096"/>
        <rFont val="Roboto Condensed"/>
      </rPr>
      <t xml:space="preserve">
</t>
    </r>
    <r>
      <rPr>
        <sz val="11"/>
        <color rgb="FF006096"/>
        <rFont val="Roboto Condensed"/>
      </rPr>
      <t>- Ensure that there is a Platform Settings Policy</t>
    </r>
    <r>
      <rPr>
        <sz val="11"/>
        <color rgb="FF006096"/>
        <rFont val="Roboto Condensed"/>
      </rPr>
      <t xml:space="preserve">
</t>
    </r>
    <r>
      <rPr>
        <sz val="11"/>
        <color rgb="FF006096"/>
        <rFont val="Roboto Condensed"/>
      </rPr>
      <t>- Edit each Policy in Turn</t>
    </r>
    <r>
      <rPr>
        <sz val="11"/>
        <color rgb="FF006096"/>
        <rFont val="Roboto Condensed"/>
      </rPr>
      <t xml:space="preserve">
</t>
    </r>
    <r>
      <rPr>
        <sz val="11"/>
        <color rgb="FF006096"/>
        <rFont val="Roboto Condensed"/>
      </rPr>
      <t>- Under "SNMP", ensure that "Enable SNMP Servers" is enabled</t>
    </r>
    <r>
      <rPr>
        <sz val="11"/>
        <color rgb="FF006096"/>
        <rFont val="Roboto Condensed"/>
      </rPr>
      <t xml:space="preserve">
</t>
    </r>
    <r>
      <rPr>
        <sz val="11"/>
        <color rgb="FF006096"/>
        <rFont val="Roboto Condensed"/>
      </rPr>
      <t>- Ensure that the "Read Community String" field is empty</t>
    </r>
    <r>
      <rPr>
        <sz val="11"/>
        <color rgb="FF006096"/>
        <rFont val="Roboto Condensed"/>
      </rPr>
      <t xml:space="preserve">
</t>
    </r>
    <r>
      <rPr>
        <sz val="11"/>
        <color rgb="FF006096"/>
        <rFont val="Roboto Condensed"/>
      </rPr>
      <t>- Under "Users" verify that at least one SNMPv3 user is created</t>
    </r>
    <r>
      <rPr>
        <sz val="11"/>
        <color rgb="FF006096"/>
        <rFont val="Roboto Condensed"/>
      </rPr>
      <t xml:space="preserve">
</t>
    </r>
    <r>
      <rPr>
        <sz val="11"/>
        <color rgb="FF006096"/>
        <rFont val="Roboto Condensed"/>
      </rPr>
      <t>- If applicable, set the "Encryption Password Type" is set to "Encrypted"</t>
    </r>
    <r>
      <rPr>
        <sz val="11"/>
        <color rgb="FF006096"/>
        <rFont val="Roboto Condensed"/>
      </rPr>
      <t xml:space="preserve">
</t>
    </r>
    <r>
      <rPr>
        <sz val="11"/>
        <color rgb="FF006096"/>
        <rFont val="Roboto Condensed"/>
      </rPr>
      <t>- If applicable, set the "Auth Algorithm Type" to SHA or SHA256</t>
    </r>
    <r>
      <rPr>
        <sz val="11"/>
        <color rgb="FF006096"/>
        <rFont val="Roboto Condensed"/>
      </rPr>
      <t xml:space="preserve">
</t>
    </r>
    <r>
      <rPr>
        <sz val="11"/>
        <color rgb="FF006096"/>
        <rFont val="Roboto Condensed"/>
      </rPr>
      <t>- If applicable, set the "Encryption Type" to AES256</t>
    </r>
    <r>
      <rPr>
        <sz val="11"/>
        <color rgb="FF006096"/>
        <rFont val="Roboto Condensed"/>
      </rPr>
      <t xml:space="preserve">
</t>
    </r>
    <r>
      <rPr>
        <sz val="11"/>
        <color rgb="FF000000"/>
        <rFont val="Calibri"/>
      </rPr>
      <t xml:space="preserve">
</t>
    </r>
    <r>
      <rPr>
        <sz val="11"/>
        <color rgb="FF006096"/>
        <rFont val="Roboto Condensed"/>
      </rPr>
      <t>- Under the "Hosts" tab:</t>
    </r>
    <r>
      <rPr>
        <sz val="11"/>
        <color rgb="FF006096"/>
        <rFont val="Roboto Condensed"/>
      </rPr>
      <t xml:space="preserve">
</t>
    </r>
    <r>
      <rPr>
        <sz val="11"/>
        <color rgb="FF006096"/>
        <rFont val="Roboto Condensed"/>
      </rPr>
      <t>- Verify that the IP address of your SNMP Server is configured to restrict access</t>
    </r>
    <r>
      <rPr>
        <sz val="11"/>
        <color rgb="FF006096"/>
        <rFont val="Roboto Condensed"/>
      </rPr>
      <t xml:space="preserve">
</t>
    </r>
    <r>
      <rPr>
        <sz val="11"/>
        <color rgb="FF006096"/>
        <rFont val="Roboto Condensed"/>
      </rPr>
      <t>- Verify that the SNMP Version is set to 3</t>
    </r>
    <r>
      <rPr>
        <sz val="11"/>
        <color rgb="FF006096"/>
        <rFont val="Roboto Condensed"/>
      </rPr>
      <t xml:space="preserve">
</t>
    </r>
    <r>
      <rPr>
        <sz val="11"/>
        <color rgb="FF006096"/>
        <rFont val="Roboto Condensed"/>
      </rPr>
      <t>- Ensure that appropriate Usernames (as assessed above) are set</t>
    </r>
    <r>
      <rPr>
        <sz val="11"/>
        <color rgb="FF006096"/>
        <rFont val="Roboto Condensed"/>
      </rPr>
      <t xml:space="preserve">
</t>
    </r>
    <r>
      <rPr>
        <sz val="11"/>
        <color rgb="FF006096"/>
        <rFont val="Roboto Condensed"/>
      </rPr>
      <t>- Ensure that Polling Hosts are set to "Poll"</t>
    </r>
    <r>
      <rPr>
        <sz val="11"/>
        <color rgb="FF006096"/>
        <rFont val="Roboto Condensed"/>
      </rPr>
      <t xml:space="preserve">
</t>
    </r>
    <r>
      <rPr>
        <sz val="11"/>
        <color rgb="FF006096"/>
        <rFont val="Roboto Condensed"/>
      </rPr>
      <t>- Ensure that logging hosts are set to "Trap"</t>
    </r>
    <r>
      <rPr>
        <sz val="11"/>
        <color rgb="FF006096"/>
        <rFont val="Roboto Condensed"/>
      </rPr>
      <t xml:space="preserve">
</t>
    </r>
    <r>
      <rPr>
        <sz val="11"/>
        <color rgb="FF006096"/>
        <rFont val="Roboto Condensed"/>
      </rPr>
      <t>- Ensure that appropriate interfaces are set to send or receive requests</t>
    </r>
    <r>
      <rPr>
        <sz val="11"/>
        <color rgb="FF006096"/>
        <rFont val="Roboto Condensed"/>
      </rPr>
      <t xml:space="preserve">
</t>
    </r>
    <r>
      <rPr>
        <sz val="11"/>
        <color rgb="FF000000"/>
        <rFont val="Calibri"/>
      </rPr>
      <t xml:space="preserve">
</t>
    </r>
    <r>
      <rPr>
        <sz val="11"/>
        <color rgb="FF006096"/>
        <rFont val="Roboto Condensed"/>
      </rPr>
      <t>- Under "Policy Assignments" (upper right of this display), ensure that the "Selected Devices" column contains all applicable devices for this policy.</t>
    </r>
    <r>
      <rPr>
        <sz val="11"/>
        <color rgb="FF006096"/>
        <rFont val="Roboto Condensed"/>
      </rPr>
      <t xml:space="preserve">
</t>
    </r>
    <r>
      <rPr>
        <sz val="11"/>
        <color rgb="FF006096"/>
        <rFont val="Roboto Condensed"/>
      </rPr>
      <t>- Ensure that all managed devices are governed by a Platform Settings Policy as described above.</t>
    </r>
    <r>
      <rPr>
        <sz val="11"/>
        <color rgb="FF006096"/>
        <rFont val="Roboto Condensed"/>
      </rPr>
      <t xml:space="preserve">
</t>
    </r>
  </si>
  <si>
    <t>Scanning</t>
  </si>
  <si>
    <t>1.5.1.1</t>
  </si>
  <si>
    <r>
      <rPr>
        <sz val="11"/>
        <rFont val="Calibri"/>
      </rPr>
      <t>Run Scheduled Nmap Scans</t>
    </r>
  </si>
  <si>
    <r>
      <rPr>
        <sz val="11"/>
        <color rgb="FF006096"/>
        <rFont val="Roboto Condensed"/>
      </rPr>
      <t xml:space="preserve">- Navigate to Policies &gt; Network Discovery &gt; Actions &gt; Scanners </t>
    </r>
    <r>
      <rPr>
        <sz val="11"/>
        <color rgb="FF006096"/>
        <rFont val="Roboto Condensed"/>
      </rPr>
      <t xml:space="preserve">
</t>
    </r>
    <r>
      <rPr>
        <sz val="11"/>
        <color rgb="FF006096"/>
        <rFont val="Roboto Condensed"/>
      </rPr>
      <t>- Choose "Add Nmap Instance"</t>
    </r>
    <r>
      <rPr>
        <sz val="11"/>
        <color rgb="FF006096"/>
        <rFont val="Roboto Condensed"/>
      </rPr>
      <t xml:space="preserve">
</t>
    </r>
    <r>
      <rPr>
        <sz val="11"/>
        <color rgb="FF006096"/>
        <rFont val="Roboto Condensed"/>
      </rPr>
      <t>- Give your scanner a meaningful name</t>
    </r>
    <r>
      <rPr>
        <sz val="11"/>
        <color rgb="FF006096"/>
        <rFont val="Roboto Condensed"/>
      </rPr>
      <t xml:space="preserve">
</t>
    </r>
    <r>
      <rPr>
        <sz val="11"/>
        <color rgb="FF006096"/>
        <rFont val="Roboto Condensed"/>
      </rPr>
      <t>- The scan defaults are generally reasonable, but can be adjusted in any way that optimizes the scan duration and impact for your environment.  The important thing is that the scan occurs.</t>
    </r>
    <r>
      <rPr>
        <sz val="11"/>
        <color rgb="FF006096"/>
        <rFont val="Roboto Condensed"/>
      </rPr>
      <t xml:space="preserve">
</t>
    </r>
    <r>
      <rPr>
        <sz val="11"/>
        <color rgb="FF006096"/>
        <rFont val="Roboto Condensed"/>
      </rPr>
      <t>- Press Save</t>
    </r>
    <r>
      <rPr>
        <sz val="11"/>
        <color rgb="FF006096"/>
        <rFont val="Roboto Condensed"/>
      </rPr>
      <t xml:space="preserve">
</t>
    </r>
    <r>
      <rPr>
        <sz val="11"/>
        <color rgb="FF000000"/>
        <rFont val="Calibri"/>
      </rPr>
      <t xml:space="preserve">
</t>
    </r>
    <r>
      <rPr>
        <sz val="11"/>
        <color rgb="FF006096"/>
        <rFont val="Roboto Condensed"/>
      </rPr>
      <t>- Navigate to Policies &gt; Network Discovery &gt; Actions &gt; Scanners &gt; Targets</t>
    </r>
    <r>
      <rPr>
        <sz val="11"/>
        <color rgb="FF006096"/>
        <rFont val="Roboto Condensed"/>
      </rPr>
      <t xml:space="preserve">
</t>
    </r>
    <r>
      <rPr>
        <sz val="11"/>
        <color rgb="FF006096"/>
        <rFont val="Roboto Condensed"/>
      </rPr>
      <t>- Choose "Create Scan Target"</t>
    </r>
    <r>
      <rPr>
        <sz val="11"/>
        <color rgb="FF006096"/>
        <rFont val="Roboto Condensed"/>
      </rPr>
      <t xml:space="preserve">
</t>
    </r>
    <r>
      <rPr>
        <sz val="11"/>
        <color rgb="FF006096"/>
        <rFont val="Roboto Condensed"/>
      </rPr>
      <t>- Give the target a meaningful name</t>
    </r>
    <r>
      <rPr>
        <sz val="11"/>
        <color rgb="FF006096"/>
        <rFont val="Roboto Condensed"/>
      </rPr>
      <t xml:space="preserve">
</t>
    </r>
    <r>
      <rPr>
        <sz val="11"/>
        <color rgb="FF006096"/>
        <rFont val="Roboto Condensed"/>
      </rPr>
      <t>- In the IP Range, add all target subnets.  Be sure to limit this scope such that the scan will complete in a reasonable time.</t>
    </r>
    <r>
      <rPr>
        <sz val="11"/>
        <color rgb="FF006096"/>
        <rFont val="Roboto Condensed"/>
      </rPr>
      <t xml:space="preserve">
</t>
    </r>
    <r>
      <rPr>
        <sz val="11"/>
        <color rgb="FF006096"/>
        <rFont val="Roboto Condensed"/>
      </rPr>
      <t>- In the "Ports" field, the default port range is 1-1024.  This is a good default for an initial scan, but should be expanded to include all ports once you have a better gauge of  the scan times and impacts.</t>
    </r>
    <r>
      <rPr>
        <sz val="11"/>
        <color rgb="FF006096"/>
        <rFont val="Roboto Condensed"/>
      </rPr>
      <t xml:space="preserve">
</t>
    </r>
    <r>
      <rPr>
        <sz val="11"/>
        <color rgb="FF006096"/>
        <rFont val="Roboto Condensed"/>
      </rPr>
      <t>- After the first test scans are complete, this field should be changed to 1-65535.  However this is not a good range for the initial scan(s).</t>
    </r>
    <r>
      <rPr>
        <sz val="11"/>
        <color rgb="FF006096"/>
        <rFont val="Roboto Condensed"/>
      </rPr>
      <t xml:space="preserve">
</t>
    </r>
    <r>
      <rPr>
        <sz val="11"/>
        <color rgb="FF000000"/>
        <rFont val="Calibri"/>
      </rPr>
      <t xml:space="preserve">
</t>
    </r>
    <r>
      <rPr>
        <sz val="11"/>
        <color rgb="FF006096"/>
        <rFont val="Roboto Condensed"/>
      </rPr>
      <t>- Under System &gt; Tools &gt; Scheduling</t>
    </r>
    <r>
      <rPr>
        <sz val="11"/>
        <color rgb="FF006096"/>
        <rFont val="Roboto Condensed"/>
      </rPr>
      <t xml:space="preserve">
</t>
    </r>
    <r>
      <rPr>
        <sz val="11"/>
        <color rgb="FF006096"/>
        <rFont val="Roboto Condensed"/>
      </rPr>
      <t>- Select "Add Task"</t>
    </r>
    <r>
      <rPr>
        <sz val="11"/>
        <color rgb="FF006096"/>
        <rFont val="Roboto Condensed"/>
      </rPr>
      <t xml:space="preserve">
</t>
    </r>
    <r>
      <rPr>
        <sz val="11"/>
        <color rgb="FF006096"/>
        <rFont val="Roboto Condensed"/>
      </rPr>
      <t>- Choose "Nmap Scan"</t>
    </r>
    <r>
      <rPr>
        <sz val="11"/>
        <color rgb="FF006096"/>
        <rFont val="Roboto Condensed"/>
      </rPr>
      <t xml:space="preserve">
</t>
    </r>
    <r>
      <rPr>
        <sz val="11"/>
        <color rgb="FF006096"/>
        <rFont val="Roboto Condensed"/>
      </rPr>
      <t>- Give the Nmap Scan a meaningful name</t>
    </r>
    <r>
      <rPr>
        <sz val="11"/>
        <color rgb="FF006096"/>
        <rFont val="Roboto Condensed"/>
      </rPr>
      <t xml:space="preserve">
</t>
    </r>
    <r>
      <rPr>
        <sz val="11"/>
        <color rgb="FF006096"/>
        <rFont val="Roboto Condensed"/>
      </rPr>
      <t>- Choose "Recurring"</t>
    </r>
    <r>
      <rPr>
        <sz val="11"/>
        <color rgb="FF006096"/>
        <rFont val="Roboto Condensed"/>
      </rPr>
      <t xml:space="preserve">
</t>
    </r>
    <r>
      <rPr>
        <sz val="11"/>
        <color rgb="FF006096"/>
        <rFont val="Roboto Condensed"/>
      </rPr>
      <t>- Repeat every "1" days</t>
    </r>
    <r>
      <rPr>
        <sz val="11"/>
        <color rgb="FF006096"/>
        <rFont val="Roboto Condensed"/>
      </rPr>
      <t xml:space="preserve">
</t>
    </r>
    <r>
      <rPr>
        <sz val="11"/>
        <color rgb="FF006096"/>
        <rFont val="Roboto Condensed"/>
      </rPr>
      <t>- Run during production hours, the goal being to discover all servers and workstations, not just the ones on the network during off hours</t>
    </r>
    <r>
      <rPr>
        <sz val="11"/>
        <color rgb="FF006096"/>
        <rFont val="Roboto Condensed"/>
      </rPr>
      <t xml:space="preserve">
</t>
    </r>
    <r>
      <rPr>
        <sz val="11"/>
        <color rgb="FF006096"/>
        <rFont val="Roboto Condensed"/>
      </rPr>
      <t>- For the Target, choose the one that is defined above</t>
    </r>
    <r>
      <rPr>
        <sz val="11"/>
        <color rgb="FF006096"/>
        <rFont val="Roboto Condensed"/>
      </rPr>
      <t xml:space="preserve">
</t>
    </r>
    <r>
      <rPr>
        <sz val="11"/>
        <color rgb="FF006096"/>
        <rFont val="Roboto Condensed"/>
      </rPr>
      <t>- For the "Remediation", choose the Nmap Scanner instance that is defined above</t>
    </r>
    <r>
      <rPr>
        <sz val="11"/>
        <color rgb="FF006096"/>
        <rFont val="Roboto Condensed"/>
      </rPr>
      <t xml:space="preserve">
</t>
    </r>
    <r>
      <rPr>
        <sz val="11"/>
        <color rgb="FF006096"/>
        <rFont val="Roboto Condensed"/>
      </rPr>
      <t>- Press "Save"</t>
    </r>
    <r>
      <rPr>
        <sz val="11"/>
        <color rgb="FF006096"/>
        <rFont val="Roboto Condensed"/>
      </rPr>
      <t xml:space="preserve">
</t>
    </r>
  </si>
  <si>
    <r>
      <rPr>
        <sz val="11"/>
        <color rgb="FF000000"/>
        <rFont val="Calibri"/>
      </rPr>
      <t>Internal subnets should be scanned periodically to discover new hosts and services, also to identify when services or hosts are retired.</t>
    </r>
  </si>
  <si>
    <r>
      <rPr>
        <sz val="11"/>
        <color rgb="FF000000"/>
        <rFont val="Calibri"/>
      </rPr>
      <t>To verify the configuration of the scans:</t>
    </r>
    <r>
      <rPr>
        <sz val="11"/>
        <color rgb="FF000000"/>
        <rFont val="Calibri"/>
      </rPr>
      <t xml:space="preserve">
</t>
    </r>
    <r>
      <rPr>
        <sz val="11"/>
        <color rgb="FF006096"/>
        <rFont val="Roboto Condensed"/>
      </rPr>
      <t xml:space="preserve">- Navigate to Policies &gt; Network Discovery &gt; Actions &gt; Scanners </t>
    </r>
    <r>
      <rPr>
        <sz val="11"/>
        <color rgb="FF006096"/>
        <rFont val="Roboto Condensed"/>
      </rPr>
      <t xml:space="preserve">
</t>
    </r>
    <r>
      <rPr>
        <sz val="11"/>
        <color rgb="FF006096"/>
        <rFont val="Roboto Condensed"/>
      </rPr>
      <t>- Verify that an Nmap Scanner is defined</t>
    </r>
    <r>
      <rPr>
        <sz val="11"/>
        <color rgb="FF006096"/>
        <rFont val="Roboto Condensed"/>
      </rPr>
      <t xml:space="preserve">
</t>
    </r>
    <r>
      <rPr>
        <sz val="11"/>
        <color rgb="FF000000"/>
        <rFont val="Calibri"/>
      </rPr>
      <t xml:space="preserve">
</t>
    </r>
    <r>
      <rPr>
        <sz val="11"/>
        <color rgb="FF006096"/>
        <rFont val="Roboto Condensed"/>
      </rPr>
      <t>- Navigate to Policies &gt; Network Discovery &gt; Actions &gt; Scanners &gt; Targets</t>
    </r>
    <r>
      <rPr>
        <sz val="11"/>
        <color rgb="FF006096"/>
        <rFont val="Roboto Condensed"/>
      </rPr>
      <t xml:space="preserve">
</t>
    </r>
    <r>
      <rPr>
        <sz val="11"/>
        <color rgb="FF006096"/>
        <rFont val="Roboto Condensed"/>
      </rPr>
      <t>- Verify that a "Scan Target" exists</t>
    </r>
    <r>
      <rPr>
        <sz val="11"/>
        <color rgb="FF006096"/>
        <rFont val="Roboto Condensed"/>
      </rPr>
      <t xml:space="preserve">
</t>
    </r>
    <r>
      <rPr>
        <sz val="11"/>
        <color rgb="FF006096"/>
        <rFont val="Roboto Condensed"/>
      </rPr>
      <t>- Edit the target, ensure that all reachable internal subnets are fully represented.</t>
    </r>
    <r>
      <rPr>
        <sz val="11"/>
        <color rgb="FF006096"/>
        <rFont val="Roboto Condensed"/>
      </rPr>
      <t xml:space="preserve">
</t>
    </r>
    <r>
      <rPr>
        <sz val="11"/>
        <color rgb="FF006096"/>
        <rFont val="Roboto Condensed"/>
      </rPr>
      <t xml:space="preserve">- In the "Ports" field, ensure that the port range is 1-65535. </t>
    </r>
    <r>
      <rPr>
        <sz val="11"/>
        <color rgb="FF006096"/>
        <rFont val="Roboto Condensed"/>
      </rPr>
      <t xml:space="preserve">
</t>
    </r>
    <r>
      <rPr>
        <sz val="11"/>
        <color rgb="FF000000"/>
        <rFont val="Calibri"/>
      </rPr>
      <t xml:space="preserve">
</t>
    </r>
    <r>
      <rPr>
        <sz val="11"/>
        <color rgb="FF006096"/>
        <rFont val="Roboto Condensed"/>
      </rPr>
      <t>- Navigate to System &gt; Tools &gt; Scheduling</t>
    </r>
    <r>
      <rPr>
        <sz val="11"/>
        <color rgb="FF006096"/>
        <rFont val="Roboto Condensed"/>
      </rPr>
      <t xml:space="preserve">
</t>
    </r>
    <r>
      <rPr>
        <sz val="11"/>
        <color rgb="FF006096"/>
        <rFont val="Roboto Condensed"/>
      </rPr>
      <t>- Verify that a periodic "Nmap Scan" task exists</t>
    </r>
    <r>
      <rPr>
        <sz val="11"/>
        <color rgb="FF006096"/>
        <rFont val="Roboto Condensed"/>
      </rPr>
      <t xml:space="preserve">
</t>
    </r>
    <r>
      <rPr>
        <sz val="11"/>
        <color rgb="FF006096"/>
        <rFont val="Roboto Condensed"/>
      </rPr>
      <t>- Edit the task, verify that this task is scheduled for regular production hours</t>
    </r>
    <r>
      <rPr>
        <sz val="11"/>
        <color rgb="FF006096"/>
        <rFont val="Roboto Condensed"/>
      </rPr>
      <t xml:space="preserve">
</t>
    </r>
    <r>
      <rPr>
        <sz val="11"/>
        <color rgb="FF006096"/>
        <rFont val="Roboto Condensed"/>
      </rPr>
      <t>- Verify that the task is scheduled to run periodically, once per day if possible.</t>
    </r>
    <r>
      <rPr>
        <sz val="11"/>
        <color rgb="FF006096"/>
        <rFont val="Roboto Condensed"/>
      </rPr>
      <t xml:space="preserve">
</t>
    </r>
    <r>
      <rPr>
        <sz val="11"/>
        <color rgb="FF006096"/>
        <rFont val="Roboto Condensed"/>
      </rPr>
      <t>- In the Target field, ensure that this has the value of the "all subnets" target above</t>
    </r>
    <r>
      <rPr>
        <sz val="11"/>
        <color rgb="FF006096"/>
        <rFont val="Roboto Condensed"/>
      </rPr>
      <t xml:space="preserve">
</t>
    </r>
    <r>
      <rPr>
        <sz val="11"/>
        <color rgb="FF006096"/>
        <rFont val="Roboto Condensed"/>
      </rPr>
      <t>- In the "Remediation" field, ensure that the value is the Nmap Scanner instance defined above</t>
    </r>
    <r>
      <rPr>
        <sz val="11"/>
        <color rgb="FF006096"/>
        <rFont val="Roboto Condensed"/>
      </rPr>
      <t xml:space="preserve">
</t>
    </r>
    <r>
      <rPr>
        <sz val="11"/>
        <color rgb="FF000000"/>
        <rFont val="Calibri"/>
      </rPr>
      <t xml:space="preserve">
</t>
    </r>
    <r>
      <rPr>
        <sz val="11"/>
        <color rgb="FF000000"/>
        <rFont val="Calibri"/>
      </rPr>
      <t>To verify successful completion of scans:</t>
    </r>
    <r>
      <rPr>
        <sz val="11"/>
        <color rgb="FF000000"/>
        <rFont val="Calibri"/>
      </rPr>
      <t xml:space="preserve">
</t>
    </r>
    <r>
      <rPr>
        <sz val="11"/>
        <color rgb="FF006096"/>
        <rFont val="Roboto Condensed"/>
      </rPr>
      <t>- Navigate to Policies &gt; Network Discovery &gt; Actions &gt; Scanners &gt; Scan Results to verify that scans are completing successfully and consistently</t>
    </r>
    <r>
      <rPr>
        <sz val="11"/>
        <color rgb="FF006096"/>
        <rFont val="Roboto Condensed"/>
      </rPr>
      <t xml:space="preserve">
</t>
    </r>
  </si>
  <si>
    <r>
      <rPr>
        <sz val="11"/>
        <color rgb="FF000000"/>
        <rFont val="Calibri"/>
      </rPr>
      <t>By default Nmap scans are not defined</t>
    </r>
  </si>
  <si>
    <t>Database Settings</t>
  </si>
  <si>
    <t>1.6.1</t>
  </si>
  <si>
    <r>
      <rPr>
        <sz val="11"/>
        <rFont val="Calibri"/>
      </rPr>
      <t>Set Database Retention Policies</t>
    </r>
  </si>
  <si>
    <r>
      <rPr>
        <sz val="11"/>
        <color rgb="FF006096"/>
        <rFont val="Roboto Condensed"/>
      </rPr>
      <t>System &gt; Configuration &gt; Database</t>
    </r>
    <r>
      <rPr>
        <sz val="11"/>
        <color rgb="FF006096"/>
        <rFont val="Roboto Condensed"/>
      </rPr>
      <t xml:space="preserve">
</t>
    </r>
    <r>
      <rPr>
        <sz val="11"/>
        <color rgb="FF000000"/>
        <rFont val="Calibri"/>
      </rPr>
      <t xml:space="preserve">
</t>
    </r>
    <r>
      <rPr>
        <sz val="11"/>
        <color rgb="FF000000"/>
        <rFont val="Calibri"/>
      </rPr>
      <t>These values are often set to values that don't reflect day-to-day working environments for many organizations.</t>
    </r>
    <r>
      <rPr>
        <sz val="11"/>
        <color rgb="FF000000"/>
        <rFont val="Calibri"/>
      </rPr>
      <t xml:space="preserve">
</t>
    </r>
    <r>
      <rPr>
        <sz val="11"/>
        <color rgb="FF000000"/>
        <rFont val="Calibri"/>
      </rPr>
      <t>In many environments, these settings can be adjusted down as these event volumes are usually lower:</t>
    </r>
    <r>
      <rPr>
        <sz val="11"/>
        <color rgb="FF000000"/>
        <rFont val="Calibri"/>
      </rPr>
      <t xml:space="preserve">
</t>
    </r>
    <r>
      <rPr>
        <sz val="11"/>
        <color rgb="FF000000"/>
        <rFont val="Calibri"/>
      </rPr>
      <t>- Health Event Database</t>
    </r>
    <r>
      <rPr>
        <sz val="11"/>
        <color rgb="FF000000"/>
        <rFont val="Calibri"/>
      </rPr>
      <t xml:space="preserve">
</t>
    </r>
    <r>
      <rPr>
        <sz val="11"/>
        <color rgb="FF000000"/>
        <rFont val="Calibri"/>
      </rPr>
      <t>- Audit Event Database</t>
    </r>
    <r>
      <rPr>
        <sz val="11"/>
        <color rgb="FF000000"/>
        <rFont val="Calibri"/>
      </rPr>
      <t xml:space="preserve">
</t>
    </r>
    <r>
      <rPr>
        <sz val="11"/>
        <color rgb="FF000000"/>
        <rFont val="Calibri"/>
      </rPr>
      <t>- White List Violation History Database</t>
    </r>
    <r>
      <rPr>
        <sz val="11"/>
        <color rgb="FF000000"/>
        <rFont val="Calibri"/>
      </rPr>
      <t xml:space="preserve">
</t>
    </r>
    <r>
      <rPr>
        <sz val="11"/>
        <color rgb="FF000000"/>
        <rFont val="Calibri"/>
      </rPr>
      <t>- Remediation Status Event Database</t>
    </r>
    <r>
      <rPr>
        <sz val="11"/>
        <color rgb="FF000000"/>
        <rFont val="Calibri"/>
      </rPr>
      <t xml:space="preserve">
</t>
    </r>
    <r>
      <rPr>
        <sz val="11"/>
        <color rgb="FF000000"/>
        <rFont val="Calibri"/>
      </rPr>
      <t>If no VPN is configured (such as in a FirePower Services installation) then that database is not needed at all.  Similarly, if a feature is not licensed (for instance the Malware license, which uses the Malware and File databases), those databases can be reduced or zero'd out (note that the minimum value for the Malware Events Database is 10,000, even in the absence of a license)</t>
    </r>
    <r>
      <rPr>
        <sz val="11"/>
        <color rgb="FF000000"/>
        <rFont val="Calibri"/>
      </rPr>
      <t xml:space="preserve">
</t>
    </r>
    <r>
      <rPr>
        <sz val="11"/>
        <color rgb="FF000000"/>
        <rFont val="Calibri"/>
      </rPr>
      <t>In a storage constrained setting (such as when using the Virtual FMC), these settings can often also be considered for reduction:</t>
    </r>
    <r>
      <rPr>
        <sz val="11"/>
        <color rgb="FF000000"/>
        <rFont val="Calibri"/>
      </rPr>
      <t xml:space="preserve">
</t>
    </r>
    <r>
      <rPr>
        <sz val="11"/>
        <color rgb="FF000000"/>
        <rFont val="Calibri"/>
      </rPr>
      <t>- Intrusion Event Database</t>
    </r>
    <r>
      <rPr>
        <sz val="11"/>
        <color rgb="FF000000"/>
        <rFont val="Calibri"/>
      </rPr>
      <t xml:space="preserve">
</t>
    </r>
    <r>
      <rPr>
        <sz val="11"/>
        <color rgb="FF000000"/>
        <rFont val="Calibri"/>
      </rPr>
      <t>- Malware Event Database</t>
    </r>
    <r>
      <rPr>
        <sz val="11"/>
        <color rgb="FF000000"/>
        <rFont val="Calibri"/>
      </rPr>
      <t xml:space="preserve">
</t>
    </r>
    <r>
      <rPr>
        <sz val="11"/>
        <color rgb="FF000000"/>
        <rFont val="Calibri"/>
      </rPr>
      <t>After reductions are completed, the Connection Database and Connection Summary Database will often be increased.</t>
    </r>
    <r>
      <rPr>
        <sz val="11"/>
        <color rgb="FF000000"/>
        <rFont val="Calibri"/>
      </rPr>
      <t xml:space="preserve">
</t>
    </r>
    <r>
      <rPr>
        <sz val="11"/>
        <color rgb="FF000000"/>
        <rFont val="Calibri"/>
      </rPr>
      <t>The goal is usually to have each event Database hold roughly the same time-period of events.  In most environments, it is desired to have a longer retention of "catastrophic" events such as those stored in the Intrusion or Malware databases than "operational" events such as those in the Connection database.  However, the Connection database is the one most often referenced to troubleshoot rule issues or monitor behaviours, so in most environments at least 1-4 weeks is desired in that database.</t>
    </r>
    <r>
      <rPr>
        <sz val="11"/>
        <color rgb="FF000000"/>
        <rFont val="Calibri"/>
      </rPr>
      <t xml:space="preserve">
</t>
    </r>
    <r>
      <rPr>
        <sz val="11"/>
        <color rgb="FF000000"/>
        <rFont val="Calibri"/>
      </rPr>
      <t>This makes for an interesting "tightrope" of configurations that can take an extended period of time to optimize for many organizations.</t>
    </r>
  </si>
  <si>
    <r>
      <rPr>
        <sz val="11"/>
        <color rgb="FF000000"/>
        <rFont val="Calibri"/>
      </rPr>
      <t>The various databases within Firepower are set to maximum values of events rather than time periods, with an overall maximum count.  These values vary by model (see the "defaults" section in this recommendation)</t>
    </r>
  </si>
  <si>
    <r>
      <rPr>
        <sz val="11"/>
        <color rgb="FF000000"/>
        <rFont val="Calibri"/>
      </rPr>
      <t>This adjustment of database limits is quite often specific to each organization.  Care should be taken that while the Intrusion or Malware databases are often reduced in size, that they won't reach an "overflow" condition in the event of an actual Intrusion or Malware event.</t>
    </r>
  </si>
  <si>
    <r>
      <rPr>
        <sz val="11"/>
        <color rgb="FF006096"/>
        <rFont val="Roboto Condensed"/>
      </rPr>
      <t>System &gt; Configuration &gt; Database</t>
    </r>
    <r>
      <rPr>
        <sz val="11"/>
        <color rgb="FF006096"/>
        <rFont val="Roboto Condensed"/>
      </rPr>
      <t xml:space="preserve">
</t>
    </r>
    <r>
      <rPr>
        <sz val="11"/>
        <color rgb="FF000000"/>
        <rFont val="Calibri"/>
      </rPr>
      <t xml:space="preserve">
</t>
    </r>
    <r>
      <rPr>
        <sz val="11"/>
        <color rgb="FF000000"/>
        <rFont val="Calibri"/>
      </rPr>
      <t>Verify that the settings are appropriate to your environment and event volumes</t>
    </r>
  </si>
  <si>
    <r>
      <rPr>
        <sz val="11"/>
        <color rgb="FF000000"/>
        <rFont val="Calibri"/>
      </rPr>
      <t>The default values for database retention will vary by model.  For instance, the defaults for the FMCv (the most widely deployed model) are:</t>
    </r>
    <r>
      <rPr>
        <sz val="11"/>
        <color rgb="FF000000"/>
        <rFont val="Calibri"/>
      </rPr>
      <t xml:space="preserve">
</t>
    </r>
    <r>
      <rPr>
        <sz val="11"/>
        <color rgb="FF006096"/>
        <rFont val="Roboto Condensed"/>
      </rPr>
      <t>Intrusion Events                                    1,000,000</t>
    </r>
    <r>
      <rPr>
        <sz val="11"/>
        <color rgb="FF006096"/>
        <rFont val="Roboto Condensed"/>
      </rPr>
      <t xml:space="preserve">
</t>
    </r>
    <r>
      <rPr>
        <sz val="11"/>
        <color rgb="FF006096"/>
        <rFont val="Roboto Condensed"/>
      </rPr>
      <t>Discovery Event Database                            1,000,000</t>
    </r>
    <r>
      <rPr>
        <sz val="11"/>
        <color rgb="FF006096"/>
        <rFont val="Roboto Condensed"/>
      </rPr>
      <t xml:space="preserve">
</t>
    </r>
    <r>
      <rPr>
        <sz val="11"/>
        <color rgb="FF006096"/>
        <rFont val="Roboto Condensed"/>
      </rPr>
      <t>Connection Database (Connection Events)             1,000,000</t>
    </r>
    <r>
      <rPr>
        <sz val="11"/>
        <color rgb="FF006096"/>
        <rFont val="Roboto Condensed"/>
      </rPr>
      <t xml:space="preserve">
</t>
    </r>
    <r>
      <rPr>
        <sz val="11"/>
        <color rgb="FF006096"/>
        <rFont val="Roboto Condensed"/>
      </rPr>
      <t>Connection Database (Security Intelligence Events)  1,000,000</t>
    </r>
    <r>
      <rPr>
        <sz val="11"/>
        <color rgb="FF006096"/>
        <rFont val="Roboto Condensed"/>
      </rPr>
      <t xml:space="preserve">
</t>
    </r>
    <r>
      <rPr>
        <sz val="11"/>
        <color rgb="FF006096"/>
        <rFont val="Roboto Condensed"/>
      </rPr>
      <t>Connection Summary Database                         2,000,000</t>
    </r>
    <r>
      <rPr>
        <sz val="11"/>
        <color rgb="FF006096"/>
        <rFont val="Roboto Condensed"/>
      </rPr>
      <t xml:space="preserve">
</t>
    </r>
    <r>
      <rPr>
        <sz val="11"/>
        <color rgb="FF006096"/>
        <rFont val="Roboto Condensed"/>
      </rPr>
      <t>Correltion &amp; White List Database                    1,000,000</t>
    </r>
    <r>
      <rPr>
        <sz val="11"/>
        <color rgb="FF006096"/>
        <rFont val="Roboto Condensed"/>
      </rPr>
      <t xml:space="preserve">
</t>
    </r>
    <r>
      <rPr>
        <sz val="11"/>
        <color rgb="FF006096"/>
        <rFont val="Roboto Condensed"/>
      </rPr>
      <t>Malware Database                                    1,000,000</t>
    </r>
    <r>
      <rPr>
        <sz val="11"/>
        <color rgb="FF006096"/>
        <rFont val="Roboto Condensed"/>
      </rPr>
      <t xml:space="preserve">
</t>
    </r>
    <r>
      <rPr>
        <sz val="11"/>
        <color rgb="FF006096"/>
        <rFont val="Roboto Condensed"/>
      </rPr>
      <t>File Event Database                                 1,000,000</t>
    </r>
    <r>
      <rPr>
        <sz val="11"/>
        <color rgb="FF006096"/>
        <rFont val="Roboto Condensed"/>
      </rPr>
      <t xml:space="preserve">
</t>
    </r>
    <r>
      <rPr>
        <sz val="11"/>
        <color rgb="FF006096"/>
        <rFont val="Roboto Condensed"/>
      </rPr>
      <t>Health Event Database                                 100,000</t>
    </r>
    <r>
      <rPr>
        <sz val="11"/>
        <color rgb="FF006096"/>
        <rFont val="Roboto Condensed"/>
      </rPr>
      <t xml:space="preserve">
</t>
    </r>
    <r>
      <rPr>
        <sz val="11"/>
        <color rgb="FF006096"/>
        <rFont val="Roboto Condensed"/>
      </rPr>
      <t>Audit Event Database                                  100,000</t>
    </r>
    <r>
      <rPr>
        <sz val="11"/>
        <color rgb="FF006096"/>
        <rFont val="Roboto Condensed"/>
      </rPr>
      <t xml:space="preserve">
</t>
    </r>
    <r>
      <rPr>
        <sz val="11"/>
        <color rgb="FF006096"/>
        <rFont val="Roboto Condensed"/>
      </rPr>
      <t>Remediation Status Database                         1,000,000</t>
    </r>
    <r>
      <rPr>
        <sz val="11"/>
        <color rgb="FF006096"/>
        <rFont val="Roboto Condensed"/>
      </rPr>
      <t xml:space="preserve">
</t>
    </r>
    <r>
      <rPr>
        <sz val="11"/>
        <color rgb="FF006096"/>
        <rFont val="Roboto Condensed"/>
      </rPr>
      <t>White List Violation History                               30</t>
    </r>
    <r>
      <rPr>
        <sz val="11"/>
        <color rgb="FF006096"/>
        <rFont val="Roboto Condensed"/>
      </rPr>
      <t xml:space="preserve">
</t>
    </r>
    <r>
      <rPr>
        <sz val="11"/>
        <color rgb="FF006096"/>
        <rFont val="Roboto Condensed"/>
      </rPr>
      <t>User Activity                                       1,000,000</t>
    </r>
    <r>
      <rPr>
        <sz val="11"/>
        <color rgb="FF006096"/>
        <rFont val="Roboto Condensed"/>
      </rPr>
      <t xml:space="preserve">
</t>
    </r>
    <r>
      <rPr>
        <sz val="11"/>
        <color rgb="FF006096"/>
        <rFont val="Roboto Condensed"/>
      </rPr>
      <t>Rule Import Log                                     1,000,000</t>
    </r>
    <r>
      <rPr>
        <sz val="11"/>
        <color rgb="FF006096"/>
        <rFont val="Roboto Condensed"/>
      </rPr>
      <t xml:space="preserve">
</t>
    </r>
    <r>
      <rPr>
        <sz val="11"/>
        <color rgb="FF006096"/>
        <rFont val="Roboto Condensed"/>
      </rPr>
      <t>VPN Troubleshooting                                   100,000</t>
    </r>
    <r>
      <rPr>
        <sz val="11"/>
        <color rgb="FF006096"/>
        <rFont val="Roboto Condensed"/>
      </rPr>
      <t xml:space="preserve">
</t>
    </r>
    <r>
      <rPr>
        <sz val="11"/>
        <color rgb="FF000000"/>
        <rFont val="Calibri"/>
      </rPr>
      <t xml:space="preserve">
</t>
    </r>
    <r>
      <rPr>
        <sz val="11"/>
        <color rgb="FF000000"/>
        <rFont val="Calibri"/>
      </rPr>
      <t>The maximum event count will also vary by model:</t>
    </r>
    <r>
      <rPr>
        <sz val="11"/>
        <color rgb="FF000000"/>
        <rFont val="Calibri"/>
      </rPr>
      <t xml:space="preserve">
</t>
    </r>
    <r>
      <rPr>
        <sz val="11"/>
        <color rgb="FF006096"/>
        <rFont val="Roboto Condensed"/>
      </rPr>
      <t>FMCv       10 million</t>
    </r>
    <r>
      <rPr>
        <sz val="11"/>
        <color rgb="FF006096"/>
        <rFont val="Roboto Condensed"/>
      </rPr>
      <t xml:space="preserve">
</t>
    </r>
    <r>
      <rPr>
        <sz val="11"/>
        <color rgb="FF006096"/>
        <rFont val="Roboto Condensed"/>
      </rPr>
      <t>FMCv300    60 million</t>
    </r>
    <r>
      <rPr>
        <sz val="11"/>
        <color rgb="FF006096"/>
        <rFont val="Roboto Condensed"/>
      </rPr>
      <t xml:space="preserve">
</t>
    </r>
    <r>
      <rPr>
        <sz val="11"/>
        <color rgb="FF006096"/>
        <rFont val="Roboto Condensed"/>
      </rPr>
      <t>FMC1600    30 million</t>
    </r>
    <r>
      <rPr>
        <sz val="11"/>
        <color rgb="FF006096"/>
        <rFont val="Roboto Condensed"/>
      </rPr>
      <t xml:space="preserve">
</t>
    </r>
    <r>
      <rPr>
        <sz val="11"/>
        <color rgb="FF006096"/>
        <rFont val="Roboto Condensed"/>
      </rPr>
      <t>FMC2600    60 million</t>
    </r>
    <r>
      <rPr>
        <sz val="11"/>
        <color rgb="FF006096"/>
        <rFont val="Roboto Condensed"/>
      </rPr>
      <t xml:space="preserve">
</t>
    </r>
    <r>
      <rPr>
        <sz val="11"/>
        <color rgb="FF006096"/>
        <rFont val="Roboto Condensed"/>
      </rPr>
      <t>FMC 4600  300 million</t>
    </r>
    <r>
      <rPr>
        <sz val="11"/>
        <color rgb="FF006096"/>
        <rFont val="Roboto Condensed"/>
      </rPr>
      <t xml:space="preserve">
</t>
    </r>
    <r>
      <rPr>
        <sz val="11"/>
        <color rgb="FF000000"/>
        <rFont val="Calibri"/>
      </rPr>
      <t xml:space="preserve">
</t>
    </r>
    <r>
      <rPr>
        <sz val="11"/>
        <color rgb="FF000000"/>
        <rFont val="Calibri"/>
      </rPr>
      <t>Note that the default maximum settings for each individual database exceed the maximum total.</t>
    </r>
  </si>
  <si>
    <t>Policies</t>
  </si>
  <si>
    <t>2.1.1</t>
  </si>
  <si>
    <r>
      <rPr>
        <sz val="11"/>
        <rFont val="Calibri"/>
      </rPr>
      <t>Access Policy Default Logging</t>
    </r>
  </si>
  <si>
    <r>
      <rPr>
        <sz val="11"/>
        <color rgb="FF000000"/>
        <rFont val="Calibri"/>
      </rPr>
      <t>In the GUI</t>
    </r>
    <r>
      <rPr>
        <sz val="11"/>
        <color rgb="FF000000"/>
        <rFont val="Calibri"/>
      </rPr>
      <t xml:space="preserve">
</t>
    </r>
    <r>
      <rPr>
        <sz val="11"/>
        <color rgb="FF006096"/>
        <rFont val="Roboto Condensed"/>
      </rPr>
      <t>Device &gt; Platform Setting &gt; Threat Defense Policy &gt; Syslog &gt; Logging Destinations</t>
    </r>
    <r>
      <rPr>
        <sz val="11"/>
        <color rgb="FF006096"/>
        <rFont val="Roboto Condensed"/>
      </rPr>
      <t xml:space="preserve">
</t>
    </r>
  </si>
  <si>
    <r>
      <rPr>
        <sz val="11"/>
        <color rgb="FF000000"/>
        <rFont val="Calibri"/>
      </rPr>
      <t>Each Access Policy should have it's default logging set to send all events to both Syslog and the FMC Events Database.  While it is also recommended that each rule have logging explicitly defined, this recommendation is to prevent a situation where a misconfigured rule results in matching traffic not being properly logged.</t>
    </r>
  </si>
  <si>
    <r>
      <rPr>
        <sz val="11"/>
        <color rgb="FF000000"/>
        <rFont val="Calibri"/>
      </rPr>
      <t>The impact of not configuring this setting means that when investigating an incident, it would be entirely possible that critical log data would not be sent, which would of course impeded that investigation.</t>
    </r>
  </si>
  <si>
    <r>
      <rPr>
        <sz val="11"/>
        <color rgb="FF000000"/>
        <rFont val="Calibri"/>
      </rPr>
      <t>GUI Audit Procedure:</t>
    </r>
    <r>
      <rPr>
        <sz val="11"/>
        <color rgb="FF000000"/>
        <rFont val="Calibri"/>
      </rPr>
      <t xml:space="preserve">
</t>
    </r>
    <r>
      <rPr>
        <sz val="11"/>
        <color rgb="FF006096"/>
        <rFont val="Roboto Condensed"/>
      </rPr>
      <t>Device &gt; Platform Setting &gt; Threat Defense Policy &gt; Syslog &gt; Logging Destinations</t>
    </r>
    <r>
      <rPr>
        <sz val="11"/>
        <color rgb="FF006096"/>
        <rFont val="Roboto Condensed"/>
      </rPr>
      <t xml:space="preserve">
</t>
    </r>
    <r>
      <rPr>
        <sz val="11"/>
        <color rgb="FF000000"/>
        <rFont val="Calibri"/>
      </rPr>
      <t xml:space="preserve">
</t>
    </r>
    <r>
      <rPr>
        <sz val="11"/>
        <color rgb="FF000000"/>
        <rFont val="Calibri"/>
      </rPr>
      <t>API Audit Procedure (Python Example):</t>
    </r>
    <r>
      <rPr>
        <sz val="11"/>
        <color rgb="FF000000"/>
        <rFont val="Calibri"/>
      </rPr>
      <t xml:space="preserve">
</t>
    </r>
    <r>
      <rPr>
        <sz val="11"/>
        <color rgb="FF006096"/>
        <rFont val="Roboto Condensed"/>
      </rPr>
      <t>apireq = "/api/fmc_config/v1/domain/"+domainuuid+"/policy/accesspolicies?expanded=true"</t>
    </r>
    <r>
      <rPr>
        <sz val="11"/>
        <color rgb="FF006096"/>
        <rFont val="Roboto Condensed"/>
      </rPr>
      <t xml:space="preserve">
</t>
    </r>
    <r>
      <rPr>
        <sz val="11"/>
        <color rgb="FF006096"/>
        <rFont val="Roboto Condensed"/>
      </rPr>
      <t>apiheaders =  {'Accept': 'application/json', 'X-auth-access-token': accesstoken}</t>
    </r>
    <r>
      <rPr>
        <sz val="11"/>
        <color rgb="FF006096"/>
        <rFont val="Roboto Condensed"/>
      </rPr>
      <t xml:space="preserve">
</t>
    </r>
    <r>
      <rPr>
        <sz val="11"/>
        <color rgb="FF006096"/>
        <rFont val="Roboto Condensed"/>
      </rPr>
      <t>r = requests.get(baseuri+apireq, headers=apiheaders, verify = False )</t>
    </r>
    <r>
      <rPr>
        <sz val="11"/>
        <color rgb="FF006096"/>
        <rFont val="Roboto Condensed"/>
      </rPr>
      <t xml:space="preserve">
</t>
    </r>
    <r>
      <rPr>
        <sz val="11"/>
        <color rgb="FF006096"/>
        <rFont val="Roboto Condensed"/>
      </rPr>
      <t>retvals = json.loads(r.text)['items']</t>
    </r>
    <r>
      <rPr>
        <sz val="11"/>
        <color rgb="FF006096"/>
        <rFont val="Roboto Condensed"/>
      </rPr>
      <t xml:space="preserve">
</t>
    </r>
    <r>
      <rPr>
        <sz val="11"/>
        <color rgb="FF006096"/>
        <rFont val="Roboto Condensed"/>
      </rPr>
      <t>policylist = []</t>
    </r>
    <r>
      <rPr>
        <sz val="11"/>
        <color rgb="FF006096"/>
        <rFont val="Roboto Condensed"/>
      </rPr>
      <t xml:space="preserve">
</t>
    </r>
    <r>
      <rPr>
        <sz val="11"/>
        <color rgb="FF006096"/>
        <rFont val="Roboto Condensed"/>
      </rPr>
      <t>for x in range(len(retvals)):</t>
    </r>
    <r>
      <rPr>
        <sz val="11"/>
        <color rgb="FF006096"/>
        <rFont val="Roboto Condensed"/>
      </rPr>
      <t xml:space="preserve">
</t>
    </r>
    <r>
      <rPr>
        <sz val="11"/>
        <color rgb="FF006096"/>
        <rFont val="Roboto Condensed"/>
      </rPr>
      <t xml:space="preserve">    try:</t>
    </r>
    <r>
      <rPr>
        <sz val="11"/>
        <color rgb="FF006096"/>
        <rFont val="Roboto Condensed"/>
      </rPr>
      <t xml:space="preserve">
</t>
    </r>
    <r>
      <rPr>
        <sz val="11"/>
        <color rgb="FF006096"/>
        <rFont val="Roboto Condensed"/>
      </rPr>
      <t xml:space="preserve">        print(retvals[x]['defaultAction']['syslogConfig']['name'])</t>
    </r>
    <r>
      <rPr>
        <sz val="11"/>
        <color rgb="FF006096"/>
        <rFont val="Roboto Condensed"/>
      </rPr>
      <t xml:space="preserve">
</t>
    </r>
    <r>
      <rPr>
        <sz val="11"/>
        <color rgb="FF006096"/>
        <rFont val="Roboto Condensed"/>
      </rPr>
      <t xml:space="preserve">    except:</t>
    </r>
    <r>
      <rPr>
        <sz val="11"/>
        <color rgb="FF006096"/>
        <rFont val="Roboto Condensed"/>
      </rPr>
      <t xml:space="preserve">
</t>
    </r>
    <r>
      <rPr>
        <sz val="11"/>
        <color rgb="FF006096"/>
        <rFont val="Roboto Condensed"/>
      </rPr>
      <t xml:space="preserve">        tempval2 = "UNDEFINED"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tempval2 = retvals[x]['defaultAction']['syslogConfig']['name']</t>
    </r>
    <r>
      <rPr>
        <sz val="11"/>
        <color rgb="FF006096"/>
        <rFont val="Roboto Condensed"/>
      </rPr>
      <t xml:space="preserve">
</t>
    </r>
    <r>
      <rPr>
        <sz val="11"/>
        <color rgb="FF006096"/>
        <rFont val="Roboto Condensed"/>
      </rPr>
      <t>policylist = []</t>
    </r>
    <r>
      <rPr>
        <sz val="11"/>
        <color rgb="FF006096"/>
        <rFont val="Roboto Condensed"/>
      </rPr>
      <t xml:space="preserve">
</t>
    </r>
    <r>
      <rPr>
        <sz val="11"/>
        <color rgb="FF006096"/>
        <rFont val="Roboto Condensed"/>
      </rPr>
      <t>for x in range(len(retvals)):</t>
    </r>
    <r>
      <rPr>
        <sz val="11"/>
        <color rgb="FF006096"/>
        <rFont val="Roboto Condensed"/>
      </rPr>
      <t xml:space="preserve">
</t>
    </r>
    <r>
      <rPr>
        <sz val="11"/>
        <color rgb="FF006096"/>
        <rFont val="Roboto Condensed"/>
      </rPr>
      <t xml:space="preserve">    tempval = {'id': retvals[x]['id'],</t>
    </r>
    <r>
      <rPr>
        <sz val="11"/>
        <color rgb="FF006096"/>
        <rFont val="Roboto Condensed"/>
      </rPr>
      <t xml:space="preserve">
</t>
    </r>
    <r>
      <rPr>
        <sz val="11"/>
        <color rgb="FF006096"/>
        <rFont val="Roboto Condensed"/>
      </rPr>
      <t xml:space="preserve">        'name': retvals[x]['name'],</t>
    </r>
    <r>
      <rPr>
        <sz val="11"/>
        <color rgb="FF006096"/>
        <rFont val="Roboto Condensed"/>
      </rPr>
      <t xml:space="preserve">
</t>
    </r>
    <r>
      <rPr>
        <sz val="11"/>
        <color rgb="FF006096"/>
        <rFont val="Roboto Condensed"/>
      </rPr>
      <t xml:space="preserve">        'defaultaction.logbegin': retvals[x]['defaultAction']['logBegin'],</t>
    </r>
    <r>
      <rPr>
        <sz val="11"/>
        <color rgb="FF006096"/>
        <rFont val="Roboto Condensed"/>
      </rPr>
      <t xml:space="preserve">
</t>
    </r>
    <r>
      <rPr>
        <sz val="11"/>
        <color rgb="FF006096"/>
        <rFont val="Roboto Condensed"/>
      </rPr>
      <t xml:space="preserve">        'defaultaction.logend': retvals[x]['defaultAction']['logEnd'],</t>
    </r>
    <r>
      <rPr>
        <sz val="11"/>
        <color rgb="FF006096"/>
        <rFont val="Roboto Condensed"/>
      </rPr>
      <t xml:space="preserve">
</t>
    </r>
    <r>
      <rPr>
        <sz val="11"/>
        <color rgb="FF006096"/>
        <rFont val="Roboto Condensed"/>
      </rPr>
      <t xml:space="preserve">        'defaultaction.tofmc': retvals[x]['defaultAction']['sendEventsToFMC'],</t>
    </r>
    <r>
      <rPr>
        <sz val="11"/>
        <color rgb="FF006096"/>
        <rFont val="Roboto Condensed"/>
      </rPr>
      <t xml:space="preserve">
</t>
    </r>
    <r>
      <rPr>
        <sz val="11"/>
        <color rgb="FF006096"/>
        <rFont val="Roboto Condensed"/>
      </rPr>
      <t xml:space="preserve">        'defaultaction.logend': retvals[x]['defaultAction']['logEnd'],</t>
    </r>
    <r>
      <rPr>
        <sz val="11"/>
        <color rgb="FF006096"/>
        <rFont val="Roboto Condensed"/>
      </rPr>
      <t xml:space="preserve">
</t>
    </r>
    <r>
      <rPr>
        <sz val="11"/>
        <color rgb="FF006096"/>
        <rFont val="Roboto Condensed"/>
      </rPr>
      <t xml:space="preserve">        'defaultaction.syslogserver': tempval2,</t>
    </r>
    <r>
      <rPr>
        <sz val="11"/>
        <color rgb="FF006096"/>
        <rFont val="Roboto Condensed"/>
      </rPr>
      <t xml:space="preserve">
</t>
    </r>
    <r>
      <rPr>
        <sz val="11"/>
        <color rgb="FF006096"/>
        <rFont val="Roboto Condensed"/>
      </rPr>
      <t xml:space="preserve">        'defaultaction.intrusionpolicy': retvals[0]['defaultAction']["intrusionPolicy"]["name"]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policylist.append(tempval)</t>
    </r>
    <r>
      <rPr>
        <sz val="11"/>
        <color rgb="FF006096"/>
        <rFont val="Roboto Condensed"/>
      </rPr>
      <t xml:space="preserve">
</t>
    </r>
    <r>
      <rPr>
        <sz val="11"/>
        <color rgb="FF000000"/>
        <rFont val="Calibri"/>
      </rPr>
      <t xml:space="preserve">
</t>
    </r>
    <r>
      <rPr>
        <sz val="11"/>
        <color rgb="FF000000"/>
        <rFont val="Calibri"/>
      </rPr>
      <t>To be compliant:</t>
    </r>
    <r>
      <rPr>
        <sz val="11"/>
        <color rgb="FF000000"/>
        <rFont val="Calibri"/>
      </rPr>
      <t xml:space="preserve">
</t>
    </r>
    <r>
      <rPr>
        <sz val="11"/>
        <color rgb="FF000000"/>
        <rFont val="Calibri"/>
      </rPr>
      <t>- policylist[defaultaction.syslogserver] must have a value that is not "UNDEFINED"</t>
    </r>
    <r>
      <rPr>
        <sz val="11"/>
        <color rgb="FF000000"/>
        <rFont val="Calibri"/>
      </rPr>
      <t xml:space="preserve">
</t>
    </r>
    <r>
      <rPr>
        <sz val="11"/>
        <color rgb="FF000000"/>
        <rFont val="Calibri"/>
      </rPr>
      <t>- policylist[defaultaction.logbegin]  must have a value of "TRUE"</t>
    </r>
    <r>
      <rPr>
        <sz val="11"/>
        <color rgb="FF000000"/>
        <rFont val="Calibri"/>
      </rPr>
      <t xml:space="preserve">
</t>
    </r>
    <r>
      <rPr>
        <sz val="11"/>
        <color rgb="FF000000"/>
        <rFont val="Calibri"/>
      </rPr>
      <t>- policylist[defaultaction.logend]  must have a value of "TRUE"</t>
    </r>
    <r>
      <rPr>
        <sz val="11"/>
        <color rgb="FF000000"/>
        <rFont val="Calibri"/>
      </rPr>
      <t xml:space="preserve">
</t>
    </r>
    <r>
      <rPr>
        <sz val="11"/>
        <color rgb="FF000000"/>
        <rFont val="Calibri"/>
      </rPr>
      <t>- policylist[defaultaction.tofmc]  must have a value of "TRUE"</t>
    </r>
  </si>
  <si>
    <r>
      <rPr>
        <sz val="11"/>
        <color rgb="FF000000"/>
        <rFont val="Calibri"/>
      </rPr>
      <t>Not Defined.</t>
    </r>
  </si>
  <si>
    <t>2.1.2</t>
  </si>
  <si>
    <r>
      <rPr>
        <sz val="11"/>
        <rFont val="Calibri"/>
      </rPr>
      <t>Create an outbound SSL Policy</t>
    </r>
  </si>
  <si>
    <r>
      <rPr>
        <sz val="11"/>
        <color rgb="FF000000"/>
        <rFont val="Calibri"/>
      </rPr>
      <t>- Verify that you have a written policy that permits decryption that has been communicated to the people that are affected by that policy.</t>
    </r>
    <r>
      <rPr>
        <sz val="11"/>
        <color rgb="FF000000"/>
        <rFont val="Calibri"/>
      </rPr>
      <t xml:space="preserve">
</t>
    </r>
    <r>
      <rPr>
        <sz val="11"/>
        <color rgb="FF000000"/>
        <rFont val="Calibri"/>
      </rPr>
      <t>- Navigate to Policies &gt; SSL</t>
    </r>
    <r>
      <rPr>
        <sz val="11"/>
        <color rgb="FF000000"/>
        <rFont val="Calibri"/>
      </rPr>
      <t xml:space="preserve">
</t>
    </r>
    <r>
      <rPr>
        <sz val="11"/>
        <color rgb="FF000000"/>
        <rFont val="Calibri"/>
      </rPr>
      <t>- Create rules to define what is exempted from decryption.  At a minimum the site categories: "Finance", "Government and Law", "Health and Medicine" should have a "do not decrypt" action assigned to them</t>
    </r>
    <r>
      <rPr>
        <sz val="11"/>
        <color rgb="FF000000"/>
        <rFont val="Calibri"/>
      </rPr>
      <t xml:space="preserve">
</t>
    </r>
    <r>
      <rPr>
        <sz val="11"/>
        <color rgb="FF000000"/>
        <rFont val="Calibri"/>
      </rPr>
      <t>- Assess other "Decrypt - Resign" and "Do not Decrypt" assignments for compliance to your policy</t>
    </r>
    <r>
      <rPr>
        <sz val="11"/>
        <color rgb="FF000000"/>
        <rFont val="Calibri"/>
      </rPr>
      <t xml:space="preserve">
</t>
    </r>
    <r>
      <rPr>
        <sz val="11"/>
        <color rgb="FF000000"/>
        <rFont val="Calibri"/>
      </rPr>
      <t>- Verify that any sites assigned a "Do not decrypt" action for performance or operational reasons still fall within the parameters of your policy</t>
    </r>
    <r>
      <rPr>
        <sz val="11"/>
        <color rgb="FF000000"/>
        <rFont val="Calibri"/>
      </rPr>
      <t xml:space="preserve">
</t>
    </r>
    <r>
      <rPr>
        <sz val="11"/>
        <color rgb="FF000000"/>
        <rFont val="Calibri"/>
      </rPr>
      <t>- In most rulesets, there will be a "default" rule at the bottom of the list, which will either decrypt all other sites, or exempt all other sites from decryption.</t>
    </r>
    <r>
      <rPr>
        <sz val="11"/>
        <color rgb="FF000000"/>
        <rFont val="Calibri"/>
      </rPr>
      <t xml:space="preserve">
</t>
    </r>
    <r>
      <rPr>
        <sz val="11"/>
        <color rgb="FF000000"/>
        <rFont val="Calibri"/>
      </rPr>
      <t>- Verify that your SSL Policy is assigned in the Access Policy (Policies &gt; Access Control &gt; &lt;Your Access Policy&gt; &gt; SSL Policy)</t>
    </r>
  </si>
  <si>
    <r>
      <rPr>
        <sz val="11"/>
        <color rgb="FF000000"/>
        <rFont val="Calibri"/>
      </rPr>
      <t>As time moves forward, we see more and more traffic that was previously in clear text now being implemented with encryption.  This makes inspecting that traffic for malicious activity more and more complex.Decrypting traffic for inspection makes that process much easier, however, privacy and legal factors should be considered before implementing such as process.Decryption is governed by the "SSL Policy".  In addition to site categories or individual sites, rules within that policy can be assigned by user accounts, workstation names, subnets or applications as in most other Firepower policies.</t>
    </r>
  </si>
  <si>
    <r>
      <rPr>
        <sz val="11"/>
        <color rgb="FF000000"/>
        <rFont val="Calibri"/>
      </rPr>
      <t>This function involves configuring the FirePower system with a Certificate Authority (CA) that is trusted in your organization.  This means that workstations within your organization will need that CA Certificate in their list of trusted Certificate Authorities.</t>
    </r>
    <r>
      <rPr>
        <sz val="11"/>
        <color rgb="FF000000"/>
        <rFont val="Calibri"/>
      </rPr>
      <t xml:space="preserve">
</t>
    </r>
    <r>
      <rPr>
        <sz val="11"/>
        <color rgb="FF000000"/>
        <rFont val="Calibri"/>
      </rPr>
      <t>What this means is that only managed workstations can effectively have their traffic decrypted.  "Guest" workstations that are not centrally managed (which includes personal cell phones in many organizations) will not have the correct CA Certificate list, so cannot be subject to a decryption policy.</t>
    </r>
  </si>
  <si>
    <r>
      <rPr>
        <sz val="11"/>
        <color rgb="FF000000"/>
        <rFont val="Calibri"/>
      </rPr>
      <t>- Verify that you have a written policy that permits decryption that has been communicated to the people that are affected by that policy.</t>
    </r>
    <r>
      <rPr>
        <sz val="11"/>
        <color rgb="FF000000"/>
        <rFont val="Calibri"/>
      </rPr>
      <t xml:space="preserve">
</t>
    </r>
    <r>
      <rPr>
        <sz val="11"/>
        <color rgb="FF000000"/>
        <rFont val="Calibri"/>
      </rPr>
      <t>- Navigate to Policies &gt; SSL</t>
    </r>
    <r>
      <rPr>
        <sz val="11"/>
        <color rgb="FF000000"/>
        <rFont val="Calibri"/>
      </rPr>
      <t xml:space="preserve">
</t>
    </r>
    <r>
      <rPr>
        <sz val="11"/>
        <color rgb="FF000000"/>
        <rFont val="Calibri"/>
      </rPr>
      <t>- Verify that, at a minimum the site categories: "Finance", "Government and Law", "Health and Medicine" have a "Do not decrypt" action assigned to them</t>
    </r>
    <r>
      <rPr>
        <sz val="11"/>
        <color rgb="FF000000"/>
        <rFont val="Calibri"/>
      </rPr>
      <t xml:space="preserve">
</t>
    </r>
    <r>
      <rPr>
        <sz val="11"/>
        <color rgb="FF000000"/>
        <rFont val="Calibri"/>
      </rPr>
      <t>- Assess other "Decrypt - Resign" and "Do not Decrypt" assignments for compliance to your policy</t>
    </r>
    <r>
      <rPr>
        <sz val="11"/>
        <color rgb="FF000000"/>
        <rFont val="Calibri"/>
      </rPr>
      <t xml:space="preserve">
</t>
    </r>
    <r>
      <rPr>
        <sz val="11"/>
        <color rgb="FF000000"/>
        <rFont val="Calibri"/>
      </rPr>
      <t>- Verify that any sites assigned a "Do not decrypt" action for performance or operational reasons (such as pinned certificates) still fall within the parameters of your policy</t>
    </r>
    <r>
      <rPr>
        <sz val="11"/>
        <color rgb="FF000000"/>
        <rFont val="Calibri"/>
      </rPr>
      <t xml:space="preserve">
</t>
    </r>
    <r>
      <rPr>
        <sz val="11"/>
        <color rgb="FF000000"/>
        <rFont val="Calibri"/>
      </rPr>
      <t>- Verify that your SSL Policy is assigned in the Access Policy (Policies &gt; Access Control &gt; &lt;Your Access Policy&gt; &gt; SSL Policy)</t>
    </r>
  </si>
  <si>
    <r>
      <rPr>
        <sz val="11"/>
        <color rgb="FF000000"/>
        <rFont val="Calibri"/>
      </rPr>
      <t>By default no SSL Policy is created or implemented.</t>
    </r>
  </si>
  <si>
    <t>2.1.3</t>
  </si>
  <si>
    <r>
      <rPr>
        <sz val="11"/>
        <rFont val="Calibri"/>
      </rPr>
      <t>Intrusion prevention policy</t>
    </r>
  </si>
  <si>
    <r>
      <rPr>
        <sz val="11"/>
        <color rgb="FF006096"/>
        <rFont val="Roboto Condensed"/>
      </rPr>
      <t>Policies &gt; Access Control &gt; Intrusion</t>
    </r>
    <r>
      <rPr>
        <sz val="11"/>
        <color rgb="FF006096"/>
        <rFont val="Roboto Condensed"/>
      </rPr>
      <t xml:space="preserve">
</t>
    </r>
    <r>
      <rPr>
        <sz val="11"/>
        <color rgb="FF000000"/>
        <rFont val="Calibri"/>
      </rPr>
      <t xml:space="preserve">
</t>
    </r>
    <r>
      <rPr>
        <sz val="11"/>
        <color rgb="FF000000"/>
        <rFont val="Calibri"/>
      </rPr>
      <t>Create Policy using a minimum of the Base Policy.</t>
    </r>
  </si>
  <si>
    <r>
      <rPr>
        <sz val="11"/>
        <color rgb="FF000000"/>
        <rFont val="Calibri"/>
      </rPr>
      <t>Intrusion policies are sets of intrusion detection and prevention setting that inspect traffic for violations and in the case of inline deployments can block malicious traffic.  These policies are the system's last line of defense before traffic transitions to its destination.</t>
    </r>
  </si>
  <si>
    <r>
      <rPr>
        <sz val="11"/>
        <color rgb="FF006096"/>
        <rFont val="Roboto Condensed"/>
      </rPr>
      <t>Policies &gt; Access Control &gt; Intrusion</t>
    </r>
    <r>
      <rPr>
        <sz val="11"/>
        <color rgb="FF006096"/>
        <rFont val="Roboto Condensed"/>
      </rPr>
      <t xml:space="preserve">
</t>
    </r>
    <r>
      <rPr>
        <sz val="11"/>
        <color rgb="FF000000"/>
        <rFont val="Calibri"/>
      </rPr>
      <t xml:space="preserve">
</t>
    </r>
    <r>
      <rPr>
        <sz val="11"/>
        <color rgb="FF000000"/>
        <rFont val="Calibri"/>
      </rPr>
      <t>Compare Intrusion policies. Ensure base policy is applied</t>
    </r>
  </si>
  <si>
    <t>2.1.4</t>
  </si>
  <si>
    <r>
      <rPr>
        <sz val="11"/>
        <rFont val="Calibri"/>
      </rPr>
      <t>Enable TLS server identity discovery</t>
    </r>
  </si>
  <si>
    <r>
      <rPr>
        <sz val="11"/>
        <color rgb="FF006096"/>
        <rFont val="Roboto Condensed"/>
      </rPr>
      <t>Policies &gt; Access Control &gt; Advanced</t>
    </r>
    <r>
      <rPr>
        <sz val="11"/>
        <color rgb="FF006096"/>
        <rFont val="Roboto Condensed"/>
      </rPr>
      <t xml:space="preserve">
</t>
    </r>
    <r>
      <rPr>
        <sz val="11"/>
        <color rgb="FF000000"/>
        <rFont val="Calibri"/>
      </rPr>
      <t xml:space="preserve">
</t>
    </r>
    <r>
      <rPr>
        <sz val="11"/>
        <color rgb="FF000000"/>
        <rFont val="Calibri"/>
      </rPr>
      <t>Check TLS Server Identity Discovery</t>
    </r>
  </si>
  <si>
    <r>
      <rPr>
        <sz val="11"/>
        <color rgb="FF000000"/>
        <rFont val="Calibri"/>
      </rPr>
      <t>TLS server identity discovery is the process by which a FTD verifies the identity of the server that is trying to make a secure connection via TLS or SSL. This is vital for ensuring the security and authenticity of the server.</t>
    </r>
  </si>
  <si>
    <r>
      <rPr>
        <sz val="11"/>
        <color rgb="FF006096"/>
        <rFont val="Roboto Condensed"/>
      </rPr>
      <t>Policies &gt; Access Control &gt; Advanced</t>
    </r>
    <r>
      <rPr>
        <sz val="11"/>
        <color rgb="FF006096"/>
        <rFont val="Roboto Condensed"/>
      </rPr>
      <t xml:space="preserve">
</t>
    </r>
    <r>
      <rPr>
        <sz val="11"/>
        <color rgb="FF000000"/>
        <rFont val="Calibri"/>
      </rPr>
      <t xml:space="preserve">
</t>
    </r>
    <r>
      <rPr>
        <sz val="11"/>
        <color rgb="FF000000"/>
        <rFont val="Calibri"/>
      </rPr>
      <t>View your access control policiesGo to advanced settingsVerify TLS Server Identity Discovery is selected</t>
    </r>
  </si>
  <si>
    <r>
      <rPr>
        <sz val="11"/>
        <color rgb="FF000000"/>
        <rFont val="Calibri"/>
      </rPr>
      <t>Not Enabled.</t>
    </r>
  </si>
  <si>
    <t>2.1.5</t>
  </si>
  <si>
    <r>
      <rPr>
        <sz val="11"/>
        <rFont val="Calibri"/>
      </rPr>
      <t>Access Policy File Policy</t>
    </r>
  </si>
  <si>
    <r>
      <rPr>
        <sz val="11"/>
        <color rgb="FF000000"/>
        <rFont val="Calibri"/>
      </rPr>
      <t>- Verify that your organization has a written and approved policy that has been communicated to the people affected by that policy.</t>
    </r>
    <r>
      <rPr>
        <sz val="11"/>
        <color rgb="FF000000"/>
        <rFont val="Calibri"/>
      </rPr>
      <t xml:space="preserve">
</t>
    </r>
    <r>
      <rPr>
        <sz val="11"/>
        <color rgb="FF000000"/>
        <rFont val="Calibri"/>
      </rPr>
      <t>- Navigate to Policies &gt; Malware and File</t>
    </r>
    <r>
      <rPr>
        <sz val="11"/>
        <color rgb="FF000000"/>
        <rFont val="Calibri"/>
      </rPr>
      <t xml:space="preserve">
</t>
    </r>
    <r>
      <rPr>
        <sz val="11"/>
        <color rgb="FF000000"/>
        <rFont val="Calibri"/>
      </rPr>
      <t>- Edit or Create your file policy</t>
    </r>
    <r>
      <rPr>
        <sz val="11"/>
        <color rgb="FF000000"/>
        <rFont val="Calibri"/>
      </rPr>
      <t xml:space="preserve">
</t>
    </r>
    <r>
      <rPr>
        <sz val="11"/>
        <color rgb="FF000000"/>
        <rFont val="Calibri"/>
      </rPr>
      <t>- Verify that your file policy implements the written policy as closely as possible.</t>
    </r>
    <r>
      <rPr>
        <sz val="11"/>
        <color rgb="FF000000"/>
        <rFont val="Calibri"/>
      </rPr>
      <t xml:space="preserve">
</t>
    </r>
    <r>
      <rPr>
        <sz val="11"/>
        <color rgb="FF000000"/>
        <rFont val="Calibri"/>
      </rPr>
      <t>- Apply this file policy to all "Permit" rules in the Access Control Policy (Policies &gt; Access Control)</t>
    </r>
  </si>
  <si>
    <r>
      <rPr>
        <sz val="11"/>
        <color rgb="FF000000"/>
        <rFont val="Calibri"/>
      </rPr>
      <t>FirePower allows detection of files by type, then imposing an action on detected files, which can consist of any or all of:Block MalwareDetect FilesBlock FilesMalware Cloud Lookup</t>
    </r>
    <r>
      <rPr>
        <sz val="11"/>
        <color rgb="FF000000"/>
        <rFont val="Calibri"/>
      </rPr>
      <t xml:space="preserve">
</t>
    </r>
    <r>
      <rPr>
        <sz val="11"/>
        <color rgb="FF000000"/>
        <rFont val="Calibri"/>
      </rPr>
      <t>With in these categories, processing options include:Spero Analysis for MSEXEDynamic AnalysisCapacity Handling (if busy, store suspect files for later processing)Local Malware AnalysisReset Connection</t>
    </r>
    <r>
      <rPr>
        <sz val="11"/>
        <color rgb="FF000000"/>
        <rFont val="Calibri"/>
      </rPr>
      <t xml:space="preserve">
</t>
    </r>
    <r>
      <rPr>
        <sz val="11"/>
        <color rgb="FF000000"/>
        <rFont val="Calibri"/>
      </rPr>
      <t>These values are configurable by Application Protocol and Direction of Transfer.</t>
    </r>
  </si>
  <si>
    <r>
      <rPr>
        <sz val="11"/>
        <color rgb="FF000000"/>
        <rFont val="Calibri"/>
      </rPr>
      <t>Configuring a File Policy helps to make downloading (or sending or uploading) malware more difficult.</t>
    </r>
  </si>
  <si>
    <r>
      <rPr>
        <sz val="11"/>
        <color rgb="FF000000"/>
        <rFont val="Calibri"/>
      </rPr>
      <t>- Verify that your organization has a written and approved policy that has been communicated to the people affected by that policy.</t>
    </r>
    <r>
      <rPr>
        <sz val="11"/>
        <color rgb="FF000000"/>
        <rFont val="Calibri"/>
      </rPr>
      <t xml:space="preserve">
</t>
    </r>
    <r>
      <rPr>
        <sz val="11"/>
        <color rgb="FF000000"/>
        <rFont val="Calibri"/>
      </rPr>
      <t>- Navigate to Policies &gt; Malware and File</t>
    </r>
    <r>
      <rPr>
        <sz val="11"/>
        <color rgb="FF000000"/>
        <rFont val="Calibri"/>
      </rPr>
      <t xml:space="preserve">
</t>
    </r>
    <r>
      <rPr>
        <sz val="11"/>
        <color rgb="FF000000"/>
        <rFont val="Calibri"/>
      </rPr>
      <t>- Edit your file policy</t>
    </r>
    <r>
      <rPr>
        <sz val="11"/>
        <color rgb="FF000000"/>
        <rFont val="Calibri"/>
      </rPr>
      <t xml:space="preserve">
</t>
    </r>
    <r>
      <rPr>
        <sz val="11"/>
        <color rgb="FF000000"/>
        <rFont val="Calibri"/>
      </rPr>
      <t>- Verify that your file policy implements the written policy as closely as possible.</t>
    </r>
    <r>
      <rPr>
        <sz val="11"/>
        <color rgb="FF000000"/>
        <rFont val="Calibri"/>
      </rPr>
      <t xml:space="preserve">
</t>
    </r>
    <r>
      <rPr>
        <sz val="11"/>
        <color rgb="FF000000"/>
        <rFont val="Calibri"/>
      </rPr>
      <t>- Verify that this file policy to all "Permit" rules in the Access Control Policy (Policies &gt; Access Control)</t>
    </r>
  </si>
  <si>
    <r>
      <rPr>
        <sz val="11"/>
        <color rgb="FF000000"/>
        <rFont val="Calibri"/>
      </rPr>
      <t>By default no File Policy exists.</t>
    </r>
  </si>
  <si>
    <t>2.1.6</t>
  </si>
  <si>
    <r>
      <rPr>
        <sz val="11"/>
        <rFont val="Calibri"/>
      </rPr>
      <t>Decrypt traffic</t>
    </r>
  </si>
  <si>
    <r>
      <rPr>
        <sz val="11"/>
        <color rgb="FF006096"/>
        <rFont val="Roboto Condensed"/>
      </rPr>
      <t xml:space="preserve">Policy &gt; SSL Decryption &gt; enable SSL Decryption. </t>
    </r>
    <r>
      <rPr>
        <sz val="11"/>
        <color rgb="FF006096"/>
        <rFont val="Roboto Condensed"/>
      </rPr>
      <t xml:space="preserve">
</t>
    </r>
    <r>
      <rPr>
        <sz val="11"/>
        <color rgb="FF000000"/>
        <rFont val="Calibri"/>
      </rPr>
      <t xml:space="preserve">
</t>
    </r>
    <r>
      <rPr>
        <sz val="11"/>
        <color rgb="FF000000"/>
        <rFont val="Calibri"/>
      </rPr>
      <t>After you enable SSL decryption</t>
    </r>
    <r>
      <rPr>
        <sz val="11"/>
        <color rgb="FF000000"/>
        <rFont val="Calibri"/>
      </rPr>
      <t xml:space="preserve">
</t>
    </r>
    <r>
      <rPr>
        <sz val="11"/>
        <color rgb="FF006096"/>
        <rFont val="Roboto Condensed"/>
      </rPr>
      <t xml:space="preserve">Policy &gt; SSL Decryption &gt; configure default action for policy. </t>
    </r>
    <r>
      <rPr>
        <sz val="11"/>
        <color rgb="FF006096"/>
        <rFont val="Roboto Condensed"/>
      </rPr>
      <t xml:space="preserve">
</t>
    </r>
  </si>
  <si>
    <r>
      <rPr>
        <sz val="11"/>
        <color rgb="FF000000"/>
        <rFont val="Calibri"/>
      </rPr>
      <t>SSL decryption policies turn encrypted traffic into plaintext traffic.  This allows the FTD device to apply URL filtering, intrusion and malware control as well as services that require deep packet inspection.  If your policies allow the traffic it is then re-encrypted before it leaves the device.</t>
    </r>
  </si>
  <si>
    <r>
      <rPr>
        <sz val="11"/>
        <color rgb="FF000000"/>
        <rFont val="Calibri"/>
      </rPr>
      <t>Traffic decryption can be resource intensive.  When enabling this on your FTD device ensure that you have a robust architecture to handle the additional CPU and memory usage.</t>
    </r>
  </si>
  <si>
    <r>
      <rPr>
        <sz val="11"/>
        <color rgb="FF000000"/>
        <rFont val="Calibri"/>
      </rPr>
      <t>Verify ssl decryption is enabled.</t>
    </r>
    <r>
      <rPr>
        <sz val="11"/>
        <color rgb="FF000000"/>
        <rFont val="Calibri"/>
      </rPr>
      <t xml:space="preserve">
</t>
    </r>
    <r>
      <rPr>
        <sz val="11"/>
        <color rgb="FF006096"/>
        <rFont val="Roboto Condensed"/>
      </rPr>
      <t xml:space="preserve">Policy &gt; SSL Decryption &gt; SSL Decryption. </t>
    </r>
    <r>
      <rPr>
        <sz val="11"/>
        <color rgb="FF006096"/>
        <rFont val="Roboto Condensed"/>
      </rPr>
      <t xml:space="preserve">
</t>
    </r>
    <r>
      <rPr>
        <sz val="11"/>
        <color rgb="FF000000"/>
        <rFont val="Calibri"/>
      </rPr>
      <t xml:space="preserve">
</t>
    </r>
    <r>
      <rPr>
        <sz val="11"/>
        <color rgb="FF000000"/>
        <rFont val="Calibri"/>
      </rPr>
      <t>After you enable SSL decryption</t>
    </r>
    <r>
      <rPr>
        <sz val="11"/>
        <color rgb="FF000000"/>
        <rFont val="Calibri"/>
      </rPr>
      <t xml:space="preserve">
</t>
    </r>
    <r>
      <rPr>
        <sz val="11"/>
        <color rgb="FF006096"/>
        <rFont val="Roboto Condensed"/>
      </rPr>
      <t xml:space="preserve">Policy &gt; SSL Decryption &gt; configure default action for policy. </t>
    </r>
    <r>
      <rPr>
        <sz val="11"/>
        <color rgb="FF006096"/>
        <rFont val="Roboto Condensed"/>
      </rPr>
      <t xml:space="preserve">
</t>
    </r>
  </si>
  <si>
    <t>2.1.7</t>
  </si>
  <si>
    <r>
      <rPr>
        <sz val="11"/>
        <rFont val="Calibri"/>
      </rPr>
      <t>Access Policy - URL Filtering</t>
    </r>
  </si>
  <si>
    <r>
      <rPr>
        <sz val="11"/>
        <color rgb="FF000000"/>
        <rFont val="Calibri"/>
      </rPr>
      <t>- Verify that a written policy is in place to restrict access to internet sites by category.</t>
    </r>
    <r>
      <rPr>
        <sz val="11"/>
        <color rgb="FF000000"/>
        <rFont val="Calibri"/>
      </rPr>
      <t xml:space="preserve">
</t>
    </r>
    <r>
      <rPr>
        <sz val="11"/>
        <color rgb="FF000000"/>
        <rFont val="Calibri"/>
      </rPr>
      <t>- Navigate to Policies &gt; Access Control.</t>
    </r>
    <r>
      <rPr>
        <sz val="11"/>
        <color rgb="FF000000"/>
        <rFont val="Calibri"/>
      </rPr>
      <t xml:space="preserve">
</t>
    </r>
    <r>
      <rPr>
        <sz val="11"/>
        <color rgb="FF000000"/>
        <rFont val="Calibri"/>
      </rPr>
      <t>- Edit the Access Control Policy</t>
    </r>
    <r>
      <rPr>
        <sz val="11"/>
        <color rgb="FF000000"/>
        <rFont val="Calibri"/>
      </rPr>
      <t xml:space="preserve">
</t>
    </r>
    <r>
      <rPr>
        <sz val="11"/>
        <color rgb="FF000000"/>
        <rFont val="Calibri"/>
      </rPr>
      <t>- Create one or more "block by category" rules, with blocked categories in compliance with the written policy.</t>
    </r>
  </si>
  <si>
    <r>
      <rPr>
        <sz val="11"/>
        <color rgb="FF000000"/>
        <rFont val="Calibri"/>
      </rPr>
      <t>Firepower allows restriction of sites by category and reputation.  For instance, allowing "hacking" sites of good reputation only would likely permit information security blogs and tools, but block sites that post pirated software or key generation tools.Permitting social media sites of good reputation only would permit mainstream sites such as LinkedIn, Facebook, Instagram or Twitter, but would block social media sites that have more extremist content.</t>
    </r>
  </si>
  <si>
    <r>
      <rPr>
        <sz val="11"/>
        <color rgb="FF000000"/>
        <rFont val="Calibri"/>
      </rPr>
      <t>Not having a written policy that governs internet access by category in your organization means that any enforcement doesn't have an "legs to stand on" - without a written policy that is approved by Sr Management effective enforcement simply is not possible.</t>
    </r>
    <r>
      <rPr>
        <sz val="11"/>
        <color rgb="FF000000"/>
        <rFont val="Calibri"/>
      </rPr>
      <t xml:space="preserve">
</t>
    </r>
    <r>
      <rPr>
        <sz val="11"/>
        <color rgb="FF000000"/>
        <rFont val="Calibri"/>
      </rPr>
      <t>Not blocking sites for the various "HR Reasons" exposes the organization to legal action due to access of illegal content.  Not blocking sites that fall into the "community standards" category exposes the organization to HR complaints around workplace standards and appropriate behaviour.</t>
    </r>
    <r>
      <rPr>
        <sz val="11"/>
        <color rgb="FF000000"/>
        <rFont val="Calibri"/>
      </rPr>
      <t xml:space="preserve">
</t>
    </r>
    <r>
      <rPr>
        <sz val="11"/>
        <color rgb="FF000000"/>
        <rFont val="Calibri"/>
      </rPr>
      <t>At the other end of the spectrum, not blocking the various "IT Reasons" sites exposes the organization's servers and workstations to actual malicious activity.  Sites in these categories seek to infect or compromise hosts, download or otherwise supply supply malware, or facilitate avoidance of acceptable use policies within the organization.  In addition, sites that host legitimate security tools might need to be restricted to specific, authorized groups in many organizations.</t>
    </r>
  </si>
  <si>
    <r>
      <rPr>
        <sz val="11"/>
        <color rgb="FF000000"/>
        <rFont val="Calibri"/>
      </rPr>
      <t>- Verify that a written policy is in place to restrict access to internet sites by category.</t>
    </r>
    <r>
      <rPr>
        <sz val="11"/>
        <color rgb="FF000000"/>
        <rFont val="Calibri"/>
      </rPr>
      <t xml:space="preserve">
</t>
    </r>
    <r>
      <rPr>
        <sz val="11"/>
        <color rgb="FF000000"/>
        <rFont val="Calibri"/>
      </rPr>
      <t>- Navigate to Policies &gt; Access Control.</t>
    </r>
    <r>
      <rPr>
        <sz val="11"/>
        <color rgb="FF000000"/>
        <rFont val="Calibri"/>
      </rPr>
      <t xml:space="preserve">
</t>
    </r>
    <r>
      <rPr>
        <sz val="11"/>
        <color rgb="FF000000"/>
        <rFont val="Calibri"/>
      </rPr>
      <t>- Edit the Access Control Policy</t>
    </r>
    <r>
      <rPr>
        <sz val="11"/>
        <color rgb="FF000000"/>
        <rFont val="Calibri"/>
      </rPr>
      <t xml:space="preserve">
</t>
    </r>
    <r>
      <rPr>
        <sz val="11"/>
        <color rgb="FF000000"/>
        <rFont val="Calibri"/>
      </rPr>
      <t>- Verify that one or more "block by category" rules exist, and ensure that they provide complete coverage (and no more) when compared to the written policy.</t>
    </r>
  </si>
  <si>
    <r>
      <rPr>
        <sz val="11"/>
        <color rgb="FF000000"/>
        <rFont val="Calibri"/>
      </rPr>
      <t>By default there is no block rules in the Access Policy.</t>
    </r>
  </si>
  <si>
    <t>2.1.8</t>
  </si>
  <si>
    <r>
      <rPr>
        <sz val="11"/>
        <rFont val="Calibri"/>
      </rPr>
      <t>Enable secure VPN anyconnect tunnelling protocols</t>
    </r>
  </si>
  <si>
    <r>
      <rPr>
        <sz val="11"/>
        <color rgb="FF000000"/>
        <rFont val="Calibri"/>
      </rPr>
      <t>Follow Cisco's Guidance</t>
    </r>
    <r>
      <rPr>
        <sz val="11"/>
        <color rgb="FF000000"/>
        <rFont val="Calibri"/>
      </rPr>
      <t xml:space="preserve">
</t>
    </r>
    <r>
      <rPr>
        <sz val="11"/>
        <color rgb="FF006096"/>
        <rFont val="Roboto Condensed"/>
      </rPr>
      <t>https://www.cisco.com/c/en/us/support/docs/security-vpn/secure-socket-layer-ssl/217040-configure-ssl-anyconnect-management-vpn.html#anc0</t>
    </r>
    <r>
      <rPr>
        <sz val="11"/>
        <color rgb="FF006096"/>
        <rFont val="Roboto Condensed"/>
      </rPr>
      <t xml:space="preserve">
</t>
    </r>
  </si>
  <si>
    <r>
      <rPr>
        <sz val="11"/>
        <color rgb="FF000000"/>
        <rFont val="Calibri"/>
      </rPr>
      <t>A secure VPN uses strong encryption protocols making it difficult for anyone to intercept data.  Traffic is masked to prevent leakage. Strong encryption is recommended with the VPN tunneling. The IKEv2 policy should include AES-256 or AES-GCM-256 forencryption, a Diffie-Hellman group of 20, a SHA-384 or SHA-512 integrity hash, and a Pseudo RandomFunction (PRF) hash of SHA-384 or SHA-512.</t>
    </r>
  </si>
  <si>
    <r>
      <rPr>
        <sz val="11"/>
        <color rgb="FF006096"/>
        <rFont val="Roboto Condensed"/>
      </rPr>
      <t>Device &gt; VPN settings</t>
    </r>
    <r>
      <rPr>
        <sz val="11"/>
        <color rgb="FF006096"/>
        <rFont val="Roboto Condensed"/>
      </rPr>
      <t xml:space="preserve">
</t>
    </r>
    <r>
      <rPr>
        <sz val="11"/>
        <color rgb="FF000000"/>
        <rFont val="Calibri"/>
      </rPr>
      <t xml:space="preserve">
</t>
    </r>
    <r>
      <rPr>
        <sz val="11"/>
        <color rgb="FF000000"/>
        <rFont val="Calibri"/>
      </rPr>
      <t>Verify VPN settings</t>
    </r>
  </si>
  <si>
    <t>2.1.9</t>
  </si>
  <si>
    <r>
      <rPr>
        <sz val="11"/>
        <rFont val="Calibri"/>
      </rPr>
      <t>Enable secure Site to Site VPN tunnelling protocols</t>
    </r>
  </si>
  <si>
    <r>
      <rPr>
        <sz val="11"/>
        <color rgb="FF000000"/>
        <rFont val="Calibri"/>
      </rPr>
      <t>Follow Cisco's Guidance</t>
    </r>
    <r>
      <rPr>
        <sz val="11"/>
        <color rgb="FF000000"/>
        <rFont val="Calibri"/>
      </rPr>
      <t xml:space="preserve">
</t>
    </r>
    <r>
      <rPr>
        <sz val="11"/>
        <color rgb="FF006096"/>
        <rFont val="Roboto Condensed"/>
      </rPr>
      <t>https://www.cisco.com/c/en/us/support/docs/security-vpn/ipsec-negotiation-ike-protocols/215470-site-to-site-vpn-configuration-on-ftd-ma.html#toc-hId--1324915693</t>
    </r>
    <r>
      <rPr>
        <sz val="11"/>
        <color rgb="FF006096"/>
        <rFont val="Roboto Condensed"/>
      </rPr>
      <t xml:space="preserve">
</t>
    </r>
  </si>
  <si>
    <r>
      <rPr>
        <sz val="11"/>
        <color rgb="FF006096"/>
        <rFont val="Roboto Condensed"/>
      </rPr>
      <t>Navigate to Devices &gt; VPN &gt; Site To Site. Under Add VPN, click Firepower Threat Defense Device</t>
    </r>
    <r>
      <rPr>
        <sz val="11"/>
        <color rgb="FF006096"/>
        <rFont val="Roboto Condensed"/>
      </rPr>
      <t xml:space="preserve">
</t>
    </r>
  </si>
  <si>
    <r>
      <rPr>
        <sz val="11"/>
        <color rgb="FF000000"/>
        <rFont val="Calibri"/>
      </rPr>
      <t>Not Configured</t>
    </r>
  </si>
  <si>
    <t>2.1.10</t>
  </si>
  <si>
    <r>
      <rPr>
        <sz val="11"/>
        <rFont val="Calibri"/>
      </rPr>
      <t>Access Policy Application Settings should be set</t>
    </r>
  </si>
  <si>
    <r>
      <rPr>
        <sz val="11"/>
        <color rgb="FF000000"/>
        <rFont val="Calibri"/>
      </rPr>
      <t>For each Access Policy Rule:</t>
    </r>
    <r>
      <rPr>
        <sz val="11"/>
        <color rgb="FF000000"/>
        <rFont val="Calibri"/>
      </rPr>
      <t xml:space="preserve">
</t>
    </r>
    <r>
      <rPr>
        <sz val="11"/>
        <color rgb="FF000000"/>
        <rFont val="Calibri"/>
      </rPr>
      <t>- Choose "Edit"</t>
    </r>
    <r>
      <rPr>
        <sz val="11"/>
        <color rgb="FF000000"/>
        <rFont val="Calibri"/>
      </rPr>
      <t xml:space="preserve">
</t>
    </r>
    <r>
      <rPr>
        <sz val="11"/>
        <color rgb="FF000000"/>
        <rFont val="Calibri"/>
      </rPr>
      <t>- Choose the "Applications" tab for that rule</t>
    </r>
    <r>
      <rPr>
        <sz val="11"/>
        <color rgb="FF000000"/>
        <rFont val="Calibri"/>
      </rPr>
      <t xml:space="preserve">
</t>
    </r>
    <r>
      <rPr>
        <sz val="11"/>
        <color rgb="FF000000"/>
        <rFont val="Calibri"/>
      </rPr>
      <t>- Select all applications that are applicable for that rule</t>
    </r>
    <r>
      <rPr>
        <sz val="11"/>
        <color rgb="FF000000"/>
        <rFont val="Calibri"/>
      </rPr>
      <t xml:space="preserve">
</t>
    </r>
    <r>
      <rPr>
        <sz val="11"/>
        <color rgb="FF000000"/>
        <rFont val="Calibri"/>
      </rPr>
      <t>Note that if any application other than "Any" is selected, then the application list must be complete, or some desired traffic will be blocked (or undesired traffic will be permitted).  This means that this is often an iterative process.</t>
    </r>
    <r>
      <rPr>
        <sz val="11"/>
        <color rgb="FF000000"/>
        <rFont val="Calibri"/>
      </rPr>
      <t xml:space="preserve">
</t>
    </r>
    <r>
      <rPr>
        <sz val="11"/>
        <color rgb="FF000000"/>
        <rFont val="Calibri"/>
      </rPr>
      <t>A common method is to have a rule with the Application list implemented, then follow that rule with an identical one, but with "Any" selected for the application field.  This second rule will log differently - with a higher severity or to a different log server, so that as the second rule triggers, exceptions are easily seen and the first rule can be adjusted.  After some period of time the second rule will no longer trigger and will be deleted.</t>
    </r>
  </si>
  <si>
    <r>
      <rPr>
        <sz val="11"/>
        <color rgb="FF000000"/>
        <rFont val="Calibri"/>
      </rPr>
      <t>When creating a rule, where possible the "Application" field should be preferred for use over the traditional "Dest Port" fields.  Even when the destination port is known, the Application value should be added for each rule.</t>
    </r>
  </si>
  <si>
    <r>
      <rPr>
        <sz val="11"/>
        <color rgb="FF000000"/>
        <rFont val="Calibri"/>
      </rPr>
      <t>Supplying both the Destination Port and the Application fields for each rule in the Access Policy makes data exfiltration and beaconing that much more difficult for malicious actors.</t>
    </r>
    <r>
      <rPr>
        <sz val="11"/>
        <color rgb="FF000000"/>
        <rFont val="Calibri"/>
      </rPr>
      <t xml:space="preserve">
</t>
    </r>
    <r>
      <rPr>
        <sz val="11"/>
        <color rgb="FF000000"/>
        <rFont val="Calibri"/>
      </rPr>
      <t>Unfortunately, current malware routinely uses valid HTTPS traffic for these purposes, but the more "speed bumps" that can be implemented at the perimeter the better.</t>
    </r>
  </si>
  <si>
    <r>
      <rPr>
        <sz val="11"/>
        <color rgb="FF000000"/>
        <rFont val="Calibri"/>
      </rPr>
      <t>For each rule in the Access Policy (especially perm,it rules), ensure that the Application field is filled in.  Even if the destination port is "known" for any particular rule, the application should still be filled in.</t>
    </r>
  </si>
  <si>
    <r>
      <rPr>
        <sz val="11"/>
        <color rgb="FF000000"/>
        <rFont val="Calibri"/>
      </rPr>
      <t>The value of "Any" is the default for any new Access Policy Rule.</t>
    </r>
  </si>
  <si>
    <t>Secure local network infrastructure</t>
  </si>
  <si>
    <t>3.1.1</t>
  </si>
  <si>
    <r>
      <rPr>
        <sz val="11"/>
        <rFont val="Calibri"/>
      </rPr>
      <t>Secure the Network Time Protocol Server</t>
    </r>
  </si>
  <si>
    <r>
      <rPr>
        <sz val="11"/>
        <color rgb="FF006096"/>
        <rFont val="Roboto Condensed"/>
      </rPr>
      <t>Devices &gt; Platform Settings &gt; Time Synchronization &gt;</t>
    </r>
    <r>
      <rPr>
        <sz val="11"/>
        <color rgb="FF006096"/>
        <rFont val="Roboto Condensed"/>
      </rPr>
      <t xml:space="preserve">
</t>
    </r>
    <r>
      <rPr>
        <sz val="11"/>
        <color rgb="FF006096"/>
        <rFont val="Roboto Condensed"/>
      </rPr>
      <t>**_Configure one of the following clock options:_**</t>
    </r>
    <r>
      <rPr>
        <sz val="11"/>
        <color rgb="FF006096"/>
        <rFont val="Roboto Condensed"/>
      </rPr>
      <t xml:space="preserve">
</t>
    </r>
    <r>
      <rPr>
        <sz val="11"/>
        <color rgb="FF006096"/>
        <rFont val="Roboto Condensed"/>
      </rPr>
      <t>**Via NTP from Defense Center—(Default)**. The managed device gets time from the NTP servers you configured for the management center (except for authenticated NTP servers) and synchronizes time with those servers directly. However, if any of the following are true, the managed device synchronizes time from the management center:</t>
    </r>
    <r>
      <rPr>
        <sz val="11"/>
        <color rgb="FF006096"/>
        <rFont val="Roboto Condensed"/>
      </rPr>
      <t xml:space="preserve">
</t>
    </r>
    <r>
      <rPr>
        <sz val="11"/>
        <color rgb="FF006096"/>
        <rFont val="Roboto Condensed"/>
      </rPr>
      <t>The management center’s NTP servers are not reachable by the device.</t>
    </r>
    <r>
      <rPr>
        <sz val="11"/>
        <color rgb="FF006096"/>
        <rFont val="Roboto Condensed"/>
      </rPr>
      <t xml:space="preserve">
</t>
    </r>
    <r>
      <rPr>
        <sz val="11"/>
        <color rgb="FF006096"/>
        <rFont val="Roboto Condensed"/>
      </rPr>
      <t>The management center has no unauthenticated servers.</t>
    </r>
    <r>
      <rPr>
        <sz val="11"/>
        <color rgb="FF006096"/>
        <rFont val="Roboto Condensed"/>
      </rPr>
      <t xml:space="preserve">
</t>
    </r>
    <r>
      <rPr>
        <sz val="11"/>
        <color rgb="FF006096"/>
        <rFont val="Roboto Condensed"/>
      </rPr>
      <t>**Via NTP from**—If your management center is using NTP servers on the network, select this option and enter the fully-qualified DNS name (such as ntp.example.com), or IPv4 or IPv6 address, of the same NTP servers you specified in System &gt; Configuration &gt; Time Synchronization. If the NTP servers are not reachable, the management center acts as an NTP server.</t>
    </r>
    <r>
      <rPr>
        <sz val="11"/>
        <color rgb="FF006096"/>
        <rFont val="Roboto Condensed"/>
      </rPr>
      <t xml:space="preserve">
</t>
    </r>
  </si>
  <si>
    <r>
      <rPr>
        <sz val="11"/>
        <color rgb="FF000000"/>
        <rFont val="Calibri"/>
      </rPr>
      <t>Network Time Protocol (NTP) is intended to synchronize all participating devices to within a few milliseconds of Coordinated Universal Time (UTC). NTP is important for correct logging and tracking of events.</t>
    </r>
  </si>
  <si>
    <r>
      <rPr>
        <sz val="11"/>
        <color rgb="FF000000"/>
        <rFont val="Calibri"/>
      </rPr>
      <t>When multiple devices are in usage, without time synchronization, each resource will think the correct time is different. If you try to compare logs between resources, none of the timestamps line up. If the data is aggregated to a log server or security information event manager, the events will appear jumbled, and analytics and correlation engines will not be able to process the data for unusual behavior or indicators of compromise.</t>
    </r>
  </si>
  <si>
    <r>
      <rPr>
        <sz val="11"/>
        <color rgb="FF006096"/>
        <rFont val="Roboto Condensed"/>
      </rPr>
      <t>Devices &gt; Platform Settings &gt; Time Synchronization (verify NTP server)</t>
    </r>
    <r>
      <rPr>
        <sz val="11"/>
        <color rgb="FF006096"/>
        <rFont val="Roboto Condensed"/>
      </rPr>
      <t xml:space="preserve">
</t>
    </r>
  </si>
  <si>
    <r>
      <rPr>
        <sz val="11"/>
        <color rgb="FF000000"/>
        <rFont val="Calibri"/>
      </rPr>
      <t>NTP from Defense Center</t>
    </r>
  </si>
  <si>
    <t>3.1.2</t>
  </si>
  <si>
    <r>
      <rPr>
        <sz val="11"/>
        <rFont val="Calibri"/>
      </rPr>
      <t>Secure the Domain Name System (DNS)</t>
    </r>
  </si>
  <si>
    <r>
      <rPr>
        <sz val="11"/>
        <color rgb="FF006096"/>
        <rFont val="Roboto Condensed"/>
      </rPr>
      <t xml:space="preserve">Devices &gt; Platform Settings &gt; DNS &gt; DNS Settings &gt; </t>
    </r>
    <r>
      <rPr>
        <sz val="11"/>
        <color rgb="FF006096"/>
        <rFont val="Roboto Condensed"/>
      </rPr>
      <t xml:space="preserve">
</t>
    </r>
    <r>
      <rPr>
        <sz val="11"/>
        <color rgb="FF006096"/>
        <rFont val="Roboto Condensed"/>
      </rPr>
      <t>Check Enable DNS name resolution by device</t>
    </r>
    <r>
      <rPr>
        <sz val="11"/>
        <color rgb="FF006096"/>
        <rFont val="Roboto Condensed"/>
      </rPr>
      <t xml:space="preserve">
</t>
    </r>
    <r>
      <rPr>
        <sz val="11"/>
        <color rgb="FF006096"/>
        <rFont val="Roboto Condensed"/>
      </rPr>
      <t>Configure the DNS Server Groups</t>
    </r>
    <r>
      <rPr>
        <sz val="11"/>
        <color rgb="FF006096"/>
        <rFont val="Roboto Condensed"/>
      </rPr>
      <t xml:space="preserve">
</t>
    </r>
  </si>
  <si>
    <r>
      <rPr>
        <sz val="11"/>
        <color rgb="FF000000"/>
        <rFont val="Calibri"/>
      </rPr>
      <t>Devices communicating with each other over a network generally rely on DNS to translate hostnames to IP addresses.  Certain FTD functions use DNS examples include NTP, access control policies, VPN services provided by the threat defense, ping, or traceroute</t>
    </r>
  </si>
  <si>
    <r>
      <rPr>
        <sz val="11"/>
        <color rgb="FF006096"/>
        <rFont val="Roboto Condensed"/>
      </rPr>
      <t>Devices &gt; Platform Settings &gt; DNS &gt; DNS Settings (verify DNS Server Settings)</t>
    </r>
    <r>
      <rPr>
        <sz val="11"/>
        <color rgb="FF006096"/>
        <rFont val="Roboto Condensed"/>
      </rPr>
      <t xml:space="preserve">
</t>
    </r>
  </si>
  <si>
    <r>
      <rPr>
        <sz val="11"/>
        <color rgb="FF000000"/>
        <rFont val="Calibri"/>
      </rPr>
      <t>no setting</t>
    </r>
  </si>
  <si>
    <t>Harden Network Protocol Settings</t>
  </si>
  <si>
    <t>3.2.1</t>
  </si>
  <si>
    <r>
      <rPr>
        <sz val="11"/>
        <rFont val="Calibri"/>
      </rPr>
      <t>Disable fragment reassembly</t>
    </r>
  </si>
  <si>
    <r>
      <rPr>
        <sz val="11"/>
        <color rgb="FF006096"/>
        <rFont val="Roboto Condensed"/>
      </rPr>
      <t>Devices &gt; Platform Settings &gt; create an FTD policy &gt; Fragment Settings &gt; set Chain (Packet) to ‘1’ &gt; Save and Deploy</t>
    </r>
  </si>
  <si>
    <r>
      <rPr>
        <sz val="11"/>
        <color rgb="FF000000"/>
        <rFont val="Calibri"/>
      </rPr>
      <t>You might need to allow fragments on your network if you have an application that routinely fragments packets, such as NFS over UDP. However, fragmented packets are often used in Denial of Service (DoS) attacks, so we recommend that you do not allow fragments.</t>
    </r>
  </si>
  <si>
    <r>
      <rPr>
        <sz val="11"/>
        <color rgb="FF006096"/>
        <rFont val="Roboto Condensed"/>
      </rPr>
      <t>Device&gt;Platform settings&gt;(FTD Policy)&gt;Fragment settings&gt;Chain=1</t>
    </r>
    <r>
      <rPr>
        <sz val="11"/>
        <color rgb="FF006096"/>
        <rFont val="Roboto Condensed"/>
      </rPr>
      <t xml:space="preserve">
</t>
    </r>
  </si>
  <si>
    <r>
      <rPr>
        <sz val="11"/>
        <color rgb="FF000000"/>
        <rFont val="Calibri"/>
      </rPr>
      <t>By default the threat defense device allows up to 24 fragments per IP packet, and up to 200 fragments awaiting reassembly</t>
    </r>
  </si>
  <si>
    <t>3.2.2</t>
  </si>
  <si>
    <r>
      <rPr>
        <sz val="11"/>
        <rFont val="Calibri"/>
      </rPr>
      <t>Block older SSL and TLS versions</t>
    </r>
  </si>
  <si>
    <r>
      <rPr>
        <sz val="11"/>
        <color rgb="FF006096"/>
        <rFont val="Roboto Condensed"/>
      </rPr>
      <t>Policies &gt; Access Control &gt; SSL</t>
    </r>
    <r>
      <rPr>
        <sz val="11"/>
        <color rgb="FF006096"/>
        <rFont val="Roboto Condensed"/>
      </rPr>
      <t xml:space="preserve">
</t>
    </r>
    <r>
      <rPr>
        <sz val="11"/>
        <color rgb="FF006096"/>
        <rFont val="Roboto Condensed"/>
      </rPr>
      <t>1. Click add rule</t>
    </r>
    <r>
      <rPr>
        <sz val="11"/>
        <color rgb="FF006096"/>
        <rFont val="Roboto Condensed"/>
      </rPr>
      <t xml:space="preserve">
</t>
    </r>
    <r>
      <rPr>
        <sz val="11"/>
        <color rgb="FF006096"/>
        <rFont val="Roboto Condensed"/>
      </rPr>
      <t>2. In the _Name_ field enter a name for the rule</t>
    </r>
    <r>
      <rPr>
        <sz val="11"/>
        <color rgb="FF006096"/>
        <rFont val="Roboto Condensed"/>
      </rPr>
      <t xml:space="preserve">
</t>
    </r>
    <r>
      <rPr>
        <sz val="11"/>
        <color rgb="FF006096"/>
        <rFont val="Roboto Condensed"/>
      </rPr>
      <t>3. From the _Action_ list select **Block** or **Block with reset**</t>
    </r>
    <r>
      <rPr>
        <sz val="11"/>
        <color rgb="FF006096"/>
        <rFont val="Roboto Condensed"/>
      </rPr>
      <t xml:space="preserve">
</t>
    </r>
    <r>
      <rPr>
        <sz val="11"/>
        <color rgb="FF006096"/>
        <rFont val="Roboto Condensed"/>
      </rPr>
      <t>4. Click _Version_</t>
    </r>
    <r>
      <rPr>
        <sz val="11"/>
        <color rgb="FF006096"/>
        <rFont val="Roboto Condensed"/>
      </rPr>
      <t xml:space="preserve">
</t>
    </r>
    <r>
      <rPr>
        <sz val="11"/>
        <color rgb="FF006096"/>
        <rFont val="Roboto Condensed"/>
      </rPr>
      <t>5. Select older versions of TLS</t>
    </r>
    <r>
      <rPr>
        <sz val="11"/>
        <color rgb="FF006096"/>
        <rFont val="Roboto Condensed"/>
      </rPr>
      <t xml:space="preserve">
</t>
    </r>
    <r>
      <rPr>
        <sz val="11"/>
        <color rgb="FF006096"/>
        <rFont val="Roboto Condensed"/>
      </rPr>
      <t>6. Save Rule</t>
    </r>
    <r>
      <rPr>
        <sz val="11"/>
        <color rgb="FF006096"/>
        <rFont val="Roboto Condensed"/>
      </rPr>
      <t xml:space="preserve">
</t>
    </r>
    <r>
      <rPr>
        <sz val="11"/>
        <color rgb="FF000000"/>
        <rFont val="Calibri"/>
      </rPr>
      <t xml:space="preserve">
</t>
    </r>
    <r>
      <rPr>
        <sz val="11"/>
        <color rgb="FF000000"/>
        <rFont val="Calibri"/>
      </rPr>
      <t>Because this is a specific rule, order it earlier in your policy than more general rules such as application-matching rules.</t>
    </r>
  </si>
  <si>
    <r>
      <rPr>
        <sz val="11"/>
        <color rgb="FF000000"/>
        <rFont val="Calibri"/>
      </rPr>
      <t>Transport Layer Protocol or TLS utilities cryptography to encrypt web traffic.  Firepower Threat Defense can block older TLS and SSL version to help protect the network from compromise. It is recommended that you move to TLS 1.3 for your enterprise.</t>
    </r>
  </si>
  <si>
    <r>
      <rPr>
        <sz val="11"/>
        <color rgb="FF006096"/>
        <rFont val="Roboto Condensed"/>
      </rPr>
      <t>Policies &gt; Access Control &gt; SSL</t>
    </r>
    <r>
      <rPr>
        <sz val="11"/>
        <color rgb="FF006096"/>
        <rFont val="Roboto Condensed"/>
      </rPr>
      <t xml:space="preserve">
</t>
    </r>
    <r>
      <rPr>
        <sz val="11"/>
        <color rgb="FF000000"/>
        <rFont val="Calibri"/>
      </rPr>
      <t xml:space="preserve">
</t>
    </r>
    <r>
      <rPr>
        <sz val="11"/>
        <color rgb="FF000000"/>
        <rFont val="Calibri"/>
      </rPr>
      <t>Ensure that a rule exists blocking older versions of SSL and TLS.</t>
    </r>
  </si>
  <si>
    <r>
      <rPr>
        <sz val="11"/>
        <color rgb="FF000000"/>
        <rFont val="Calibri"/>
      </rPr>
      <t>not configured</t>
    </r>
  </si>
  <si>
    <t>Control Plane</t>
  </si>
  <si>
    <t>3.3</t>
  </si>
  <si>
    <r>
      <rPr>
        <sz val="11"/>
        <rFont val="Calibri"/>
      </rPr>
      <t>Configure default action to Block</t>
    </r>
  </si>
  <si>
    <r>
      <rPr>
        <sz val="11"/>
        <color rgb="FF000000"/>
        <rFont val="Calibri"/>
      </rPr>
      <t>In the GUI</t>
    </r>
    <r>
      <rPr>
        <sz val="11"/>
        <color rgb="FF000000"/>
        <rFont val="Calibri"/>
      </rPr>
      <t xml:space="preserve">
</t>
    </r>
    <r>
      <rPr>
        <sz val="11"/>
        <color rgb="FF006096"/>
        <rFont val="Roboto Condensed"/>
      </rPr>
      <t>Policies &gt; Access Control &gt; in the Default Action dropdown at the bottom, select Block &gt; select the At Beginning and End of Connection radio button &gt; OK</t>
    </r>
    <r>
      <rPr>
        <sz val="11"/>
        <color rgb="FF006096"/>
        <rFont val="Roboto Condensed"/>
      </rPr>
      <t xml:space="preserve">
</t>
    </r>
    <r>
      <rPr>
        <sz val="11"/>
        <color rgb="FF000000"/>
        <rFont val="Calibri"/>
      </rPr>
      <t xml:space="preserve">
</t>
    </r>
    <r>
      <rPr>
        <sz val="11"/>
        <color rgb="FF000000"/>
        <rFont val="Calibri"/>
      </rPr>
      <t>In the API</t>
    </r>
    <r>
      <rPr>
        <sz val="11"/>
        <color rgb="FF000000"/>
        <rFont val="Calibri"/>
      </rPr>
      <t xml:space="preserve">
</t>
    </r>
    <r>
      <rPr>
        <sz val="11"/>
        <color rgb="FF000000"/>
        <rFont val="Calibri"/>
      </rPr>
      <t xml:space="preserve">HTTP PUT </t>
    </r>
    <r>
      <rPr>
        <b/>
        <sz val="11"/>
        <color rgb="FF000000"/>
        <rFont val="Calibri"/>
      </rPr>
      <t>/policy/accesspolicies/{objId}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"name": "NGFW-Access-Policy",</t>
    </r>
    <r>
      <rPr>
        <sz val="11"/>
        <color rgb="FF006096"/>
        <rFont val="Roboto Condensed"/>
      </rPr>
      <t xml:space="preserve">
</t>
    </r>
    <r>
      <rPr>
        <sz val="11"/>
        <color rgb="FF006096"/>
        <rFont val="Roboto Condensed"/>
      </rPr>
      <t xml:space="preserve">    "version": "&lt;version&gt;",</t>
    </r>
    <r>
      <rPr>
        <sz val="11"/>
        <color rgb="FF006096"/>
        <rFont val="Roboto Condensed"/>
      </rPr>
      <t xml:space="preserve">
</t>
    </r>
    <r>
      <rPr>
        <sz val="11"/>
        <color rgb="FF006096"/>
        <rFont val="Roboto Condensed"/>
      </rPr>
      <t xml:space="preserve">    "defaultAction": {</t>
    </r>
    <r>
      <rPr>
        <sz val="11"/>
        <color rgb="FF006096"/>
        <rFont val="Roboto Condensed"/>
      </rPr>
      <t xml:space="preserve">
</t>
    </r>
    <r>
      <rPr>
        <sz val="11"/>
        <color rgb="FF006096"/>
        <rFont val="Roboto Condensed"/>
      </rPr>
      <t xml:space="preserve">      "action": "DENY",</t>
    </r>
    <r>
      <rPr>
        <sz val="11"/>
        <color rgb="FF006096"/>
        <rFont val="Roboto Condensed"/>
      </rPr>
      <t xml:space="preserve">
</t>
    </r>
    <r>
      <rPr>
        <sz val="11"/>
        <color rgb="FF006096"/>
        <rFont val="Roboto Condensed"/>
      </rPr>
      <t xml:space="preserve">      "eventLogAction": "LOG_BOTH",</t>
    </r>
    <r>
      <rPr>
        <sz val="11"/>
        <color rgb="FF006096"/>
        <rFont val="Roboto Condensed"/>
      </rPr>
      <t xml:space="preserve">
</t>
    </r>
    <r>
      <rPr>
        <sz val="11"/>
        <color rgb="FF006096"/>
        <rFont val="Roboto Condensed"/>
      </rPr>
      <t xml:space="preserve">      "type": "accessdefaultaction"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"type": "accesspolicy"</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</si>
  <si>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The default action handles traffic that does not match any of the rulesets created by network administrators. A Block default configuration ensures only permitted and desired traffic passes through the network, minimizing unauthorized access and preventing potentially malicious traffic from accessing and compromising the network.</t>
    </r>
  </si>
  <si>
    <r>
      <rPr>
        <sz val="11"/>
        <color rgb="FF000000"/>
        <rFont val="Calibri"/>
      </rPr>
      <t>Setting default block with logging can cause some issues with latency in high traffic networks.  It is important to have adequate storage for the logs.</t>
    </r>
  </si>
  <si>
    <r>
      <rPr>
        <sz val="11"/>
        <color rgb="FF000000"/>
        <rFont val="Calibri"/>
      </rPr>
      <t>In the GUI</t>
    </r>
    <r>
      <rPr>
        <sz val="11"/>
        <color rgb="FF000000"/>
        <rFont val="Calibri"/>
      </rPr>
      <t xml:space="preserve">
</t>
    </r>
    <r>
      <rPr>
        <sz val="11"/>
        <color rgb="FF006096"/>
        <rFont val="Roboto Condensed"/>
      </rPr>
      <t>Policies &gt; Access Control &gt; in the Default Action dropdown at the bottom, ensure Block is selected&gt; Verify At Beginning and End of Connection radio button is selected</t>
    </r>
    <r>
      <rPr>
        <sz val="11"/>
        <color rgb="FF006096"/>
        <rFont val="Roboto Condensed"/>
      </rPr>
      <t xml:space="preserve">
</t>
    </r>
    <r>
      <rPr>
        <sz val="11"/>
        <color rgb="FF000000"/>
        <rFont val="Calibri"/>
      </rPr>
      <t xml:space="preserve">
</t>
    </r>
    <r>
      <rPr>
        <sz val="11"/>
        <color rgb="FF000000"/>
        <rFont val="Calibri"/>
      </rPr>
      <t>In the API</t>
    </r>
    <r>
      <rPr>
        <sz val="11"/>
        <color rgb="FF000000"/>
        <rFont val="Calibri"/>
      </rPr>
      <t xml:space="preserve">
</t>
    </r>
    <r>
      <rPr>
        <sz val="11"/>
        <color rgb="FF000000"/>
        <rFont val="Calibri"/>
      </rPr>
      <t xml:space="preserve">HTTP GET </t>
    </r>
    <r>
      <rPr>
        <b/>
        <sz val="11"/>
        <color rgb="FF000000"/>
        <rFont val="Calibri"/>
      </rPr>
      <t>/policy/accesspolicies</t>
    </r>
    <r>
      <rPr>
        <sz val="11"/>
        <color rgb="FF000000"/>
        <rFont val="Calibri"/>
      </rPr>
      <t xml:space="preserve">
</t>
    </r>
    <r>
      <rPr>
        <sz val="11"/>
        <color rgb="FF000000"/>
        <rFont val="Calibri"/>
      </rPr>
      <t>Look for:</t>
    </r>
    <r>
      <rPr>
        <sz val="11"/>
        <color rgb="FF000000"/>
        <rFont val="Calibri"/>
      </rPr>
      <t xml:space="preserve">
</t>
    </r>
    <r>
      <rPr>
        <sz val="11"/>
        <color rgb="FF006096"/>
        <rFont val="Roboto Condensed"/>
      </rPr>
      <t xml:space="preserve">            "defaultAction": {</t>
    </r>
    <r>
      <rPr>
        <sz val="11"/>
        <color rgb="FF006096"/>
        <rFont val="Roboto Condensed"/>
      </rPr>
      <t xml:space="preserve">
</t>
    </r>
    <r>
      <rPr>
        <sz val="11"/>
        <color rgb="FF006096"/>
        <rFont val="Roboto Condensed"/>
      </rPr>
      <t xml:space="preserve">                "action": "DENY",</t>
    </r>
    <r>
      <rPr>
        <sz val="11"/>
        <color rgb="FF006096"/>
        <rFont val="Roboto Condensed"/>
      </rPr>
      <t xml:space="preserve">
</t>
    </r>
    <r>
      <rPr>
        <sz val="11"/>
        <color rgb="FF006096"/>
        <rFont val="Roboto Condensed"/>
      </rPr>
      <t xml:space="preserve">                "eventLogAction": "LOG_BOTH"</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</si>
  <si>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</si>
  <si>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</si>
  <si>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</si>
  <si>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</si>
  <si>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</si>
  <si>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</si>
  <si>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</si>
  <si>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</si>
  <si>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</si>
  <si>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</si>
  <si>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</si>
  <si>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</si>
  <si>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</si>
  <si>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</si>
  <si>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</si>
  <si>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</si>
  <si>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</si>
  <si>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</si>
  <si>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</si>
  <si>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</si>
  <si>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</si>
  <si>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</si>
  <si>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</si>
  <si>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</si>
  <si>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</si>
  <si>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</si>
  <si>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</si>
  <si>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</si>
  <si>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</si>
  <si>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Cisco Firepower Threat Defense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</si>
  <si>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</si>
  <si>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</si>
  <si>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</si>
  <si>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30 November 2023     </t>
    </r>
    <r>
      <rPr>
        <b/>
        <sz val="11"/>
        <color rgb="FF000000"/>
        <rFont val="Calibri"/>
      </rPr>
      <t>Recommendation Count:</t>
    </r>
    <r>
      <rPr>
        <sz val="11"/>
        <color rgb="FF000000"/>
        <rFont val="Calibri"/>
      </rPr>
      <t xml:space="preserve"> 48</t>
    </r>
  </si>
  <si>
    <t>Development Url:</t>
  </si>
  <si>
    <t>https://workbench.cisecurity.org/benchmarks/817</t>
  </si>
  <si>
    <t>Download Url:</t>
  </si>
  <si>
    <t>https://downloads.cisecurity.org/#/</t>
  </si>
  <si>
    <t>Guide Overview:</t>
  </si>
  <si>
    <r>
      <rPr>
        <sz val="11"/>
        <color rgb="FF000000"/>
        <rFont val="Calibri"/>
      </rPr>
      <t>This benchmark, Security Configuration Benchmark for Cisco Firepower Threat Defense 6.x or 7.x, provides prescriptive guidance for establishing a secure configuration posture for Cisco Devices running Cisco Firepower Threat Defense (FTD).</t>
    </r>
    <r>
      <rPr>
        <sz val="11"/>
        <color rgb="FF000000"/>
        <rFont val="Calibri"/>
      </rPr>
      <t xml:space="preserve">
</t>
    </r>
    <r>
      <rPr>
        <sz val="11"/>
        <color rgb="FF000000"/>
        <rFont val="Calibri"/>
      </rPr>
      <t>This document is targeted towards a recommended Firepower Threat Defense configuration, that is:</t>
    </r>
    <r>
      <rPr>
        <sz val="11"/>
        <color rgb="FF000000"/>
        <rFont val="Calibri"/>
      </rPr>
      <t xml:space="preserve">
</t>
    </r>
    <r>
      <rPr>
        <sz val="11"/>
        <color rgb="FF000000"/>
        <rFont val="Calibri"/>
      </rPr>
      <t>- Cisco Firepower Threat Defense (FTD) running versions 6.x or 7.x</t>
    </r>
    <r>
      <rPr>
        <sz val="11"/>
        <color rgb="FF000000"/>
        <rFont val="Calibri"/>
      </rPr>
      <t xml:space="preserve">
</t>
    </r>
    <r>
      <rPr>
        <sz val="11"/>
        <color rgb="FF000000"/>
        <rFont val="Calibri"/>
      </rPr>
      <t>- Firepower devices managed by Firepower Management Center (FMC)</t>
    </r>
    <r>
      <rPr>
        <sz val="11"/>
        <color rgb="FF000000"/>
        <rFont val="Calibri"/>
      </rPr>
      <t xml:space="preserve">
</t>
    </r>
    <r>
      <rPr>
        <sz val="11"/>
        <color rgb="FF000000"/>
        <rFont val="Calibri"/>
      </rPr>
      <t xml:space="preserve">To obtain the complete benchmark and or the latest version of this guide, please visit </t>
    </r>
    <r>
      <rPr>
        <sz val="11"/>
        <color rgb="FF0000FF"/>
        <rFont val="Calibri"/>
      </rPr>
      <t>http://cisecurity.org</t>
    </r>
    <r>
      <rPr>
        <sz val="11"/>
        <color rgb="FF000000"/>
        <rFont val="Calibri"/>
      </rPr>
      <t xml:space="preserve">. If you have questions, comments, or have identified ways to improve this guide, please write us at feedback@cisecurity.org </t>
    </r>
    <r>
      <rPr>
        <sz val="11"/>
        <color rgb="FF0000FF"/>
        <rFont val="Calibri"/>
      </rPr>
      <t>(mailto:feedback@cisecurity.org)</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</si>
  <si>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</si>
  <si>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Cisco Firepower.</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</si>
  <si>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</si>
  <si>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</si>
  <si>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</si>
  <si>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</si>
  <si>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</si>
  <si>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</si>
  <si>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</si>
  <si>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</si>
  <si>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</si>
  <si>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</si>
  <si>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</si>
  <si>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</si>
  <si>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</si>
  <si>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</si>
  <si>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</si>
  <si>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</si>
  <si>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</si>
  <si>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</si>
  <si>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</si>
  <si>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</si>
  <si>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</si>
  <si>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</si>
  <si>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</si>
  <si>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</si>
  <si>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</si>
  <si>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</si>
  <si>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</si>
  <si>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</si>
  <si>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</si>
  <si>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</si>
  <si>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</si>
  <si>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</si>
  <si>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</si>
  <si>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</si>
  <si>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</si>
  <si>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</si>
  <si>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</si>
  <si>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</si>
  <si>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</si>
  <si>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</si>
  <si>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</si>
  <si>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</si>
  <si>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</si>
  <si>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</si>
  <si>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CIS Cisco Firepower Threat Defense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</si>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</sst>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198-4D62-88D0-A30351E1B6E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198-4D62-88D0-A30351E1B6E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48</c:v>
                </c:pt>
              </c:numCache>
            </c:numRef>
          </c:val>
          <c:extLst>
            <c:ext xmlns:c16="http://schemas.microsoft.com/office/drawing/2014/chart" uri="{C3380CC4-5D6E-409C-BE32-E72D297353CC}">
              <c16:uniqueId val="{00000002-6198-4D62-88D0-A30351E1B6E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1C4-4301-A524-6DEB7504933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1C4-4301-A524-6DEB7504933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43</c:v>
                </c:pt>
                <c:pt idx="1">
                  <c:v>5</c:v>
                </c:pt>
              </c:numCache>
            </c:numRef>
          </c:val>
          <c:extLst>
            <c:ext xmlns:c16="http://schemas.microsoft.com/office/drawing/2014/chart" uri="{C3380CC4-5D6E-409C-BE32-E72D297353CC}">
              <c16:uniqueId val="{00000002-51C4-4301-A524-6DEB7504933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9DF-4343-A22B-7F8C2585784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9DF-4343-A22B-7F8C2585784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48</c:v>
                </c:pt>
              </c:numCache>
            </c:numRef>
          </c:val>
          <c:extLst>
            <c:ext xmlns:c16="http://schemas.microsoft.com/office/drawing/2014/chart" uri="{C3380CC4-5D6E-409C-BE32-E72D297353CC}">
              <c16:uniqueId val="{00000002-59DF-4343-A22B-7F8C2585784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9BF9-469D-8845-F02D490F48D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9BF9-469D-8845-F02D490F48D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21</c:v>
                </c:pt>
                <c:pt idx="1">
                  <c:v>27</c:v>
                </c:pt>
              </c:numCache>
            </c:numRef>
          </c:val>
          <c:extLst>
            <c:ext xmlns:c16="http://schemas.microsoft.com/office/drawing/2014/chart" uri="{C3380CC4-5D6E-409C-BE32-E72D297353CC}">
              <c16:uniqueId val="{00000002-9BF9-469D-8845-F02D490F48D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E40-4B16-A894-CEF350409D4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E40-4B16-A894-CEF350409D4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48</c:v>
                </c:pt>
              </c:numCache>
            </c:numRef>
          </c:val>
          <c:extLst>
            <c:ext xmlns:c16="http://schemas.microsoft.com/office/drawing/2014/chart" uri="{C3380CC4-5D6E-409C-BE32-E72D297353CC}">
              <c16:uniqueId val="{00000002-FE40-4B16-A894-CEF350409D4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6FA-4C05-B9CE-888A7966183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6FA-4C05-B9CE-888A7966183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48</c:v>
                </c:pt>
              </c:numCache>
            </c:numRef>
          </c:val>
          <c:extLst>
            <c:ext xmlns:c16="http://schemas.microsoft.com/office/drawing/2014/chart" uri="{C3380CC4-5D6E-409C-BE32-E72D297353CC}">
              <c16:uniqueId val="{00000002-06FA-4C05-B9CE-888A7966183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40B-4A80-8A3E-32028A878AFB}"/>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40B-4A80-8A3E-32028A878AFB}"/>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40B-4A80-8A3E-32028A878AFB}"/>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40B-4A80-8A3E-32028A878AF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9CF-4AEC-9F9D-E007EE65AD8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pfk1j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ypwhd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cnkbf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43j22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hqlrz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la23n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d5xxa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vryn5n">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9">
  <autoFilter ref="A1:Q4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817"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344</v>
      </c>
    </row>
    <row r="3" spans="2:3" ht="15" customHeight="1" x14ac:dyDescent="0.35"/>
    <row r="4" spans="2:3" ht="58" x14ac:dyDescent="0.35">
      <c r="B4" s="20" t="s">
        <v>345</v>
      </c>
      <c r="C4" s="21" t="s">
        <v>346</v>
      </c>
    </row>
    <row r="5" spans="2:3" x14ac:dyDescent="0.35">
      <c r="C5" s="21" t="s">
        <v>347</v>
      </c>
    </row>
    <row r="6" spans="2:3" x14ac:dyDescent="0.35">
      <c r="C6" s="18" t="s">
        <v>348</v>
      </c>
    </row>
    <row r="7" spans="2:3" ht="10" customHeight="1" x14ac:dyDescent="0.35"/>
    <row r="8" spans="2:3" ht="232" x14ac:dyDescent="0.35">
      <c r="B8" s="22" t="s">
        <v>349</v>
      </c>
      <c r="C8" s="21" t="s">
        <v>350</v>
      </c>
    </row>
    <row r="9" spans="2:3" ht="10" customHeight="1" x14ac:dyDescent="0.35"/>
    <row r="10" spans="2:3" ht="35" customHeight="1" x14ac:dyDescent="0.35">
      <c r="B10" s="22" t="s">
        <v>351</v>
      </c>
      <c r="C10" s="21" t="s">
        <v>352</v>
      </c>
    </row>
    <row r="11" spans="2:3" ht="75" customHeight="1" x14ac:dyDescent="0.35">
      <c r="B11" s="18" t="s">
        <v>25</v>
      </c>
      <c r="C11" s="21" t="s">
        <v>353</v>
      </c>
    </row>
    <row r="12" spans="2:3" ht="47" customHeight="1" x14ac:dyDescent="0.35">
      <c r="B12" s="18" t="s">
        <v>25</v>
      </c>
      <c r="C12" s="21" t="s">
        <v>354</v>
      </c>
    </row>
    <row r="13" spans="2:3" ht="35" customHeight="1" x14ac:dyDescent="0.35">
      <c r="B13" s="18" t="s">
        <v>25</v>
      </c>
      <c r="C13" s="21" t="s">
        <v>355</v>
      </c>
    </row>
    <row r="14" spans="2:3" ht="32" customHeight="1" x14ac:dyDescent="0.35">
      <c r="B14" s="18" t="s">
        <v>25</v>
      </c>
      <c r="C14" s="21" t="s">
        <v>356</v>
      </c>
    </row>
    <row r="15" spans="2:3" ht="30" customHeight="1" x14ac:dyDescent="0.35">
      <c r="B15" s="18" t="s">
        <v>25</v>
      </c>
      <c r="C15" s="21" t="s">
        <v>357</v>
      </c>
    </row>
    <row r="16" spans="2:3" ht="10" customHeight="1" x14ac:dyDescent="0.35"/>
    <row r="17" spans="1:3" ht="145" customHeight="1" x14ac:dyDescent="0.35">
      <c r="B17" s="22" t="s">
        <v>358</v>
      </c>
      <c r="C17" s="21" t="s">
        <v>359</v>
      </c>
    </row>
    <row r="18" spans="1:3" ht="10" customHeight="1" x14ac:dyDescent="0.35"/>
    <row r="19" spans="1:3" ht="3" customHeight="1" x14ac:dyDescent="0.35">
      <c r="B19" s="23"/>
      <c r="C19" s="23"/>
    </row>
    <row r="20" spans="1:3" ht="12" customHeight="1" x14ac:dyDescent="0.35"/>
    <row r="21" spans="1:3" ht="35" customHeight="1" x14ac:dyDescent="0.35">
      <c r="A21" s="25"/>
      <c r="B21" s="26" t="s">
        <v>360</v>
      </c>
      <c r="C21" s="27" t="s">
        <v>361</v>
      </c>
    </row>
    <row r="22" spans="1:3" ht="18" customHeight="1" x14ac:dyDescent="0.35">
      <c r="A22" s="25"/>
      <c r="B22" s="25" t="s">
        <v>25</v>
      </c>
      <c r="C22" s="27" t="s">
        <v>362</v>
      </c>
    </row>
    <row r="23" spans="1:3" ht="18" customHeight="1" x14ac:dyDescent="0.35">
      <c r="A23" s="25"/>
      <c r="B23" s="25" t="s">
        <v>25</v>
      </c>
      <c r="C23" s="27" t="s">
        <v>363</v>
      </c>
    </row>
    <row r="24" spans="1:3" ht="18" customHeight="1" x14ac:dyDescent="0.35">
      <c r="A24" s="25"/>
      <c r="B24" s="25" t="s">
        <v>25</v>
      </c>
      <c r="C24" s="27" t="s">
        <v>364</v>
      </c>
    </row>
    <row r="25" spans="1:3" ht="18" customHeight="1" x14ac:dyDescent="0.35">
      <c r="A25" s="25"/>
      <c r="B25" s="25" t="s">
        <v>25</v>
      </c>
      <c r="C25" s="27" t="s">
        <v>365</v>
      </c>
    </row>
    <row r="26" spans="1:3" ht="18" customHeight="1" x14ac:dyDescent="0.35">
      <c r="A26" s="25"/>
      <c r="B26" s="25" t="s">
        <v>25</v>
      </c>
      <c r="C26" s="27" t="s">
        <v>366</v>
      </c>
    </row>
    <row r="27" spans="1:3" ht="18" customHeight="1" x14ac:dyDescent="0.35">
      <c r="A27" s="25"/>
      <c r="B27" s="25" t="s">
        <v>25</v>
      </c>
      <c r="C27" s="27" t="s">
        <v>367</v>
      </c>
    </row>
    <row r="28" spans="1:3" ht="18" customHeight="1" x14ac:dyDescent="0.35">
      <c r="A28" s="25"/>
      <c r="B28" s="25" t="s">
        <v>25</v>
      </c>
      <c r="C28" s="27" t="s">
        <v>368</v>
      </c>
    </row>
    <row r="29" spans="1:3" ht="18" customHeight="1" x14ac:dyDescent="0.35">
      <c r="A29" s="25"/>
      <c r="B29" s="25" t="s">
        <v>25</v>
      </c>
      <c r="C29" s="27" t="s">
        <v>369</v>
      </c>
    </row>
    <row r="30" spans="1:3" ht="44" customHeight="1" x14ac:dyDescent="0.35">
      <c r="A30" s="25"/>
      <c r="B30" s="25" t="s">
        <v>25</v>
      </c>
      <c r="C30" s="28" t="s">
        <v>370</v>
      </c>
    </row>
    <row r="31" spans="1:3" ht="10" customHeight="1" x14ac:dyDescent="0.35"/>
    <row r="32" spans="1:3" ht="3" customHeight="1" x14ac:dyDescent="0.35">
      <c r="B32" s="23"/>
      <c r="C32" s="23"/>
    </row>
    <row r="33" spans="2:3" ht="12" customHeight="1" x14ac:dyDescent="0.35"/>
    <row r="34" spans="2:3" ht="24" customHeight="1" x14ac:dyDescent="0.35">
      <c r="B34" s="29" t="s">
        <v>371</v>
      </c>
      <c r="C34" s="30" t="s">
        <v>372</v>
      </c>
    </row>
    <row r="35" spans="2:3" ht="18.5" x14ac:dyDescent="0.35">
      <c r="B35" s="29" t="s">
        <v>373</v>
      </c>
      <c r="C35" s="31" t="s">
        <v>374</v>
      </c>
    </row>
    <row r="36" spans="2:3" ht="27" customHeight="1" x14ac:dyDescent="0.35">
      <c r="B36" s="32" t="s">
        <v>375</v>
      </c>
      <c r="C36" s="24" t="s">
        <v>376</v>
      </c>
    </row>
    <row r="37" spans="2:3" x14ac:dyDescent="0.35">
      <c r="B37" s="29" t="s">
        <v>377</v>
      </c>
      <c r="C37" s="33" t="s">
        <v>378</v>
      </c>
    </row>
    <row r="38" spans="2:3" x14ac:dyDescent="0.35">
      <c r="B38" s="29" t="s">
        <v>379</v>
      </c>
      <c r="C38" s="33" t="s">
        <v>380</v>
      </c>
    </row>
    <row r="39" spans="2:3" ht="10" customHeight="1" x14ac:dyDescent="0.35"/>
    <row r="40" spans="2:3" ht="174" x14ac:dyDescent="0.35">
      <c r="B40" s="29" t="s">
        <v>381</v>
      </c>
      <c r="C40" s="34" t="s">
        <v>382</v>
      </c>
    </row>
    <row r="42" spans="2:3" ht="43.5" x14ac:dyDescent="0.35">
      <c r="B42" s="29" t="s">
        <v>383</v>
      </c>
      <c r="C42" s="21" t="s">
        <v>384</v>
      </c>
    </row>
    <row r="43" spans="2:3" ht="10" customHeight="1" x14ac:dyDescent="0.35"/>
    <row r="44" spans="2:3" x14ac:dyDescent="0.35">
      <c r="B44" s="29" t="s">
        <v>385</v>
      </c>
      <c r="C44" s="35" t="s">
        <v>386</v>
      </c>
    </row>
    <row r="45" spans="2:3" ht="72.5" x14ac:dyDescent="0.35">
      <c r="C45" s="21" t="s">
        <v>387</v>
      </c>
    </row>
    <row r="47" spans="2:3" x14ac:dyDescent="0.35">
      <c r="C47" s="35" t="s">
        <v>388</v>
      </c>
    </row>
    <row r="48" spans="2:3" ht="87" x14ac:dyDescent="0.35">
      <c r="C48" s="21" t="s">
        <v>389</v>
      </c>
    </row>
    <row r="49" spans="2:3" ht="10" customHeight="1" x14ac:dyDescent="0.35"/>
    <row r="50" spans="2:3" ht="3" customHeight="1" x14ac:dyDescent="0.35">
      <c r="B50" s="23"/>
      <c r="C50" s="23"/>
    </row>
    <row r="51" spans="2:3" ht="12" customHeight="1" x14ac:dyDescent="0.35"/>
    <row r="52" spans="2:3" ht="130.5" x14ac:dyDescent="0.35">
      <c r="B52" s="20" t="s">
        <v>390</v>
      </c>
      <c r="C52" s="21" t="s">
        <v>391</v>
      </c>
    </row>
    <row r="53" spans="2:3" ht="6" customHeight="1" x14ac:dyDescent="0.35"/>
    <row r="54" spans="2:3" ht="217.5" x14ac:dyDescent="0.35">
      <c r="C54" s="21" t="s">
        <v>392</v>
      </c>
    </row>
    <row r="55" spans="2:3" ht="6" customHeight="1" x14ac:dyDescent="0.35"/>
    <row r="56" spans="2:3" ht="43.5" x14ac:dyDescent="0.35">
      <c r="C56" s="21" t="s">
        <v>393</v>
      </c>
    </row>
    <row r="57" spans="2:3" ht="10" customHeight="1" x14ac:dyDescent="0.35"/>
    <row r="58" spans="2:3" ht="3" customHeight="1" x14ac:dyDescent="0.35">
      <c r="B58" s="23"/>
      <c r="C58" s="23"/>
    </row>
    <row r="59" spans="2:3" ht="12" customHeight="1" x14ac:dyDescent="0.35"/>
    <row r="60" spans="2:3" ht="145" x14ac:dyDescent="0.35">
      <c r="B60" s="20" t="s">
        <v>394</v>
      </c>
      <c r="C60" s="21" t="s">
        <v>395</v>
      </c>
    </row>
    <row r="61" spans="2:3" ht="6" customHeight="1" x14ac:dyDescent="0.35"/>
    <row r="62" spans="2:3" ht="203" x14ac:dyDescent="0.35">
      <c r="C62" s="21" t="s">
        <v>396</v>
      </c>
    </row>
    <row r="63" spans="2:3" ht="6" customHeight="1" x14ac:dyDescent="0.35"/>
    <row r="64" spans="2:3" ht="43.5" x14ac:dyDescent="0.35">
      <c r="C64" s="21" t="s">
        <v>397</v>
      </c>
    </row>
    <row r="65" spans="2:3" ht="10" customHeight="1" x14ac:dyDescent="0.35"/>
    <row r="66" spans="2:3" ht="3" customHeight="1" x14ac:dyDescent="0.35">
      <c r="B66" s="23"/>
      <c r="C66" s="23"/>
    </row>
    <row r="67" spans="2:3" ht="12" customHeight="1" x14ac:dyDescent="0.35"/>
    <row r="68" spans="2:3" ht="101.5" x14ac:dyDescent="0.35">
      <c r="B68" s="20" t="s">
        <v>398</v>
      </c>
      <c r="C68" s="21" t="s">
        <v>399</v>
      </c>
    </row>
    <row r="69" spans="2:3" ht="6" customHeight="1" x14ac:dyDescent="0.35"/>
    <row r="70" spans="2:3" ht="145" x14ac:dyDescent="0.35">
      <c r="C70" s="21" t="s">
        <v>400</v>
      </c>
    </row>
    <row r="71" spans="2:3" ht="6" customHeight="1" x14ac:dyDescent="0.35"/>
    <row r="72" spans="2:3" ht="43.5" x14ac:dyDescent="0.35">
      <c r="C72" s="21" t="s">
        <v>401</v>
      </c>
    </row>
    <row r="73" spans="2:3" ht="10" customHeight="1" x14ac:dyDescent="0.35"/>
    <row r="74" spans="2:3" ht="3" customHeight="1" x14ac:dyDescent="0.35">
      <c r="B74" s="23"/>
      <c r="C74" s="23"/>
    </row>
    <row r="75" spans="2:3" ht="12" customHeight="1" x14ac:dyDescent="0.35"/>
    <row r="76" spans="2:3" ht="26" customHeight="1" x14ac:dyDescent="0.35">
      <c r="B76" s="36" t="s">
        <v>402</v>
      </c>
    </row>
    <row r="77" spans="2:3" ht="8" customHeight="1" x14ac:dyDescent="0.35"/>
    <row r="78" spans="2:3" ht="20" customHeight="1" x14ac:dyDescent="0.35">
      <c r="B78" s="29" t="s">
        <v>403</v>
      </c>
      <c r="C78" s="37" t="s">
        <v>404</v>
      </c>
    </row>
    <row r="79" spans="2:3" ht="116" x14ac:dyDescent="0.35">
      <c r="C79" s="21" t="s">
        <v>405</v>
      </c>
    </row>
    <row r="80" spans="2:3" ht="10" customHeight="1" x14ac:dyDescent="0.35"/>
    <row r="81" spans="2:3" ht="20" customHeight="1" x14ac:dyDescent="0.35">
      <c r="B81" s="29" t="s">
        <v>406</v>
      </c>
      <c r="C81" s="37" t="s">
        <v>407</v>
      </c>
    </row>
    <row r="82" spans="2:3" ht="116" x14ac:dyDescent="0.35">
      <c r="C82" s="21" t="s">
        <v>408</v>
      </c>
    </row>
    <row r="83" spans="2:3" ht="10" customHeight="1" x14ac:dyDescent="0.35"/>
    <row r="84" spans="2:3" ht="20" customHeight="1" x14ac:dyDescent="0.35">
      <c r="B84" s="29" t="s">
        <v>409</v>
      </c>
      <c r="C84" s="37" t="s">
        <v>410</v>
      </c>
    </row>
    <row r="85" spans="2:3" ht="130.5" x14ac:dyDescent="0.35">
      <c r="C85" s="21" t="s">
        <v>411</v>
      </c>
    </row>
    <row r="86" spans="2:3" ht="10" customHeight="1" x14ac:dyDescent="0.35"/>
    <row r="87" spans="2:3" ht="20" customHeight="1" x14ac:dyDescent="0.35">
      <c r="B87" s="29" t="s">
        <v>412</v>
      </c>
      <c r="C87" s="37" t="s">
        <v>413</v>
      </c>
    </row>
    <row r="88" spans="2:3" ht="130.5" x14ac:dyDescent="0.35">
      <c r="C88" s="21" t="s">
        <v>414</v>
      </c>
    </row>
    <row r="89" spans="2:3" ht="10" customHeight="1" x14ac:dyDescent="0.35"/>
    <row r="90" spans="2:3" ht="20" customHeight="1" x14ac:dyDescent="0.35">
      <c r="B90" s="29" t="s">
        <v>415</v>
      </c>
      <c r="C90" s="37" t="s">
        <v>416</v>
      </c>
    </row>
    <row r="91" spans="2:3" ht="116" x14ac:dyDescent="0.35">
      <c r="C91" s="21" t="s">
        <v>417</v>
      </c>
    </row>
    <row r="92" spans="2:3" ht="10" customHeight="1" x14ac:dyDescent="0.35"/>
    <row r="93" spans="2:3" ht="20" customHeight="1" x14ac:dyDescent="0.35">
      <c r="B93" s="29" t="s">
        <v>418</v>
      </c>
      <c r="C93" s="37" t="s">
        <v>419</v>
      </c>
    </row>
    <row r="94" spans="2:3" ht="116" x14ac:dyDescent="0.35">
      <c r="C94" s="21" t="s">
        <v>420</v>
      </c>
    </row>
    <row r="95" spans="2:3" ht="10" customHeight="1" x14ac:dyDescent="0.35"/>
    <row r="96" spans="2:3" ht="20" customHeight="1" x14ac:dyDescent="0.35">
      <c r="B96" s="29" t="s">
        <v>421</v>
      </c>
      <c r="C96" s="37" t="s">
        <v>422</v>
      </c>
    </row>
    <row r="97" spans="2:3" ht="130.5" x14ac:dyDescent="0.35">
      <c r="C97" s="21" t="s">
        <v>423</v>
      </c>
    </row>
    <row r="98" spans="2:3" ht="10" customHeight="1" x14ac:dyDescent="0.35"/>
    <row r="101" spans="2:3" ht="32" customHeight="1" x14ac:dyDescent="0.35">
      <c r="B101" s="255" t="s">
        <v>343</v>
      </c>
      <c r="C101" s="255"/>
    </row>
  </sheetData>
  <sheetProtection password="90EA" sheet="1"/>
  <mergeCells count="1">
    <mergeCell ref="B101:C101"/>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1"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3106</v>
      </c>
      <c r="B1" s="230" t="s">
        <v>1</v>
      </c>
      <c r="C1" s="230" t="s">
        <v>584</v>
      </c>
      <c r="D1" s="230" t="s">
        <v>585</v>
      </c>
      <c r="E1" s="230" t="s">
        <v>590</v>
      </c>
      <c r="F1" s="230" t="s">
        <v>591</v>
      </c>
      <c r="G1" s="230" t="s">
        <v>592</v>
      </c>
      <c r="H1" s="230" t="s">
        <v>593</v>
      </c>
      <c r="I1" s="230" t="s">
        <v>594</v>
      </c>
      <c r="J1" s="230" t="s">
        <v>595</v>
      </c>
      <c r="K1" s="230" t="s">
        <v>596</v>
      </c>
      <c r="L1" s="230" t="s">
        <v>597</v>
      </c>
      <c r="M1" s="230" t="s">
        <v>598</v>
      </c>
      <c r="N1" s="230" t="s">
        <v>599</v>
      </c>
      <c r="O1" s="230" t="s">
        <v>600</v>
      </c>
      <c r="P1" s="230" t="s">
        <v>601</v>
      </c>
      <c r="Q1" s="230" t="s">
        <v>602</v>
      </c>
      <c r="R1" s="230" t="s">
        <v>603</v>
      </c>
      <c r="S1" s="230" t="s">
        <v>604</v>
      </c>
      <c r="T1" s="230" t="s">
        <v>605</v>
      </c>
      <c r="U1" s="230" t="s">
        <v>606</v>
      </c>
      <c r="V1" s="230" t="s">
        <v>607</v>
      </c>
      <c r="W1" s="230" t="s">
        <v>608</v>
      </c>
      <c r="X1" s="230" t="s">
        <v>609</v>
      </c>
      <c r="Y1" s="230" t="s">
        <v>610</v>
      </c>
      <c r="Z1" s="230" t="s">
        <v>611</v>
      </c>
      <c r="AA1" s="230" t="s">
        <v>612</v>
      </c>
      <c r="AB1" s="230" t="s">
        <v>613</v>
      </c>
      <c r="AC1" s="230" t="s">
        <v>614</v>
      </c>
      <c r="AD1" s="230" t="s">
        <v>615</v>
      </c>
      <c r="AE1" s="230" t="s">
        <v>616</v>
      </c>
      <c r="AF1" s="230" t="s">
        <v>617</v>
      </c>
      <c r="AG1" s="230" t="s">
        <v>618</v>
      </c>
      <c r="AH1" s="230" t="s">
        <v>619</v>
      </c>
      <c r="AI1" s="230" t="s">
        <v>620</v>
      </c>
      <c r="AJ1" s="230" t="s">
        <v>621</v>
      </c>
      <c r="AK1" s="230" t="s">
        <v>622</v>
      </c>
      <c r="AL1" s="230" t="s">
        <v>623</v>
      </c>
      <c r="AM1" s="230" t="s">
        <v>624</v>
      </c>
      <c r="AN1" s="230" t="s">
        <v>625</v>
      </c>
      <c r="AO1" s="230" t="s">
        <v>626</v>
      </c>
      <c r="AP1" s="230" t="s">
        <v>627</v>
      </c>
      <c r="AQ1" s="230" t="s">
        <v>628</v>
      </c>
      <c r="AR1" s="230" t="s">
        <v>629</v>
      </c>
      <c r="AS1" s="231" t="s">
        <v>630</v>
      </c>
    </row>
    <row r="2" spans="1:45" ht="60" customHeight="1" outlineLevel="1" x14ac:dyDescent="0.35">
      <c r="A2" s="223" t="s">
        <v>3107</v>
      </c>
      <c r="B2" s="210" t="s">
        <v>3108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3107</v>
      </c>
      <c r="B3" s="211" t="s">
        <v>3109</v>
      </c>
      <c r="C3" s="212" t="s">
        <v>3110</v>
      </c>
      <c r="D3" s="214" t="s">
        <v>3111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3107</v>
      </c>
      <c r="B4" s="211" t="s">
        <v>3112</v>
      </c>
      <c r="C4" s="212" t="s">
        <v>3113</v>
      </c>
      <c r="D4" s="214" t="s">
        <v>3114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3107</v>
      </c>
      <c r="B5" s="211" t="s">
        <v>3115</v>
      </c>
      <c r="C5" s="212" t="s">
        <v>3116</v>
      </c>
      <c r="D5" s="214" t="s">
        <v>3117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3107</v>
      </c>
      <c r="B6" s="211" t="s">
        <v>3118</v>
      </c>
      <c r="C6" s="212" t="s">
        <v>3119</v>
      </c>
      <c r="D6" s="214" t="s">
        <v>3120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3107</v>
      </c>
      <c r="B7" s="211" t="s">
        <v>3121</v>
      </c>
      <c r="C7" s="212" t="s">
        <v>3122</v>
      </c>
      <c r="D7" s="214" t="s">
        <v>3123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3107</v>
      </c>
      <c r="B8" s="211" t="s">
        <v>3124</v>
      </c>
      <c r="C8" s="212" t="s">
        <v>3125</v>
      </c>
      <c r="D8" s="214" t="s">
        <v>3126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3107</v>
      </c>
      <c r="B9" s="211" t="s">
        <v>3127</v>
      </c>
      <c r="C9" s="212" t="s">
        <v>3128</v>
      </c>
      <c r="D9" s="214" t="s">
        <v>3129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3107</v>
      </c>
      <c r="B10" s="211" t="s">
        <v>3130</v>
      </c>
      <c r="C10" s="212" t="s">
        <v>3131</v>
      </c>
      <c r="D10" s="214" t="s">
        <v>3132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3107</v>
      </c>
      <c r="B11" s="211" t="s">
        <v>3133</v>
      </c>
      <c r="C11" s="212" t="s">
        <v>3134</v>
      </c>
      <c r="D11" s="214" t="s">
        <v>3135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3107</v>
      </c>
      <c r="B12" s="211" t="s">
        <v>3136</v>
      </c>
      <c r="C12" s="212" t="s">
        <v>3137</v>
      </c>
      <c r="D12" s="214" t="s">
        <v>3138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3107</v>
      </c>
      <c r="B13" s="211" t="s">
        <v>3139</v>
      </c>
      <c r="C13" s="212" t="s">
        <v>3140</v>
      </c>
      <c r="D13" s="214" t="s">
        <v>3141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3107</v>
      </c>
      <c r="B14" s="211" t="s">
        <v>3142</v>
      </c>
      <c r="C14" s="212" t="s">
        <v>3143</v>
      </c>
      <c r="D14" s="214" t="s">
        <v>3144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3107</v>
      </c>
      <c r="B15" s="211" t="s">
        <v>3145</v>
      </c>
      <c r="C15" s="212" t="s">
        <v>3146</v>
      </c>
      <c r="D15" s="214" t="s">
        <v>3147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3107</v>
      </c>
      <c r="B16" s="211" t="s">
        <v>3148</v>
      </c>
      <c r="C16" s="212" t="s">
        <v>3149</v>
      </c>
      <c r="D16" s="214" t="s">
        <v>3150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3107</v>
      </c>
      <c r="B17" s="211" t="s">
        <v>3151</v>
      </c>
      <c r="C17" s="212" t="s">
        <v>3152</v>
      </c>
      <c r="D17" s="214" t="s">
        <v>3153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3107</v>
      </c>
      <c r="B18" s="211" t="s">
        <v>3154</v>
      </c>
      <c r="C18" s="212" t="s">
        <v>3155</v>
      </c>
      <c r="D18" s="214" t="s">
        <v>3156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3107</v>
      </c>
      <c r="B19" s="211" t="s">
        <v>3157</v>
      </c>
      <c r="C19" s="212" t="s">
        <v>3158</v>
      </c>
      <c r="D19" s="214" t="s">
        <v>3159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3107</v>
      </c>
      <c r="B20" s="211" t="s">
        <v>3160</v>
      </c>
      <c r="C20" s="212" t="s">
        <v>3161</v>
      </c>
      <c r="D20" s="214" t="s">
        <v>3162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3107</v>
      </c>
      <c r="B21" s="211" t="s">
        <v>3163</v>
      </c>
      <c r="C21" s="212" t="s">
        <v>3164</v>
      </c>
      <c r="D21" s="214" t="s">
        <v>3165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3107</v>
      </c>
      <c r="B22" s="211" t="s">
        <v>3166</v>
      </c>
      <c r="C22" s="212" t="s">
        <v>3167</v>
      </c>
      <c r="D22" s="214" t="s">
        <v>3168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3107</v>
      </c>
      <c r="B23" s="211" t="s">
        <v>3169</v>
      </c>
      <c r="C23" s="212" t="s">
        <v>3170</v>
      </c>
      <c r="D23" s="214" t="s">
        <v>3171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3107</v>
      </c>
      <c r="B24" s="211" t="s">
        <v>3172</v>
      </c>
      <c r="C24" s="212" t="s">
        <v>3173</v>
      </c>
      <c r="D24" s="214" t="s">
        <v>3174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3107</v>
      </c>
      <c r="B25" s="211" t="s">
        <v>3175</v>
      </c>
      <c r="C25" s="212" t="s">
        <v>3176</v>
      </c>
      <c r="D25" s="214" t="s">
        <v>3177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3107</v>
      </c>
      <c r="B26" s="211" t="s">
        <v>3178</v>
      </c>
      <c r="C26" s="212" t="s">
        <v>3179</v>
      </c>
      <c r="D26" s="214" t="s">
        <v>3180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3107</v>
      </c>
      <c r="B27" s="211" t="s">
        <v>3181</v>
      </c>
      <c r="C27" s="212" t="s">
        <v>3182</v>
      </c>
      <c r="D27" s="214" t="s">
        <v>3183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3107</v>
      </c>
      <c r="B28" s="211" t="s">
        <v>3184</v>
      </c>
      <c r="C28" s="212" t="s">
        <v>3185</v>
      </c>
      <c r="D28" s="214" t="s">
        <v>3186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3107</v>
      </c>
      <c r="B29" s="211" t="s">
        <v>3187</v>
      </c>
      <c r="C29" s="212" t="s">
        <v>3188</v>
      </c>
      <c r="D29" s="214" t="s">
        <v>3189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3107</v>
      </c>
      <c r="B30" s="211" t="s">
        <v>3190</v>
      </c>
      <c r="C30" s="212" t="s">
        <v>3191</v>
      </c>
      <c r="D30" s="214" t="s">
        <v>3192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3107</v>
      </c>
      <c r="B31" s="211" t="s">
        <v>3193</v>
      </c>
      <c r="C31" s="212" t="s">
        <v>3194</v>
      </c>
      <c r="D31" s="214" t="s">
        <v>3195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3107</v>
      </c>
      <c r="B32" s="211" t="s">
        <v>3196</v>
      </c>
      <c r="C32" s="212" t="s">
        <v>3197</v>
      </c>
      <c r="D32" s="214" t="s">
        <v>3198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3107</v>
      </c>
      <c r="B33" s="211" t="s">
        <v>3199</v>
      </c>
      <c r="C33" s="212" t="s">
        <v>3200</v>
      </c>
      <c r="D33" s="214" t="s">
        <v>3201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3107</v>
      </c>
      <c r="B34" s="211" t="s">
        <v>3202</v>
      </c>
      <c r="C34" s="212" t="s">
        <v>3203</v>
      </c>
      <c r="D34" s="214" t="s">
        <v>3204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3107</v>
      </c>
      <c r="B35" s="211" t="s">
        <v>3205</v>
      </c>
      <c r="C35" s="212" t="s">
        <v>3206</v>
      </c>
      <c r="D35" s="214" t="s">
        <v>3207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3107</v>
      </c>
      <c r="B36" s="211" t="s">
        <v>3208</v>
      </c>
      <c r="C36" s="212" t="s">
        <v>3209</v>
      </c>
      <c r="D36" s="214" t="s">
        <v>3210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3107</v>
      </c>
      <c r="B37" s="211" t="s">
        <v>3211</v>
      </c>
      <c r="C37" s="212" t="s">
        <v>3212</v>
      </c>
      <c r="D37" s="214" t="s">
        <v>3213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3107</v>
      </c>
      <c r="B38" s="211" t="s">
        <v>3214</v>
      </c>
      <c r="C38" s="212" t="s">
        <v>3215</v>
      </c>
      <c r="D38" s="214" t="s">
        <v>3216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3107</v>
      </c>
      <c r="B39" s="211" t="s">
        <v>3217</v>
      </c>
      <c r="C39" s="212" t="s">
        <v>3218</v>
      </c>
      <c r="D39" s="214" t="s">
        <v>3219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3220</v>
      </c>
      <c r="B40" s="210" t="s">
        <v>3221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3220</v>
      </c>
      <c r="B41" s="211" t="s">
        <v>3222</v>
      </c>
      <c r="C41" s="212" t="s">
        <v>3223</v>
      </c>
      <c r="D41" s="214" t="s">
        <v>3224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3220</v>
      </c>
      <c r="B42" s="211" t="s">
        <v>3225</v>
      </c>
      <c r="C42" s="212" t="s">
        <v>3226</v>
      </c>
      <c r="D42" s="214" t="s">
        <v>3227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3220</v>
      </c>
      <c r="B43" s="211" t="s">
        <v>3228</v>
      </c>
      <c r="C43" s="212" t="s">
        <v>3229</v>
      </c>
      <c r="D43" s="214" t="s">
        <v>3230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3220</v>
      </c>
      <c r="B44" s="211" t="s">
        <v>3231</v>
      </c>
      <c r="C44" s="212" t="s">
        <v>3232</v>
      </c>
      <c r="D44" s="214" t="s">
        <v>3233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3220</v>
      </c>
      <c r="B45" s="211" t="s">
        <v>3234</v>
      </c>
      <c r="C45" s="212" t="s">
        <v>3235</v>
      </c>
      <c r="D45" s="214" t="s">
        <v>3236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3220</v>
      </c>
      <c r="B46" s="211" t="s">
        <v>3237</v>
      </c>
      <c r="C46" s="212" t="s">
        <v>3238</v>
      </c>
      <c r="D46" s="214" t="s">
        <v>3239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3220</v>
      </c>
      <c r="B47" s="211" t="s">
        <v>3240</v>
      </c>
      <c r="C47" s="212" t="s">
        <v>3241</v>
      </c>
      <c r="D47" s="214" t="s">
        <v>3242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3220</v>
      </c>
      <c r="B48" s="211" t="s">
        <v>3243</v>
      </c>
      <c r="C48" s="212" t="s">
        <v>3244</v>
      </c>
      <c r="D48" s="214" t="s">
        <v>3245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3246</v>
      </c>
      <c r="B49" s="210" t="s">
        <v>3247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3246</v>
      </c>
      <c r="B50" s="211" t="s">
        <v>3248</v>
      </c>
      <c r="C50" s="212" t="s">
        <v>3249</v>
      </c>
      <c r="D50" s="214" t="s">
        <v>3250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3246</v>
      </c>
      <c r="B51" s="211" t="s">
        <v>3251</v>
      </c>
      <c r="C51" s="212" t="s">
        <v>3252</v>
      </c>
      <c r="D51" s="214" t="s">
        <v>3253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3246</v>
      </c>
      <c r="B52" s="211" t="s">
        <v>3254</v>
      </c>
      <c r="C52" s="212" t="s">
        <v>3255</v>
      </c>
      <c r="D52" s="214" t="s">
        <v>3256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3246</v>
      </c>
      <c r="B53" s="211" t="s">
        <v>3257</v>
      </c>
      <c r="C53" s="212" t="s">
        <v>3258</v>
      </c>
      <c r="D53" s="214" t="s">
        <v>3259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3246</v>
      </c>
      <c r="B54" s="211" t="s">
        <v>3260</v>
      </c>
      <c r="C54" s="212" t="s">
        <v>3261</v>
      </c>
      <c r="D54" s="214" t="s">
        <v>3262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3246</v>
      </c>
      <c r="B55" s="211" t="s">
        <v>3263</v>
      </c>
      <c r="C55" s="212" t="s">
        <v>3264</v>
      </c>
      <c r="D55" s="214" t="s">
        <v>3265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3246</v>
      </c>
      <c r="B56" s="211" t="s">
        <v>3266</v>
      </c>
      <c r="C56" s="212" t="s">
        <v>3267</v>
      </c>
      <c r="D56" s="214" t="s">
        <v>3268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3246</v>
      </c>
      <c r="B57" s="211" t="s">
        <v>3269</v>
      </c>
      <c r="C57" s="212" t="s">
        <v>3270</v>
      </c>
      <c r="D57" s="214" t="s">
        <v>3271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3246</v>
      </c>
      <c r="B58" s="211" t="s">
        <v>3272</v>
      </c>
      <c r="C58" s="212" t="s">
        <v>3273</v>
      </c>
      <c r="D58" s="214" t="s">
        <v>3274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3246</v>
      </c>
      <c r="B59" s="211" t="s">
        <v>3275</v>
      </c>
      <c r="C59" s="212" t="s">
        <v>3276</v>
      </c>
      <c r="D59" s="214" t="s">
        <v>3277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3246</v>
      </c>
      <c r="B60" s="211" t="s">
        <v>3278</v>
      </c>
      <c r="C60" s="212" t="s">
        <v>3279</v>
      </c>
      <c r="D60" s="214" t="s">
        <v>3280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3246</v>
      </c>
      <c r="B61" s="211" t="s">
        <v>3281</v>
      </c>
      <c r="C61" s="212" t="s">
        <v>3282</v>
      </c>
      <c r="D61" s="214" t="s">
        <v>3283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3246</v>
      </c>
      <c r="B62" s="211" t="s">
        <v>3284</v>
      </c>
      <c r="C62" s="212" t="s">
        <v>3285</v>
      </c>
      <c r="D62" s="214" t="s">
        <v>3286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3246</v>
      </c>
      <c r="B63" s="211" t="s">
        <v>3287</v>
      </c>
      <c r="C63" s="212" t="s">
        <v>3288</v>
      </c>
      <c r="D63" s="214" t="s">
        <v>3289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3290</v>
      </c>
      <c r="B64" s="210" t="s">
        <v>3291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3290</v>
      </c>
      <c r="B65" s="211" t="s">
        <v>3292</v>
      </c>
      <c r="C65" s="212" t="s">
        <v>3293</v>
      </c>
      <c r="D65" s="214" t="s">
        <v>3294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3290</v>
      </c>
      <c r="B66" s="211" t="s">
        <v>3295</v>
      </c>
      <c r="C66" s="212" t="s">
        <v>3296</v>
      </c>
      <c r="D66" s="214" t="s">
        <v>3297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3290</v>
      </c>
      <c r="B67" s="211" t="s">
        <v>3298</v>
      </c>
      <c r="C67" s="212" t="s">
        <v>3299</v>
      </c>
      <c r="D67" s="214" t="s">
        <v>3300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3290</v>
      </c>
      <c r="B68" s="211" t="s">
        <v>3301</v>
      </c>
      <c r="C68" s="212" t="s">
        <v>3302</v>
      </c>
      <c r="D68" s="214" t="s">
        <v>3303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3290</v>
      </c>
      <c r="B69" s="211" t="s">
        <v>3304</v>
      </c>
      <c r="C69" s="212" t="s">
        <v>3305</v>
      </c>
      <c r="D69" s="214" t="s">
        <v>3306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3290</v>
      </c>
      <c r="B70" s="211" t="s">
        <v>3307</v>
      </c>
      <c r="C70" s="212" t="s">
        <v>3308</v>
      </c>
      <c r="D70" s="214" t="s">
        <v>3309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3290</v>
      </c>
      <c r="B71" s="211" t="s">
        <v>3310</v>
      </c>
      <c r="C71" s="212" t="s">
        <v>3311</v>
      </c>
      <c r="D71" s="214" t="s">
        <v>3312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3290</v>
      </c>
      <c r="B72" s="211" t="s">
        <v>3313</v>
      </c>
      <c r="C72" s="212" t="s">
        <v>3314</v>
      </c>
      <c r="D72" s="214" t="s">
        <v>3315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3290</v>
      </c>
      <c r="B73" s="211" t="s">
        <v>3316</v>
      </c>
      <c r="C73" s="212" t="s">
        <v>3317</v>
      </c>
      <c r="D73" s="214" t="s">
        <v>3318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3290</v>
      </c>
      <c r="B74" s="211" t="s">
        <v>3319</v>
      </c>
      <c r="C74" s="212" t="s">
        <v>3320</v>
      </c>
      <c r="D74" s="214" t="s">
        <v>3321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3290</v>
      </c>
      <c r="B75" s="211" t="s">
        <v>3322</v>
      </c>
      <c r="C75" s="212" t="s">
        <v>3323</v>
      </c>
      <c r="D75" s="214" t="s">
        <v>3324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3290</v>
      </c>
      <c r="B76" s="211" t="s">
        <v>3325</v>
      </c>
      <c r="C76" s="212" t="s">
        <v>3326</v>
      </c>
      <c r="D76" s="214" t="s">
        <v>3327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3290</v>
      </c>
      <c r="B77" s="211" t="s">
        <v>3328</v>
      </c>
      <c r="C77" s="212" t="s">
        <v>3329</v>
      </c>
      <c r="D77" s="214" t="s">
        <v>3330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3290</v>
      </c>
      <c r="B78" s="211" t="s">
        <v>3331</v>
      </c>
      <c r="C78" s="212" t="s">
        <v>3332</v>
      </c>
      <c r="D78" s="214" t="s">
        <v>3333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3290</v>
      </c>
      <c r="B79" s="211" t="s">
        <v>3334</v>
      </c>
      <c r="C79" s="212" t="s">
        <v>3335</v>
      </c>
      <c r="D79" s="214" t="s">
        <v>3336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3290</v>
      </c>
      <c r="B80" s="211" t="s">
        <v>3337</v>
      </c>
      <c r="C80" s="212" t="s">
        <v>3338</v>
      </c>
      <c r="D80" s="214" t="s">
        <v>3339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3290</v>
      </c>
      <c r="B81" s="211" t="s">
        <v>3340</v>
      </c>
      <c r="C81" s="212" t="s">
        <v>3341</v>
      </c>
      <c r="D81" s="214" t="s">
        <v>3342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3290</v>
      </c>
      <c r="B82" s="211" t="s">
        <v>3343</v>
      </c>
      <c r="C82" s="212" t="s">
        <v>3344</v>
      </c>
      <c r="D82" s="214" t="s">
        <v>3345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3290</v>
      </c>
      <c r="B83" s="211" t="s">
        <v>3346</v>
      </c>
      <c r="C83" s="212" t="s">
        <v>3347</v>
      </c>
      <c r="D83" s="214" t="s">
        <v>3348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3290</v>
      </c>
      <c r="B84" s="211" t="s">
        <v>3349</v>
      </c>
      <c r="C84" s="212" t="s">
        <v>3350</v>
      </c>
      <c r="D84" s="214" t="s">
        <v>3351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3290</v>
      </c>
      <c r="B85" s="211" t="s">
        <v>3352</v>
      </c>
      <c r="C85" s="212" t="s">
        <v>3353</v>
      </c>
      <c r="D85" s="214" t="s">
        <v>3354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3290</v>
      </c>
      <c r="B86" s="211" t="s">
        <v>3355</v>
      </c>
      <c r="C86" s="212" t="s">
        <v>3356</v>
      </c>
      <c r="D86" s="214" t="s">
        <v>3357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3290</v>
      </c>
      <c r="B87" s="211" t="s">
        <v>3358</v>
      </c>
      <c r="C87" s="212" t="s">
        <v>3359</v>
      </c>
      <c r="D87" s="214" t="s">
        <v>3360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3290</v>
      </c>
      <c r="B88" s="211" t="s">
        <v>3361</v>
      </c>
      <c r="C88" s="212" t="s">
        <v>3362</v>
      </c>
      <c r="D88" s="214" t="s">
        <v>3363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3290</v>
      </c>
      <c r="B89" s="211" t="s">
        <v>3364</v>
      </c>
      <c r="C89" s="212" t="s">
        <v>3365</v>
      </c>
      <c r="D89" s="214" t="s">
        <v>3366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3290</v>
      </c>
      <c r="B90" s="211" t="s">
        <v>3367</v>
      </c>
      <c r="C90" s="212" t="s">
        <v>3368</v>
      </c>
      <c r="D90" s="214" t="s">
        <v>3369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3290</v>
      </c>
      <c r="B91" s="211" t="s">
        <v>3370</v>
      </c>
      <c r="C91" s="212" t="s">
        <v>3371</v>
      </c>
      <c r="D91" s="214" t="s">
        <v>3372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3290</v>
      </c>
      <c r="B92" s="211" t="s">
        <v>3373</v>
      </c>
      <c r="C92" s="212" t="s">
        <v>3374</v>
      </c>
      <c r="D92" s="214" t="s">
        <v>3375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3290</v>
      </c>
      <c r="B93" s="211" t="s">
        <v>3376</v>
      </c>
      <c r="C93" s="212" t="s">
        <v>3377</v>
      </c>
      <c r="D93" s="214" t="s">
        <v>3378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3290</v>
      </c>
      <c r="B94" s="211" t="s">
        <v>3379</v>
      </c>
      <c r="C94" s="212" t="s">
        <v>3380</v>
      </c>
      <c r="D94" s="214" t="s">
        <v>3381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3290</v>
      </c>
      <c r="B95" s="211" t="s">
        <v>3382</v>
      </c>
      <c r="C95" s="212" t="s">
        <v>3383</v>
      </c>
      <c r="D95" s="214" t="s">
        <v>3384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3290</v>
      </c>
      <c r="B96" s="211" t="s">
        <v>3385</v>
      </c>
      <c r="C96" s="212" t="s">
        <v>3386</v>
      </c>
      <c r="D96" s="214" t="s">
        <v>3387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3290</v>
      </c>
      <c r="B97" s="211" t="s">
        <v>3388</v>
      </c>
      <c r="C97" s="212" t="s">
        <v>3389</v>
      </c>
      <c r="D97" s="214" t="s">
        <v>3390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3290</v>
      </c>
      <c r="B98" s="218" t="s">
        <v>3391</v>
      </c>
      <c r="C98" s="219" t="s">
        <v>3392</v>
      </c>
      <c r="D98" s="220" t="s">
        <v>3393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343</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IFERROR(INDEX('Recommendations'!$I$2:$I$49, MATCH(F2,'Recommendations'!$B$2:$B$49,0))="Implemented", FALSE))</xm:f>
            <x14:dxf>
              <font>
                <color rgb="FF000000"/>
              </font>
              <fill>
                <patternFill>
                  <bgColor rgb="FF3C7D22"/>
                </patternFill>
              </fill>
            </x14:dxf>
          </x14:cfRule>
          <x14:cfRule type="expression" priority="2" id="{00000000-000E-0000-0900-000002000000}">
            <xm:f>AND(F2&lt;&gt;"", IFERROR(INDEX('Recommendations'!$I$2:$I$49, MATCH(F2,'Recommendations'!$B$2:$B$49,0))="Compensated", FALSE))</xm:f>
            <x14:dxf>
              <font>
                <color rgb="FF000000"/>
              </font>
              <fill>
                <patternFill>
                  <bgColor rgb="FFC6E0B4"/>
                </patternFill>
              </fill>
            </x14:dxf>
          </x14:cfRule>
          <x14:cfRule type="expression" priority="3" id="{00000000-000E-0000-0900-000003000000}">
            <xm:f>AND(F2&lt;&gt;"", IFERROR(INDEX('Recommendations'!$I$2:$I$49, MATCH(F2,'Recommendations'!$B$2:$B$49,0))="Testing", FALSE))</xm:f>
            <x14:dxf>
              <font>
                <color rgb="FF000000"/>
              </font>
              <fill>
                <patternFill>
                  <bgColor rgb="FFFFC000"/>
                </patternFill>
              </fill>
            </x14:dxf>
          </x14:cfRule>
          <x14:cfRule type="expression" priority="4" id="{00000000-000E-0000-0900-000004000000}">
            <xm:f>AND(F2&lt;&gt;"", IFERROR(INDEX('Recommendations'!$I$2:$I$49, MATCH(F2,'Recommendations'!$B$2:$B$49,0))="Failed", FALSE))</xm:f>
            <x14:dxf>
              <font>
                <color rgb="FF000000"/>
              </font>
              <fill>
                <patternFill>
                  <bgColor rgb="FFD82891"/>
                </patternFill>
              </fill>
            </x14:dxf>
          </x14:cfRule>
          <x14:cfRule type="expression" priority="5" id="{00000000-000E-0000-0900-000005000000}">
            <xm:f>AND(F2&lt;&gt;"", IFERROR(INDEX('Recommendations'!$I$2:$I$49, MATCH(F2,'Recommendations'!$B$2:$B$49,0))="Risk Accepted", FALSE))</xm:f>
            <x14:dxf>
              <font>
                <color rgb="FF000000"/>
              </font>
              <fill>
                <patternFill>
                  <bgColor rgb="FFD9D9D9"/>
                </patternFill>
              </fill>
            </x14:dxf>
          </x14:cfRule>
          <x14:cfRule type="expression" priority="6" id="{00000000-000E-0000-0900-000006000000}">
            <xm:f>AND(F2&lt;&gt;"", IFERROR(INDEX('Recommendations'!$I$2:$I$49, MATCH(F2,'Recommendations'!$B$2:$B$49,0))="N/A",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3394</v>
      </c>
      <c r="C1" s="253" t="s">
        <v>3395</v>
      </c>
      <c r="D1" s="253" t="s">
        <v>3396</v>
      </c>
      <c r="E1" s="253" t="s">
        <v>3397</v>
      </c>
      <c r="F1" s="253" t="s">
        <v>2223</v>
      </c>
      <c r="G1" s="253" t="s">
        <v>3398</v>
      </c>
      <c r="H1" s="253" t="s">
        <v>3399</v>
      </c>
      <c r="I1" s="253" t="s">
        <v>3400</v>
      </c>
      <c r="J1" s="253" t="s">
        <v>13</v>
      </c>
      <c r="K1" s="253" t="s">
        <v>590</v>
      </c>
      <c r="L1" s="253" t="s">
        <v>591</v>
      </c>
      <c r="M1" s="253" t="s">
        <v>592</v>
      </c>
      <c r="N1" s="253" t="s">
        <v>593</v>
      </c>
      <c r="O1" s="253" t="s">
        <v>594</v>
      </c>
      <c r="P1" s="253" t="s">
        <v>595</v>
      </c>
      <c r="Q1" s="253" t="s">
        <v>596</v>
      </c>
      <c r="R1" s="253" t="s">
        <v>597</v>
      </c>
      <c r="S1" s="253" t="s">
        <v>598</v>
      </c>
      <c r="T1" s="253" t="s">
        <v>599</v>
      </c>
      <c r="U1" s="253" t="s">
        <v>600</v>
      </c>
      <c r="V1" s="253" t="s">
        <v>601</v>
      </c>
      <c r="W1" s="253" t="s">
        <v>602</v>
      </c>
      <c r="X1" s="253" t="s">
        <v>603</v>
      </c>
      <c r="Y1" s="253" t="s">
        <v>604</v>
      </c>
      <c r="Z1" s="253" t="s">
        <v>605</v>
      </c>
      <c r="AA1" s="253" t="s">
        <v>606</v>
      </c>
      <c r="AB1" s="253" t="s">
        <v>607</v>
      </c>
      <c r="AC1" s="253" t="s">
        <v>608</v>
      </c>
      <c r="AD1" s="253" t="s">
        <v>609</v>
      </c>
      <c r="AE1" s="253" t="s">
        <v>610</v>
      </c>
      <c r="AF1" s="253" t="s">
        <v>611</v>
      </c>
      <c r="AG1" s="253" t="s">
        <v>612</v>
      </c>
      <c r="AH1" s="253" t="s">
        <v>613</v>
      </c>
      <c r="AI1" s="253" t="s">
        <v>614</v>
      </c>
      <c r="AJ1" s="253" t="s">
        <v>615</v>
      </c>
      <c r="AK1" s="253" t="s">
        <v>616</v>
      </c>
      <c r="AL1" s="253" t="s">
        <v>617</v>
      </c>
      <c r="AM1" s="253" t="s">
        <v>618</v>
      </c>
      <c r="AN1" s="253" t="s">
        <v>619</v>
      </c>
      <c r="AO1" s="253" t="s">
        <v>620</v>
      </c>
      <c r="AP1" s="253" t="s">
        <v>621</v>
      </c>
      <c r="AQ1" s="253" t="s">
        <v>622</v>
      </c>
      <c r="AR1" s="253" t="s">
        <v>623</v>
      </c>
      <c r="AS1" s="253" t="s">
        <v>624</v>
      </c>
      <c r="AT1" s="253" t="s">
        <v>625</v>
      </c>
      <c r="AU1" s="253" t="s">
        <v>626</v>
      </c>
      <c r="AV1" s="253" t="s">
        <v>627</v>
      </c>
      <c r="AW1" s="253" t="s">
        <v>628</v>
      </c>
      <c r="AX1" s="253" t="s">
        <v>629</v>
      </c>
      <c r="AY1" s="254" t="s">
        <v>630</v>
      </c>
    </row>
    <row r="2" spans="1:51" ht="60" customHeight="1" outlineLevel="1" x14ac:dyDescent="0.35">
      <c r="A2" s="244" t="s">
        <v>3401</v>
      </c>
      <c r="B2" s="232" t="s">
        <v>3402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633</v>
      </c>
      <c r="B3" s="233" t="s">
        <v>3403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3404</v>
      </c>
      <c r="B4" s="234" t="s">
        <v>3405</v>
      </c>
      <c r="C4" s="234" t="s">
        <v>3406</v>
      </c>
      <c r="D4" s="234" t="s">
        <v>3407</v>
      </c>
      <c r="E4" s="234" t="s">
        <v>3408</v>
      </c>
      <c r="F4" s="234" t="s">
        <v>25</v>
      </c>
      <c r="G4" s="234" t="s">
        <v>25</v>
      </c>
      <c r="H4" s="234" t="s">
        <v>3409</v>
      </c>
      <c r="I4" s="234" t="s">
        <v>25</v>
      </c>
      <c r="J4" s="234" t="s">
        <v>3410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3411</v>
      </c>
      <c r="B5" s="234" t="s">
        <v>3412</v>
      </c>
      <c r="C5" s="234" t="s">
        <v>3413</v>
      </c>
      <c r="D5" s="234" t="s">
        <v>3414</v>
      </c>
      <c r="E5" s="234" t="s">
        <v>3415</v>
      </c>
      <c r="F5" s="234" t="s">
        <v>3416</v>
      </c>
      <c r="G5" s="234" t="s">
        <v>25</v>
      </c>
      <c r="H5" s="234" t="s">
        <v>3417</v>
      </c>
      <c r="I5" s="234" t="s">
        <v>25</v>
      </c>
      <c r="J5" s="234" t="s">
        <v>3418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639</v>
      </c>
      <c r="B6" s="233" t="s">
        <v>3419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119</v>
      </c>
      <c r="B7" s="234" t="s">
        <v>3420</v>
      </c>
      <c r="C7" s="234" t="s">
        <v>3421</v>
      </c>
      <c r="D7" s="234" t="s">
        <v>3422</v>
      </c>
      <c r="E7" s="234" t="s">
        <v>3415</v>
      </c>
      <c r="F7" s="234" t="s">
        <v>3423</v>
      </c>
      <c r="G7" s="234" t="s">
        <v>25</v>
      </c>
      <c r="H7" s="234" t="s">
        <v>3424</v>
      </c>
      <c r="I7" s="234" t="s">
        <v>25</v>
      </c>
      <c r="J7" s="234" t="s">
        <v>3425</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3426</v>
      </c>
      <c r="B8" s="234" t="s">
        <v>3427</v>
      </c>
      <c r="C8" s="234" t="s">
        <v>3428</v>
      </c>
      <c r="D8" s="234" t="s">
        <v>3429</v>
      </c>
      <c r="E8" s="234" t="s">
        <v>25</v>
      </c>
      <c r="F8" s="234" t="s">
        <v>25</v>
      </c>
      <c r="G8" s="234" t="s">
        <v>25</v>
      </c>
      <c r="H8" s="234" t="s">
        <v>3430</v>
      </c>
      <c r="I8" s="234" t="s">
        <v>3431</v>
      </c>
      <c r="J8" s="234" t="s">
        <v>3432</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3433</v>
      </c>
      <c r="B9" s="234" t="s">
        <v>3434</v>
      </c>
      <c r="C9" s="234" t="s">
        <v>3435</v>
      </c>
      <c r="D9" s="234" t="s">
        <v>3436</v>
      </c>
      <c r="E9" s="234" t="s">
        <v>25</v>
      </c>
      <c r="F9" s="234" t="s">
        <v>25</v>
      </c>
      <c r="G9" s="234" t="s">
        <v>25</v>
      </c>
      <c r="H9" s="234" t="s">
        <v>3437</v>
      </c>
      <c r="I9" s="234" t="s">
        <v>3438</v>
      </c>
      <c r="J9" s="234" t="s">
        <v>3439</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3440</v>
      </c>
      <c r="B10" s="234" t="s">
        <v>3441</v>
      </c>
      <c r="C10" s="234" t="s">
        <v>3442</v>
      </c>
      <c r="D10" s="234" t="s">
        <v>3443</v>
      </c>
      <c r="E10" s="234" t="s">
        <v>25</v>
      </c>
      <c r="F10" s="234" t="s">
        <v>25</v>
      </c>
      <c r="G10" s="234" t="s">
        <v>25</v>
      </c>
      <c r="H10" s="234" t="s">
        <v>3444</v>
      </c>
      <c r="I10" s="234" t="s">
        <v>3445</v>
      </c>
      <c r="J10" s="234" t="s">
        <v>3446</v>
      </c>
      <c r="K10" s="237">
        <f>IF(COUNTIF(L10:AY10,"&lt;&gt;")=0,"",SUMPRODUCT(((Recommendations[ImplStatus]="Implemented")+(Recommendations[ImplStatus]="Compensated"))*ISNUMBER(MATCH(Recommendations[Id],L10:AY10,0)))/COUNTIF(L10:AY10,"&lt;&gt;"))</f>
        <v>0</v>
      </c>
      <c r="L10" s="240" t="s">
        <v>94</v>
      </c>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3447</v>
      </c>
      <c r="B11" s="234" t="s">
        <v>3448</v>
      </c>
      <c r="C11" s="234" t="s">
        <v>3449</v>
      </c>
      <c r="D11" s="234" t="s">
        <v>3450</v>
      </c>
      <c r="E11" s="234" t="s">
        <v>25</v>
      </c>
      <c r="F11" s="234" t="s">
        <v>25</v>
      </c>
      <c r="G11" s="234" t="s">
        <v>25</v>
      </c>
      <c r="H11" s="234" t="s">
        <v>3451</v>
      </c>
      <c r="I11" s="234" t="s">
        <v>25</v>
      </c>
      <c r="J11" s="234" t="s">
        <v>3452</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3453</v>
      </c>
      <c r="B12" s="234" t="s">
        <v>3454</v>
      </c>
      <c r="C12" s="234" t="s">
        <v>3455</v>
      </c>
      <c r="D12" s="234" t="s">
        <v>3456</v>
      </c>
      <c r="E12" s="234" t="s">
        <v>25</v>
      </c>
      <c r="F12" s="234" t="s">
        <v>25</v>
      </c>
      <c r="G12" s="234" t="s">
        <v>3457</v>
      </c>
      <c r="H12" s="234" t="s">
        <v>3458</v>
      </c>
      <c r="I12" s="234" t="s">
        <v>25</v>
      </c>
      <c r="J12" s="234" t="s">
        <v>3459</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3460</v>
      </c>
      <c r="B13" s="234" t="s">
        <v>3461</v>
      </c>
      <c r="C13" s="234" t="s">
        <v>3462</v>
      </c>
      <c r="D13" s="234" t="s">
        <v>3463</v>
      </c>
      <c r="E13" s="234" t="s">
        <v>25</v>
      </c>
      <c r="F13" s="234" t="s">
        <v>25</v>
      </c>
      <c r="G13" s="234" t="s">
        <v>25</v>
      </c>
      <c r="H13" s="234" t="s">
        <v>3464</v>
      </c>
      <c r="I13" s="234" t="s">
        <v>25</v>
      </c>
      <c r="J13" s="234" t="s">
        <v>3465</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3466</v>
      </c>
      <c r="B14" s="234" t="s">
        <v>3467</v>
      </c>
      <c r="C14" s="234" t="s">
        <v>3468</v>
      </c>
      <c r="D14" s="234" t="s">
        <v>3469</v>
      </c>
      <c r="E14" s="234" t="s">
        <v>25</v>
      </c>
      <c r="F14" s="234" t="s">
        <v>3470</v>
      </c>
      <c r="G14" s="234" t="s">
        <v>25</v>
      </c>
      <c r="H14" s="234" t="s">
        <v>3471</v>
      </c>
      <c r="I14" s="234" t="s">
        <v>3472</v>
      </c>
      <c r="J14" s="234" t="s">
        <v>3473</v>
      </c>
      <c r="K14" s="237">
        <f>IF(COUNTIF(L14:AY14,"&lt;&gt;")=0,"",SUMPRODUCT(((Recommendations[ImplStatus]="Implemented")+(Recommendations[ImplStatus]="Compensated"))*ISNUMBER(MATCH(Recommendations[Id],L14:AY14,0)))/COUNTIF(L14:AY14,"&lt;&gt;"))</f>
        <v>0</v>
      </c>
      <c r="L14" s="240" t="s">
        <v>45</v>
      </c>
      <c r="M14" s="240" t="s">
        <v>100</v>
      </c>
      <c r="N14" s="240" t="s">
        <v>106</v>
      </c>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644</v>
      </c>
      <c r="B15" s="233" t="s">
        <v>3474</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127</v>
      </c>
      <c r="B16" s="234" t="s">
        <v>3475</v>
      </c>
      <c r="C16" s="234" t="s">
        <v>3476</v>
      </c>
      <c r="D16" s="234" t="s">
        <v>3469</v>
      </c>
      <c r="E16" s="234" t="s">
        <v>25</v>
      </c>
      <c r="F16" s="234" t="s">
        <v>3477</v>
      </c>
      <c r="G16" s="234" t="s">
        <v>25</v>
      </c>
      <c r="H16" s="234" t="s">
        <v>3478</v>
      </c>
      <c r="I16" s="234" t="s">
        <v>25</v>
      </c>
      <c r="J16" s="234" t="s">
        <v>3479</v>
      </c>
      <c r="K16" s="237">
        <f>IF(COUNTIF(L16:AY16,"&lt;&gt;")=0,"",SUMPRODUCT(((Recommendations[ImplStatus]="Implemented")+(Recommendations[ImplStatus]="Compensated"))*ISNUMBER(MATCH(Recommendations[Id],L16:AY16,0)))/COUNTIF(L16:AY16,"&lt;&gt;"))</f>
        <v>0</v>
      </c>
      <c r="L16" s="240" t="s">
        <v>337</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134</v>
      </c>
      <c r="B17" s="234" t="s">
        <v>3480</v>
      </c>
      <c r="C17" s="234" t="s">
        <v>3481</v>
      </c>
      <c r="D17" s="234" t="s">
        <v>3482</v>
      </c>
      <c r="E17" s="234" t="s">
        <v>25</v>
      </c>
      <c r="F17" s="234" t="s">
        <v>3477</v>
      </c>
      <c r="G17" s="234" t="s">
        <v>25</v>
      </c>
      <c r="H17" s="234" t="s">
        <v>3483</v>
      </c>
      <c r="I17" s="234" t="s">
        <v>25</v>
      </c>
      <c r="J17" s="234" t="s">
        <v>3484</v>
      </c>
      <c r="K17" s="237">
        <f>IF(COUNTIF(L17:AY17,"&lt;&gt;")=0,"",SUMPRODUCT(((Recommendations[ImplStatus]="Implemented")+(Recommendations[ImplStatus]="Compensated"))*ISNUMBER(MATCH(Recommendations[Id],L17:AY17,0)))/COUNTIF(L17:AY17,"&lt;&gt;"))</f>
        <v>0</v>
      </c>
      <c r="L17" s="240" t="s">
        <v>317</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141</v>
      </c>
      <c r="B18" s="234" t="s">
        <v>3485</v>
      </c>
      <c r="C18" s="234" t="s">
        <v>3486</v>
      </c>
      <c r="D18" s="234" t="s">
        <v>25</v>
      </c>
      <c r="E18" s="234" t="s">
        <v>25</v>
      </c>
      <c r="F18" s="234" t="s">
        <v>25</v>
      </c>
      <c r="G18" s="234" t="s">
        <v>25</v>
      </c>
      <c r="H18" s="234" t="s">
        <v>3487</v>
      </c>
      <c r="I18" s="234" t="s">
        <v>25</v>
      </c>
      <c r="J18" s="234" t="s">
        <v>3488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649</v>
      </c>
      <c r="B19" s="233" t="s">
        <v>3489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3490</v>
      </c>
      <c r="B20" s="234" t="s">
        <v>3491</v>
      </c>
      <c r="C20" s="234" t="s">
        <v>3492</v>
      </c>
      <c r="D20" s="234" t="s">
        <v>3493</v>
      </c>
      <c r="E20" s="234" t="s">
        <v>25</v>
      </c>
      <c r="F20" s="234" t="s">
        <v>3494</v>
      </c>
      <c r="G20" s="234" t="s">
        <v>25</v>
      </c>
      <c r="H20" s="234" t="s">
        <v>3495</v>
      </c>
      <c r="I20" s="234" t="s">
        <v>25</v>
      </c>
      <c r="J20" s="234" t="s">
        <v>3496</v>
      </c>
      <c r="K20" s="237">
        <f>IF(COUNTIF(L20:AY20,"&lt;&gt;")=0,"",SUMPRODUCT(((Recommendations[ImplStatus]="Implemented")+(Recommendations[ImplStatus]="Compensated"))*ISNUMBER(MATCH(Recommendations[Id],L20:AY20,0)))/COUNTIF(L20:AY20,"&lt;&gt;"))</f>
        <v>0</v>
      </c>
      <c r="L20" s="240" t="s">
        <v>266</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3497</v>
      </c>
      <c r="B21" s="234" t="s">
        <v>3498</v>
      </c>
      <c r="C21" s="234" t="s">
        <v>3499</v>
      </c>
      <c r="D21" s="234" t="s">
        <v>3500</v>
      </c>
      <c r="E21" s="234" t="s">
        <v>3501</v>
      </c>
      <c r="F21" s="234" t="s">
        <v>25</v>
      </c>
      <c r="G21" s="234" t="s">
        <v>25</v>
      </c>
      <c r="H21" s="234" t="s">
        <v>3502</v>
      </c>
      <c r="I21" s="234" t="s">
        <v>3503</v>
      </c>
      <c r="J21" s="234" t="s">
        <v>3504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3505</v>
      </c>
      <c r="B22" s="234" t="s">
        <v>3506</v>
      </c>
      <c r="C22" s="234" t="s">
        <v>3507</v>
      </c>
      <c r="D22" s="234" t="s">
        <v>3508</v>
      </c>
      <c r="E22" s="234" t="s">
        <v>25</v>
      </c>
      <c r="F22" s="234" t="s">
        <v>3509</v>
      </c>
      <c r="G22" s="234" t="s">
        <v>25</v>
      </c>
      <c r="H22" s="234" t="s">
        <v>3510</v>
      </c>
      <c r="I22" s="234" t="s">
        <v>25</v>
      </c>
      <c r="J22" s="234" t="s">
        <v>3511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3512</v>
      </c>
      <c r="B23" s="234" t="s">
        <v>3513</v>
      </c>
      <c r="C23" s="234" t="s">
        <v>3514</v>
      </c>
      <c r="D23" s="234" t="s">
        <v>3515</v>
      </c>
      <c r="E23" s="234" t="s">
        <v>25</v>
      </c>
      <c r="F23" s="234" t="s">
        <v>25</v>
      </c>
      <c r="G23" s="234" t="s">
        <v>25</v>
      </c>
      <c r="H23" s="234" t="s">
        <v>3516</v>
      </c>
      <c r="I23" s="234" t="s">
        <v>3517</v>
      </c>
      <c r="J23" s="234" t="s">
        <v>3518</v>
      </c>
      <c r="K23" s="237">
        <f>IF(COUNTIF(L23:AY23,"&lt;&gt;")=0,"",SUMPRODUCT(((Recommendations[ImplStatus]="Implemented")+(Recommendations[ImplStatus]="Compensated"))*ISNUMBER(MATCH(Recommendations[Id],L23:AY23,0)))/COUNTIF(L23:AY23,"&lt;&gt;"))</f>
        <v>0</v>
      </c>
      <c r="L23" s="240" t="s">
        <v>330</v>
      </c>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3519</v>
      </c>
      <c r="B24" s="234" t="s">
        <v>3520</v>
      </c>
      <c r="C24" s="234" t="s">
        <v>3521</v>
      </c>
      <c r="D24" s="234" t="s">
        <v>3515</v>
      </c>
      <c r="E24" s="234" t="s">
        <v>25</v>
      </c>
      <c r="F24" s="234" t="s">
        <v>3522</v>
      </c>
      <c r="G24" s="234" t="s">
        <v>25</v>
      </c>
      <c r="H24" s="234" t="s">
        <v>3523</v>
      </c>
      <c r="I24" s="234" t="s">
        <v>25</v>
      </c>
      <c r="J24" s="234" t="s">
        <v>3524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653</v>
      </c>
      <c r="B25" s="233" t="s">
        <v>3525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3526</v>
      </c>
      <c r="B26" s="234" t="s">
        <v>3527</v>
      </c>
      <c r="C26" s="234" t="s">
        <v>3528</v>
      </c>
      <c r="D26" s="234" t="s">
        <v>3529</v>
      </c>
      <c r="E26" s="234" t="s">
        <v>25</v>
      </c>
      <c r="F26" s="234" t="s">
        <v>3530</v>
      </c>
      <c r="G26" s="234" t="s">
        <v>25</v>
      </c>
      <c r="H26" s="234" t="s">
        <v>3531</v>
      </c>
      <c r="I26" s="234" t="s">
        <v>25</v>
      </c>
      <c r="J26" s="234" t="s">
        <v>3532</v>
      </c>
      <c r="K26" s="237">
        <f>IF(COUNTIF(L26:AY26,"&lt;&gt;")=0,"",SUMPRODUCT(((Recommendations[ImplStatus]="Implemented")+(Recommendations[ImplStatus]="Compensated"))*ISNUMBER(MATCH(Recommendations[Id],L26:AY26,0)))/COUNTIF(L26:AY26,"&lt;&gt;"))</f>
        <v>0</v>
      </c>
      <c r="L26" s="240" t="s">
        <v>247</v>
      </c>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3533</v>
      </c>
      <c r="B27" s="232" t="s">
        <v>3534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659</v>
      </c>
      <c r="B28" s="233" t="s">
        <v>3535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247</v>
      </c>
      <c r="B29" s="234" t="s">
        <v>3536</v>
      </c>
      <c r="C29" s="234" t="s">
        <v>3537</v>
      </c>
      <c r="D29" s="234" t="s">
        <v>3538</v>
      </c>
      <c r="E29" s="234" t="s">
        <v>3539</v>
      </c>
      <c r="F29" s="234" t="s">
        <v>25</v>
      </c>
      <c r="G29" s="234" t="s">
        <v>25</v>
      </c>
      <c r="H29" s="234" t="s">
        <v>3540</v>
      </c>
      <c r="I29" s="234" t="s">
        <v>25</v>
      </c>
      <c r="J29" s="234" t="s">
        <v>3541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254</v>
      </c>
      <c r="B30" s="234" t="s">
        <v>3542</v>
      </c>
      <c r="C30" s="234" t="s">
        <v>3413</v>
      </c>
      <c r="D30" s="234" t="s">
        <v>3414</v>
      </c>
      <c r="E30" s="234" t="s">
        <v>25</v>
      </c>
      <c r="F30" s="234" t="s">
        <v>3416</v>
      </c>
      <c r="G30" s="234" t="s">
        <v>25</v>
      </c>
      <c r="H30" s="234" t="s">
        <v>3543</v>
      </c>
      <c r="I30" s="234" t="s">
        <v>25</v>
      </c>
      <c r="J30" s="234" t="s">
        <v>3544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664</v>
      </c>
      <c r="B31" s="233" t="s">
        <v>3545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3546</v>
      </c>
      <c r="B32" s="234" t="s">
        <v>3547</v>
      </c>
      <c r="C32" s="234" t="s">
        <v>3548</v>
      </c>
      <c r="D32" s="234" t="s">
        <v>3549</v>
      </c>
      <c r="E32" s="234" t="s">
        <v>25</v>
      </c>
      <c r="F32" s="234" t="s">
        <v>25</v>
      </c>
      <c r="G32" s="234" t="s">
        <v>3550</v>
      </c>
      <c r="H32" s="234" t="s">
        <v>3551</v>
      </c>
      <c r="I32" s="234" t="s">
        <v>25</v>
      </c>
      <c r="J32" s="234" t="s">
        <v>3552</v>
      </c>
      <c r="K32" s="237">
        <f>IF(COUNTIF(L32:AY32,"&lt;&gt;")=0,"",SUMPRODUCT(((Recommendations[ImplStatus]="Implemented")+(Recommendations[ImplStatus]="Compensated"))*ISNUMBER(MATCH(Recommendations[Id],L32:AY32,0)))/COUNTIF(L32:AY32,"&lt;&gt;"))</f>
        <v>0</v>
      </c>
      <c r="L32" s="240" t="s">
        <v>119</v>
      </c>
      <c r="M32" s="240" t="s">
        <v>147</v>
      </c>
      <c r="N32" s="240" t="s">
        <v>232</v>
      </c>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3553</v>
      </c>
      <c r="B33" s="234" t="s">
        <v>3554</v>
      </c>
      <c r="C33" s="234" t="s">
        <v>3555</v>
      </c>
      <c r="D33" s="234" t="s">
        <v>3556</v>
      </c>
      <c r="E33" s="234" t="s">
        <v>25</v>
      </c>
      <c r="F33" s="234" t="s">
        <v>3557</v>
      </c>
      <c r="G33" s="234" t="s">
        <v>25</v>
      </c>
      <c r="H33" s="234" t="s">
        <v>3558</v>
      </c>
      <c r="I33" s="234" t="s">
        <v>3559</v>
      </c>
      <c r="J33" s="234" t="s">
        <v>3560</v>
      </c>
      <c r="K33" s="237">
        <f>IF(COUNTIF(L33:AY33,"&lt;&gt;")=0,"",SUMPRODUCT(((Recommendations[ImplStatus]="Implemented")+(Recommendations[ImplStatus]="Compensated"))*ISNUMBER(MATCH(Recommendations[Id],L33:AY33,0)))/COUNTIF(L33:AY33,"&lt;&gt;"))</f>
        <v>0</v>
      </c>
      <c r="L33" s="240" t="s">
        <v>279</v>
      </c>
      <c r="M33" s="240" t="s">
        <v>324</v>
      </c>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3561</v>
      </c>
      <c r="B34" s="234" t="s">
        <v>3562</v>
      </c>
      <c r="C34" s="234" t="s">
        <v>3563</v>
      </c>
      <c r="D34" s="234" t="s">
        <v>3564</v>
      </c>
      <c r="E34" s="234" t="s">
        <v>25</v>
      </c>
      <c r="F34" s="234" t="s">
        <v>25</v>
      </c>
      <c r="G34" s="234" t="s">
        <v>25</v>
      </c>
      <c r="H34" s="234" t="s">
        <v>3565</v>
      </c>
      <c r="I34" s="234" t="s">
        <v>25</v>
      </c>
      <c r="J34" s="234" t="s">
        <v>3566</v>
      </c>
      <c r="K34" s="237">
        <f>IF(COUNTIF(L34:AY34,"&lt;&gt;")=0,"",SUMPRODUCT(((Recommendations[ImplStatus]="Implemented")+(Recommendations[ImplStatus]="Compensated"))*ISNUMBER(MATCH(Recommendations[Id],L34:AY34,0)))/COUNTIF(L34:AY34,"&lt;&gt;"))</f>
        <v>0</v>
      </c>
      <c r="L34" s="240" t="s">
        <v>119</v>
      </c>
      <c r="M34" s="240" t="s">
        <v>154</v>
      </c>
      <c r="N34" s="240" t="s">
        <v>185</v>
      </c>
      <c r="O34" s="240" t="s">
        <v>239</v>
      </c>
      <c r="P34" s="240" t="s">
        <v>317</v>
      </c>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3567</v>
      </c>
      <c r="B35" s="234" t="s">
        <v>3568</v>
      </c>
      <c r="C35" s="234" t="s">
        <v>3569</v>
      </c>
      <c r="D35" s="234" t="s">
        <v>3570</v>
      </c>
      <c r="E35" s="234" t="s">
        <v>25</v>
      </c>
      <c r="F35" s="234" t="s">
        <v>3571</v>
      </c>
      <c r="G35" s="234" t="s">
        <v>25</v>
      </c>
      <c r="H35" s="234" t="s">
        <v>3572</v>
      </c>
      <c r="I35" s="234" t="s">
        <v>25</v>
      </c>
      <c r="J35" s="234" t="s">
        <v>3573</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3574</v>
      </c>
      <c r="B36" s="234" t="s">
        <v>3575</v>
      </c>
      <c r="C36" s="234" t="s">
        <v>3576</v>
      </c>
      <c r="D36" s="234" t="s">
        <v>3577</v>
      </c>
      <c r="E36" s="234" t="s">
        <v>25</v>
      </c>
      <c r="F36" s="234" t="s">
        <v>25</v>
      </c>
      <c r="G36" s="234" t="s">
        <v>3578</v>
      </c>
      <c r="H36" s="234" t="s">
        <v>3579</v>
      </c>
      <c r="I36" s="234" t="s">
        <v>25</v>
      </c>
      <c r="J36" s="234" t="s">
        <v>3580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3581</v>
      </c>
      <c r="B37" s="234" t="s">
        <v>3582</v>
      </c>
      <c r="C37" s="234" t="s">
        <v>3583</v>
      </c>
      <c r="D37" s="234" t="s">
        <v>3584</v>
      </c>
      <c r="E37" s="234" t="s">
        <v>25</v>
      </c>
      <c r="F37" s="234" t="s">
        <v>3585</v>
      </c>
      <c r="G37" s="234" t="s">
        <v>3586</v>
      </c>
      <c r="H37" s="234" t="s">
        <v>3587</v>
      </c>
      <c r="I37" s="234" t="s">
        <v>25</v>
      </c>
      <c r="J37" s="234" t="s">
        <v>3588</v>
      </c>
      <c r="K37" s="237">
        <f>IF(COUNTIF(L37:AY37,"&lt;&gt;")=0,"",SUMPRODUCT(((Recommendations[ImplStatus]="Implemented")+(Recommendations[ImplStatus]="Compensated"))*ISNUMBER(MATCH(Recommendations[Id],L37:AY37,0)))/COUNTIF(L37:AY37,"&lt;&gt;"))</f>
        <v>0</v>
      </c>
      <c r="L37" s="240" t="s">
        <v>173</v>
      </c>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3589</v>
      </c>
      <c r="B38" s="234" t="s">
        <v>3590</v>
      </c>
      <c r="C38" s="234" t="s">
        <v>3591</v>
      </c>
      <c r="D38" s="234" t="s">
        <v>3592</v>
      </c>
      <c r="E38" s="234" t="s">
        <v>25</v>
      </c>
      <c r="F38" s="234" t="s">
        <v>3585</v>
      </c>
      <c r="G38" s="234" t="s">
        <v>3593</v>
      </c>
      <c r="H38" s="234" t="s">
        <v>3594</v>
      </c>
      <c r="I38" s="234" t="s">
        <v>3595</v>
      </c>
      <c r="J38" s="234" t="s">
        <v>3596</v>
      </c>
      <c r="K38" s="237">
        <f>IF(COUNTIF(L38:AY38,"&lt;&gt;")=0,"",SUMPRODUCT(((Recommendations[ImplStatus]="Implemented")+(Recommendations[ImplStatus]="Compensated"))*ISNUMBER(MATCH(Recommendations[Id],L38:AY38,0)))/COUNTIF(L38:AY38,"&lt;&gt;"))</f>
        <v>0</v>
      </c>
      <c r="L38" s="240" t="s">
        <v>45</v>
      </c>
      <c r="M38" s="240" t="s">
        <v>330</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668</v>
      </c>
      <c r="B39" s="233" t="s">
        <v>3597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3598</v>
      </c>
      <c r="B40" s="234" t="s">
        <v>3599</v>
      </c>
      <c r="C40" s="234" t="s">
        <v>3600</v>
      </c>
      <c r="D40" s="234" t="s">
        <v>3601</v>
      </c>
      <c r="E40" s="234" t="s">
        <v>25</v>
      </c>
      <c r="F40" s="234" t="s">
        <v>25</v>
      </c>
      <c r="G40" s="234" t="s">
        <v>25</v>
      </c>
      <c r="H40" s="234" t="s">
        <v>3602</v>
      </c>
      <c r="I40" s="234" t="s">
        <v>3603</v>
      </c>
      <c r="J40" s="234" t="s">
        <v>3604</v>
      </c>
      <c r="K40" s="237">
        <f>IF(COUNTIF(L40:AY40,"&lt;&gt;")=0,"",SUMPRODUCT(((Recommendations[ImplStatus]="Implemented")+(Recommendations[ImplStatus]="Compensated"))*ISNUMBER(MATCH(Recommendations[Id],L40:AY40,0)))/COUNTIF(L40:AY40,"&lt;&gt;"))</f>
        <v>0</v>
      </c>
      <c r="L40" s="240" t="s">
        <v>45</v>
      </c>
      <c r="M40" s="240" t="s">
        <v>80</v>
      </c>
      <c r="N40" s="240" t="s">
        <v>310</v>
      </c>
      <c r="O40" s="240" t="s">
        <v>330</v>
      </c>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3605</v>
      </c>
      <c r="B41" s="234" t="s">
        <v>3606</v>
      </c>
      <c r="C41" s="234" t="s">
        <v>3607</v>
      </c>
      <c r="D41" s="234" t="s">
        <v>25</v>
      </c>
      <c r="E41" s="234" t="s">
        <v>25</v>
      </c>
      <c r="F41" s="234" t="s">
        <v>25</v>
      </c>
      <c r="G41" s="234" t="s">
        <v>25</v>
      </c>
      <c r="H41" s="234" t="s">
        <v>3608</v>
      </c>
      <c r="I41" s="234" t="s">
        <v>25</v>
      </c>
      <c r="J41" s="234" t="s">
        <v>3609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3610</v>
      </c>
      <c r="B42" s="232" t="s">
        <v>3611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691</v>
      </c>
      <c r="B43" s="233" t="s">
        <v>3612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310</v>
      </c>
      <c r="B44" s="234" t="s">
        <v>3613</v>
      </c>
      <c r="C44" s="234" t="s">
        <v>3614</v>
      </c>
      <c r="D44" s="234" t="s">
        <v>3615</v>
      </c>
      <c r="E44" s="234" t="s">
        <v>3408</v>
      </c>
      <c r="F44" s="234" t="s">
        <v>25</v>
      </c>
      <c r="G44" s="234" t="s">
        <v>25</v>
      </c>
      <c r="H44" s="234" t="s">
        <v>3616</v>
      </c>
      <c r="I44" s="234" t="s">
        <v>25</v>
      </c>
      <c r="J44" s="234" t="s">
        <v>3617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317</v>
      </c>
      <c r="B45" s="234" t="s">
        <v>3618</v>
      </c>
      <c r="C45" s="234" t="s">
        <v>3619</v>
      </c>
      <c r="D45" s="234" t="s">
        <v>3414</v>
      </c>
      <c r="E45" s="234" t="s">
        <v>25</v>
      </c>
      <c r="F45" s="234" t="s">
        <v>3416</v>
      </c>
      <c r="G45" s="234" t="s">
        <v>25</v>
      </c>
      <c r="H45" s="234" t="s">
        <v>3620</v>
      </c>
      <c r="I45" s="234" t="s">
        <v>25</v>
      </c>
      <c r="J45" s="234" t="s">
        <v>3621</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697</v>
      </c>
      <c r="B46" s="233" t="s">
        <v>3622</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324</v>
      </c>
      <c r="B47" s="234" t="s">
        <v>3623</v>
      </c>
      <c r="C47" s="234" t="s">
        <v>3624</v>
      </c>
      <c r="D47" s="234" t="s">
        <v>3625</v>
      </c>
      <c r="E47" s="234" t="s">
        <v>25</v>
      </c>
      <c r="F47" s="234" t="s">
        <v>3626</v>
      </c>
      <c r="G47" s="234" t="s">
        <v>3627</v>
      </c>
      <c r="H47" s="234" t="s">
        <v>3628</v>
      </c>
      <c r="I47" s="234" t="s">
        <v>3629</v>
      </c>
      <c r="J47" s="234" t="s">
        <v>3630</v>
      </c>
      <c r="K47" s="237">
        <f>IF(COUNTIF(L47:AY47,"&lt;&gt;")=0,"",SUMPRODUCT(((Recommendations[ImplStatus]="Implemented")+(Recommendations[ImplStatus]="Compensated"))*ISNUMBER(MATCH(Recommendations[Id],L47:AY47,0)))/COUNTIF(L47:AY47,"&lt;&gt;"))</f>
        <v>0</v>
      </c>
      <c r="L47" s="240" t="s">
        <v>147</v>
      </c>
      <c r="M47" s="240" t="s">
        <v>154</v>
      </c>
      <c r="N47" s="240" t="s">
        <v>232</v>
      </c>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337</v>
      </c>
      <c r="B48" s="233" t="s">
        <v>3631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3632</v>
      </c>
      <c r="B49" s="234" t="s">
        <v>3633</v>
      </c>
      <c r="C49" s="234" t="s">
        <v>3634</v>
      </c>
      <c r="D49" s="234" t="s">
        <v>3635</v>
      </c>
      <c r="E49" s="234" t="s">
        <v>3636</v>
      </c>
      <c r="F49" s="234" t="s">
        <v>25</v>
      </c>
      <c r="G49" s="234" t="s">
        <v>25</v>
      </c>
      <c r="H49" s="234" t="s">
        <v>3637</v>
      </c>
      <c r="I49" s="234" t="s">
        <v>3638</v>
      </c>
      <c r="J49" s="234" t="s">
        <v>3639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3640</v>
      </c>
      <c r="B50" s="234" t="s">
        <v>3641</v>
      </c>
      <c r="C50" s="234" t="s">
        <v>3642</v>
      </c>
      <c r="D50" s="234" t="s">
        <v>25</v>
      </c>
      <c r="E50" s="234" t="s">
        <v>3643</v>
      </c>
      <c r="F50" s="234" t="s">
        <v>3644</v>
      </c>
      <c r="G50" s="234" t="s">
        <v>25</v>
      </c>
      <c r="H50" s="234" t="s">
        <v>3637</v>
      </c>
      <c r="I50" s="234" t="s">
        <v>3645</v>
      </c>
      <c r="J50" s="234" t="s">
        <v>3646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3647</v>
      </c>
      <c r="B51" s="234" t="s">
        <v>3648</v>
      </c>
      <c r="C51" s="234" t="s">
        <v>3649</v>
      </c>
      <c r="D51" s="234" t="s">
        <v>25</v>
      </c>
      <c r="E51" s="234" t="s">
        <v>25</v>
      </c>
      <c r="F51" s="234" t="s">
        <v>3650</v>
      </c>
      <c r="G51" s="234" t="s">
        <v>25</v>
      </c>
      <c r="H51" s="234" t="s">
        <v>3637</v>
      </c>
      <c r="I51" s="234" t="s">
        <v>3651</v>
      </c>
      <c r="J51" s="234" t="s">
        <v>3652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3653</v>
      </c>
      <c r="B52" s="234" t="s">
        <v>3654</v>
      </c>
      <c r="C52" s="234" t="s">
        <v>3655</v>
      </c>
      <c r="D52" s="234" t="s">
        <v>25</v>
      </c>
      <c r="E52" s="234" t="s">
        <v>25</v>
      </c>
      <c r="F52" s="234" t="s">
        <v>3656</v>
      </c>
      <c r="G52" s="234" t="s">
        <v>25</v>
      </c>
      <c r="H52" s="234" t="s">
        <v>3637</v>
      </c>
      <c r="I52" s="234" t="s">
        <v>3657</v>
      </c>
      <c r="J52" s="234" t="s">
        <v>3658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3659</v>
      </c>
      <c r="B53" s="234" t="s">
        <v>3660</v>
      </c>
      <c r="C53" s="234" t="s">
        <v>3661</v>
      </c>
      <c r="D53" s="234" t="s">
        <v>3662</v>
      </c>
      <c r="E53" s="234" t="s">
        <v>3663</v>
      </c>
      <c r="F53" s="234" t="s">
        <v>25</v>
      </c>
      <c r="G53" s="234" t="s">
        <v>25</v>
      </c>
      <c r="H53" s="234" t="s">
        <v>3664</v>
      </c>
      <c r="I53" s="234" t="s">
        <v>25</v>
      </c>
      <c r="J53" s="234" t="s">
        <v>3665</v>
      </c>
      <c r="K53" s="237">
        <f>IF(COUNTIF(L53:AY53,"&lt;&gt;")=0,"",SUMPRODUCT(((Recommendations[ImplStatus]="Implemented")+(Recommendations[ImplStatus]="Compensated"))*ISNUMBER(MATCH(Recommendations[Id],L53:AY53,0)))/COUNTIF(L53:AY53,"&lt;&gt;"))</f>
        <v>0</v>
      </c>
      <c r="L53" s="240" t="s">
        <v>279</v>
      </c>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3666</v>
      </c>
      <c r="B54" s="234" t="s">
        <v>3667</v>
      </c>
      <c r="C54" s="234" t="s">
        <v>3661</v>
      </c>
      <c r="D54" s="234" t="s">
        <v>3662</v>
      </c>
      <c r="E54" s="234" t="s">
        <v>25</v>
      </c>
      <c r="F54" s="234" t="s">
        <v>25</v>
      </c>
      <c r="G54" s="234" t="s">
        <v>25</v>
      </c>
      <c r="H54" s="234" t="s">
        <v>3668</v>
      </c>
      <c r="I54" s="234" t="s">
        <v>3669</v>
      </c>
      <c r="J54" s="234" t="s">
        <v>3670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704</v>
      </c>
      <c r="B55" s="233" t="s">
        <v>3671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3672</v>
      </c>
      <c r="B56" s="234" t="s">
        <v>3673</v>
      </c>
      <c r="C56" s="234" t="s">
        <v>3674</v>
      </c>
      <c r="D56" s="234" t="s">
        <v>3675</v>
      </c>
      <c r="E56" s="234" t="s">
        <v>3676</v>
      </c>
      <c r="F56" s="234" t="s">
        <v>25</v>
      </c>
      <c r="G56" s="234" t="s">
        <v>3677</v>
      </c>
      <c r="H56" s="234" t="s">
        <v>25</v>
      </c>
      <c r="I56" s="234" t="s">
        <v>25</v>
      </c>
      <c r="J56" s="234" t="s">
        <v>3678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3679</v>
      </c>
      <c r="B57" s="234" t="s">
        <v>3680</v>
      </c>
      <c r="C57" s="234" t="s">
        <v>3681</v>
      </c>
      <c r="D57" s="234" t="s">
        <v>3682</v>
      </c>
      <c r="E57" s="234" t="s">
        <v>3683</v>
      </c>
      <c r="F57" s="234" t="s">
        <v>25</v>
      </c>
      <c r="G57" s="234" t="s">
        <v>3684</v>
      </c>
      <c r="H57" s="234" t="s">
        <v>3685</v>
      </c>
      <c r="I57" s="234" t="s">
        <v>25</v>
      </c>
      <c r="J57" s="234" t="s">
        <v>3686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708</v>
      </c>
      <c r="B58" s="233" t="s">
        <v>3687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3688</v>
      </c>
      <c r="B59" s="234" t="s">
        <v>3689</v>
      </c>
      <c r="C59" s="234" t="s">
        <v>3690</v>
      </c>
      <c r="D59" s="234" t="s">
        <v>3691</v>
      </c>
      <c r="E59" s="234" t="s">
        <v>25</v>
      </c>
      <c r="F59" s="234" t="s">
        <v>25</v>
      </c>
      <c r="G59" s="234" t="s">
        <v>3692</v>
      </c>
      <c r="H59" s="234" t="s">
        <v>3693</v>
      </c>
      <c r="I59" s="234" t="s">
        <v>3694</v>
      </c>
      <c r="J59" s="234" t="s">
        <v>3695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3696</v>
      </c>
      <c r="B60" s="234" t="s">
        <v>3697</v>
      </c>
      <c r="C60" s="234" t="s">
        <v>3698</v>
      </c>
      <c r="D60" s="234" t="s">
        <v>25</v>
      </c>
      <c r="E60" s="234" t="s">
        <v>3699</v>
      </c>
      <c r="F60" s="234" t="s">
        <v>3700</v>
      </c>
      <c r="G60" s="234" t="s">
        <v>25</v>
      </c>
      <c r="H60" s="234" t="s">
        <v>3701</v>
      </c>
      <c r="I60" s="234" t="s">
        <v>3702</v>
      </c>
      <c r="J60" s="234" t="s">
        <v>3703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3704</v>
      </c>
      <c r="B61" s="234" t="s">
        <v>3705</v>
      </c>
      <c r="C61" s="234" t="s">
        <v>3706</v>
      </c>
      <c r="D61" s="234" t="s">
        <v>25</v>
      </c>
      <c r="E61" s="234" t="s">
        <v>25</v>
      </c>
      <c r="F61" s="234" t="s">
        <v>25</v>
      </c>
      <c r="G61" s="234" t="s">
        <v>3707</v>
      </c>
      <c r="H61" s="234" t="s">
        <v>3708</v>
      </c>
      <c r="I61" s="234" t="s">
        <v>3709</v>
      </c>
      <c r="J61" s="234" t="s">
        <v>3710</v>
      </c>
      <c r="K61" s="237">
        <f>IF(COUNTIF(L61:AY61,"&lt;&gt;")=0,"",SUMPRODUCT(((Recommendations[ImplStatus]="Implemented")+(Recommendations[ImplStatus]="Compensated"))*ISNUMBER(MATCH(Recommendations[Id],L61:AY61,0)))/COUNTIF(L61:AY61,"&lt;&gt;"))</f>
        <v>0</v>
      </c>
      <c r="L61" s="240" t="s">
        <v>239</v>
      </c>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3711</v>
      </c>
      <c r="B62" s="234" t="s">
        <v>3712</v>
      </c>
      <c r="C62" s="234" t="s">
        <v>3713</v>
      </c>
      <c r="D62" s="234" t="s">
        <v>3714</v>
      </c>
      <c r="E62" s="234" t="s">
        <v>25</v>
      </c>
      <c r="F62" s="234" t="s">
        <v>25</v>
      </c>
      <c r="G62" s="234" t="s">
        <v>25</v>
      </c>
      <c r="H62" s="234" t="s">
        <v>3715</v>
      </c>
      <c r="I62" s="234" t="s">
        <v>3716</v>
      </c>
      <c r="J62" s="234" t="s">
        <v>3717</v>
      </c>
      <c r="K62" s="237">
        <f>IF(COUNTIF(L62:AY62,"&lt;&gt;")=0,"",SUMPRODUCT(((Recommendations[ImplStatus]="Implemented")+(Recommendations[ImplStatus]="Compensated"))*ISNUMBER(MATCH(Recommendations[Id],L62:AY62,0)))/COUNTIF(L62:AY62,"&lt;&gt;"))</f>
        <v>0</v>
      </c>
      <c r="L62" s="240" t="s">
        <v>38</v>
      </c>
      <c r="M62" s="240" t="s">
        <v>226</v>
      </c>
      <c r="N62" s="240" t="s">
        <v>254</v>
      </c>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712</v>
      </c>
      <c r="B63" s="233" t="s">
        <v>3718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3719</v>
      </c>
      <c r="B64" s="234" t="s">
        <v>3720</v>
      </c>
      <c r="C64" s="234" t="s">
        <v>3721</v>
      </c>
      <c r="D64" s="234" t="s">
        <v>3722</v>
      </c>
      <c r="E64" s="234" t="s">
        <v>25</v>
      </c>
      <c r="F64" s="234" t="s">
        <v>25</v>
      </c>
      <c r="G64" s="234" t="s">
        <v>3723</v>
      </c>
      <c r="H64" s="234" t="s">
        <v>3724</v>
      </c>
      <c r="I64" s="234" t="s">
        <v>3725</v>
      </c>
      <c r="J64" s="234" t="s">
        <v>3726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3727</v>
      </c>
      <c r="B65" s="234" t="s">
        <v>3728</v>
      </c>
      <c r="C65" s="234" t="s">
        <v>3729</v>
      </c>
      <c r="D65" s="234" t="s">
        <v>3730</v>
      </c>
      <c r="E65" s="234" t="s">
        <v>25</v>
      </c>
      <c r="F65" s="234" t="s">
        <v>25</v>
      </c>
      <c r="G65" s="234" t="s">
        <v>25</v>
      </c>
      <c r="H65" s="234" t="s">
        <v>3731</v>
      </c>
      <c r="I65" s="234" t="s">
        <v>3732</v>
      </c>
      <c r="J65" s="234" t="s">
        <v>3733</v>
      </c>
      <c r="K65" s="237">
        <f>IF(COUNTIF(L65:AY65,"&lt;&gt;")=0,"",SUMPRODUCT(((Recommendations[ImplStatus]="Implemented")+(Recommendations[ImplStatus]="Compensated"))*ISNUMBER(MATCH(Recommendations[Id],L65:AY65,0)))/COUNTIF(L65:AY65,"&lt;&gt;"))</f>
        <v>0</v>
      </c>
      <c r="L65" s="240" t="s">
        <v>185</v>
      </c>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3734</v>
      </c>
      <c r="B66" s="234" t="s">
        <v>3735</v>
      </c>
      <c r="C66" s="234" t="s">
        <v>3736</v>
      </c>
      <c r="D66" s="234" t="s">
        <v>3737</v>
      </c>
      <c r="E66" s="234" t="s">
        <v>25</v>
      </c>
      <c r="F66" s="234" t="s">
        <v>25</v>
      </c>
      <c r="G66" s="234" t="s">
        <v>25</v>
      </c>
      <c r="H66" s="234" t="s">
        <v>3738</v>
      </c>
      <c r="I66" s="234" t="s">
        <v>3739</v>
      </c>
      <c r="J66" s="234" t="s">
        <v>3740</v>
      </c>
      <c r="K66" s="237">
        <f>IF(COUNTIF(L66:AY66,"&lt;&gt;")=0,"",SUMPRODUCT(((Recommendations[ImplStatus]="Implemented")+(Recommendations[ImplStatus]="Compensated"))*ISNUMBER(MATCH(Recommendations[Id],L66:AY66,0)))/COUNTIF(L66:AY66,"&lt;&gt;"))</f>
        <v>0</v>
      </c>
      <c r="L66" s="240" t="s">
        <v>59</v>
      </c>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3741</v>
      </c>
      <c r="B67" s="234" t="s">
        <v>3742</v>
      </c>
      <c r="C67" s="234" t="s">
        <v>3743</v>
      </c>
      <c r="D67" s="234" t="s">
        <v>3744</v>
      </c>
      <c r="E67" s="234" t="s">
        <v>25</v>
      </c>
      <c r="F67" s="234" t="s">
        <v>25</v>
      </c>
      <c r="G67" s="234" t="s">
        <v>25</v>
      </c>
      <c r="H67" s="234" t="s">
        <v>3745</v>
      </c>
      <c r="I67" s="234" t="s">
        <v>25</v>
      </c>
      <c r="J67" s="234" t="s">
        <v>3746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3747</v>
      </c>
      <c r="B68" s="234" t="s">
        <v>3748</v>
      </c>
      <c r="C68" s="234" t="s">
        <v>3749</v>
      </c>
      <c r="D68" s="234" t="s">
        <v>25</v>
      </c>
      <c r="E68" s="234" t="s">
        <v>25</v>
      </c>
      <c r="F68" s="234" t="s">
        <v>25</v>
      </c>
      <c r="G68" s="234" t="s">
        <v>25</v>
      </c>
      <c r="H68" s="234" t="s">
        <v>3750</v>
      </c>
      <c r="I68" s="234" t="s">
        <v>25</v>
      </c>
      <c r="J68" s="234" t="s">
        <v>3751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716</v>
      </c>
      <c r="B69" s="233" t="s">
        <v>3752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3753</v>
      </c>
      <c r="B70" s="234" t="s">
        <v>3754</v>
      </c>
      <c r="C70" s="234" t="s">
        <v>3755</v>
      </c>
      <c r="D70" s="234" t="s">
        <v>25</v>
      </c>
      <c r="E70" s="234" t="s">
        <v>25</v>
      </c>
      <c r="F70" s="234" t="s">
        <v>25</v>
      </c>
      <c r="G70" s="234" t="s">
        <v>3756</v>
      </c>
      <c r="H70" s="234" t="s">
        <v>3757</v>
      </c>
      <c r="I70" s="234" t="s">
        <v>25</v>
      </c>
      <c r="J70" s="234" t="s">
        <v>3758</v>
      </c>
      <c r="K70" s="237">
        <f>IF(COUNTIF(L70:AY70,"&lt;&gt;")=0,"",SUMPRODUCT(((Recommendations[ImplStatus]="Implemented")+(Recommendations[ImplStatus]="Compensated"))*ISNUMBER(MATCH(Recommendations[Id],L70:AY70,0)))/COUNTIF(L70:AY70,"&lt;&gt;"))</f>
        <v>0</v>
      </c>
      <c r="L70" s="240" t="s">
        <v>292</v>
      </c>
      <c r="M70" s="240" t="s">
        <v>297</v>
      </c>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3759</v>
      </c>
      <c r="B71" s="234" t="s">
        <v>3760</v>
      </c>
      <c r="C71" s="234" t="s">
        <v>3761</v>
      </c>
      <c r="D71" s="234" t="s">
        <v>25</v>
      </c>
      <c r="E71" s="234" t="s">
        <v>25</v>
      </c>
      <c r="F71" s="234" t="s">
        <v>25</v>
      </c>
      <c r="G71" s="234" t="s">
        <v>25</v>
      </c>
      <c r="H71" s="234" t="s">
        <v>3762</v>
      </c>
      <c r="I71" s="234" t="s">
        <v>25</v>
      </c>
      <c r="J71" s="234" t="s">
        <v>3763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3764</v>
      </c>
      <c r="B72" s="234" t="s">
        <v>3765</v>
      </c>
      <c r="C72" s="234" t="s">
        <v>3766</v>
      </c>
      <c r="D72" s="234" t="s">
        <v>3767</v>
      </c>
      <c r="E72" s="234" t="s">
        <v>3768</v>
      </c>
      <c r="F72" s="234" t="s">
        <v>25</v>
      </c>
      <c r="G72" s="234" t="s">
        <v>25</v>
      </c>
      <c r="H72" s="234" t="s">
        <v>3769</v>
      </c>
      <c r="I72" s="234" t="s">
        <v>25</v>
      </c>
      <c r="J72" s="234" t="s">
        <v>3770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3771</v>
      </c>
      <c r="B73" s="234" t="s">
        <v>3772</v>
      </c>
      <c r="C73" s="234" t="s">
        <v>3773</v>
      </c>
      <c r="D73" s="234" t="s">
        <v>3774</v>
      </c>
      <c r="E73" s="234" t="s">
        <v>3768</v>
      </c>
      <c r="F73" s="234" t="s">
        <v>25</v>
      </c>
      <c r="G73" s="234" t="s">
        <v>3775</v>
      </c>
      <c r="H73" s="234" t="s">
        <v>3776</v>
      </c>
      <c r="I73" s="234" t="s">
        <v>25</v>
      </c>
      <c r="J73" s="234" t="s">
        <v>3777</v>
      </c>
      <c r="K73" s="237">
        <f>IF(COUNTIF(L73:AY73,"&lt;&gt;")=0,"",SUMPRODUCT(((Recommendations[ImplStatus]="Implemented")+(Recommendations[ImplStatus]="Compensated"))*ISNUMBER(MATCH(Recommendations[Id],L73:AY73,0)))/COUNTIF(L73:AY73,"&lt;&gt;"))</f>
        <v>0</v>
      </c>
      <c r="L73" s="240" t="s">
        <v>302</v>
      </c>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3778</v>
      </c>
      <c r="B74" s="234" t="s">
        <v>3779</v>
      </c>
      <c r="C74" s="234" t="s">
        <v>3780</v>
      </c>
      <c r="D74" s="234" t="s">
        <v>3774</v>
      </c>
      <c r="E74" s="234" t="s">
        <v>3781</v>
      </c>
      <c r="F74" s="234" t="s">
        <v>25</v>
      </c>
      <c r="G74" s="234" t="s">
        <v>3782</v>
      </c>
      <c r="H74" s="234" t="s">
        <v>3783</v>
      </c>
      <c r="I74" s="234" t="s">
        <v>3784</v>
      </c>
      <c r="J74" s="234" t="s">
        <v>3785</v>
      </c>
      <c r="K74" s="237">
        <f>IF(COUNTIF(L74:AY74,"&lt;&gt;")=0,"",SUMPRODUCT(((Recommendations[ImplStatus]="Implemented")+(Recommendations[ImplStatus]="Compensated"))*ISNUMBER(MATCH(Recommendations[Id],L74:AY74,0)))/COUNTIF(L74:AY74,"&lt;&gt;"))</f>
        <v>0</v>
      </c>
      <c r="L74" s="240" t="s">
        <v>292</v>
      </c>
      <c r="M74" s="240" t="s">
        <v>297</v>
      </c>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3786</v>
      </c>
      <c r="B75" s="234" t="s">
        <v>3787</v>
      </c>
      <c r="C75" s="234" t="s">
        <v>3788</v>
      </c>
      <c r="D75" s="234" t="s">
        <v>3789</v>
      </c>
      <c r="E75" s="234" t="s">
        <v>3781</v>
      </c>
      <c r="F75" s="234" t="s">
        <v>3790</v>
      </c>
      <c r="G75" s="234" t="s">
        <v>3791</v>
      </c>
      <c r="H75" s="234" t="s">
        <v>3792</v>
      </c>
      <c r="I75" s="234" t="s">
        <v>3793</v>
      </c>
      <c r="J75" s="234" t="s">
        <v>3794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3795</v>
      </c>
      <c r="B76" s="234" t="s">
        <v>3796</v>
      </c>
      <c r="C76" s="234" t="s">
        <v>3797</v>
      </c>
      <c r="D76" s="234" t="s">
        <v>3798</v>
      </c>
      <c r="E76" s="234" t="s">
        <v>25</v>
      </c>
      <c r="F76" s="234" t="s">
        <v>25</v>
      </c>
      <c r="G76" s="234" t="s">
        <v>25</v>
      </c>
      <c r="H76" s="234" t="s">
        <v>3799</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3800</v>
      </c>
      <c r="B77" s="234" t="s">
        <v>3801</v>
      </c>
      <c r="C77" s="234" t="s">
        <v>3802</v>
      </c>
      <c r="D77" s="234" t="s">
        <v>25</v>
      </c>
      <c r="E77" s="234" t="s">
        <v>25</v>
      </c>
      <c r="F77" s="234" t="s">
        <v>25</v>
      </c>
      <c r="G77" s="234" t="s">
        <v>3803</v>
      </c>
      <c r="H77" s="234" t="s">
        <v>3804</v>
      </c>
      <c r="I77" s="234" t="s">
        <v>25</v>
      </c>
      <c r="J77" s="234" t="s">
        <v>3805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3806</v>
      </c>
      <c r="B78" s="234" t="s">
        <v>3807</v>
      </c>
      <c r="C78" s="234" t="s">
        <v>3808</v>
      </c>
      <c r="D78" s="234" t="s">
        <v>25</v>
      </c>
      <c r="E78" s="234" t="s">
        <v>25</v>
      </c>
      <c r="F78" s="234" t="s">
        <v>25</v>
      </c>
      <c r="G78" s="234" t="s">
        <v>3809</v>
      </c>
      <c r="H78" s="234" t="s">
        <v>3810</v>
      </c>
      <c r="I78" s="234" t="s">
        <v>3811</v>
      </c>
      <c r="J78" s="234" t="s">
        <v>3812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3813</v>
      </c>
      <c r="B79" s="232" t="s">
        <v>3814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750</v>
      </c>
      <c r="B80" s="233" t="s">
        <v>3815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3816</v>
      </c>
      <c r="B81" s="234" t="s">
        <v>3817</v>
      </c>
      <c r="C81" s="234" t="s">
        <v>3818</v>
      </c>
      <c r="D81" s="234" t="s">
        <v>3615</v>
      </c>
      <c r="E81" s="234" t="s">
        <v>3819</v>
      </c>
      <c r="F81" s="234" t="s">
        <v>25</v>
      </c>
      <c r="G81" s="234" t="s">
        <v>25</v>
      </c>
      <c r="H81" s="234" t="s">
        <v>3820</v>
      </c>
      <c r="I81" s="234" t="s">
        <v>25</v>
      </c>
      <c r="J81" s="234" t="s">
        <v>3821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3822</v>
      </c>
      <c r="B82" s="234" t="s">
        <v>3823</v>
      </c>
      <c r="C82" s="234" t="s">
        <v>3413</v>
      </c>
      <c r="D82" s="234" t="s">
        <v>3414</v>
      </c>
      <c r="E82" s="234" t="s">
        <v>25</v>
      </c>
      <c r="F82" s="234" t="s">
        <v>3416</v>
      </c>
      <c r="G82" s="234" t="s">
        <v>25</v>
      </c>
      <c r="H82" s="234" t="s">
        <v>3824</v>
      </c>
      <c r="I82" s="234" t="s">
        <v>25</v>
      </c>
      <c r="J82" s="234" t="s">
        <v>3825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755</v>
      </c>
      <c r="B83" s="233" t="s">
        <v>3826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3827</v>
      </c>
      <c r="B84" s="234" t="s">
        <v>3828</v>
      </c>
      <c r="C84" s="234" t="s">
        <v>3829</v>
      </c>
      <c r="D84" s="234" t="s">
        <v>3830</v>
      </c>
      <c r="E84" s="234" t="s">
        <v>25</v>
      </c>
      <c r="F84" s="234" t="s">
        <v>3831</v>
      </c>
      <c r="G84" s="234" t="s">
        <v>3832</v>
      </c>
      <c r="H84" s="234" t="s">
        <v>3833</v>
      </c>
      <c r="I84" s="234" t="s">
        <v>3834</v>
      </c>
      <c r="J84" s="234" t="s">
        <v>3835</v>
      </c>
      <c r="K84" s="237">
        <f>IF(COUNTIF(L84:AY84,"&lt;&gt;")=0,"",SUMPRODUCT(((Recommendations[ImplStatus]="Implemented")+(Recommendations[ImplStatus]="Compensated"))*ISNUMBER(MATCH(Recommendations[Id],L84:AY84,0)))/COUNTIF(L84:AY84,"&lt;&gt;"))</f>
        <v>0</v>
      </c>
      <c r="L84" s="240" t="s">
        <v>292</v>
      </c>
      <c r="M84" s="240" t="s">
        <v>297</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3836</v>
      </c>
      <c r="B85" s="234" t="s">
        <v>3837</v>
      </c>
      <c r="C85" s="234" t="s">
        <v>3838</v>
      </c>
      <c r="D85" s="234" t="s">
        <v>3839</v>
      </c>
      <c r="E85" s="234" t="s">
        <v>25</v>
      </c>
      <c r="F85" s="234" t="s">
        <v>25</v>
      </c>
      <c r="G85" s="234" t="s">
        <v>25</v>
      </c>
      <c r="H85" s="234" t="s">
        <v>3840</v>
      </c>
      <c r="I85" s="234" t="s">
        <v>3841</v>
      </c>
      <c r="J85" s="234" t="s">
        <v>3842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3843</v>
      </c>
      <c r="B86" s="234" t="s">
        <v>3844</v>
      </c>
      <c r="C86" s="234" t="s">
        <v>3845</v>
      </c>
      <c r="D86" s="234" t="s">
        <v>3846</v>
      </c>
      <c r="E86" s="234" t="s">
        <v>25</v>
      </c>
      <c r="F86" s="234" t="s">
        <v>25</v>
      </c>
      <c r="G86" s="234" t="s">
        <v>3847</v>
      </c>
      <c r="H86" s="234" t="s">
        <v>3848</v>
      </c>
      <c r="I86" s="234" t="s">
        <v>25</v>
      </c>
      <c r="J86" s="234" t="s">
        <v>3849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3850</v>
      </c>
      <c r="B87" s="234" t="s">
        <v>3851</v>
      </c>
      <c r="C87" s="234" t="s">
        <v>3852</v>
      </c>
      <c r="D87" s="234" t="s">
        <v>3853</v>
      </c>
      <c r="E87" s="234" t="s">
        <v>25</v>
      </c>
      <c r="F87" s="234" t="s">
        <v>3854</v>
      </c>
      <c r="G87" s="234" t="s">
        <v>25</v>
      </c>
      <c r="H87" s="234" t="s">
        <v>3855</v>
      </c>
      <c r="I87" s="234" t="s">
        <v>3856</v>
      </c>
      <c r="J87" s="234" t="s">
        <v>3857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3858</v>
      </c>
      <c r="B88" s="232" t="s">
        <v>3859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802</v>
      </c>
      <c r="B89" s="233" t="s">
        <v>3860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3861</v>
      </c>
      <c r="B90" s="234" t="s">
        <v>3862</v>
      </c>
      <c r="C90" s="234" t="s">
        <v>3863</v>
      </c>
      <c r="D90" s="234" t="s">
        <v>3615</v>
      </c>
      <c r="E90" s="234" t="s">
        <v>3408</v>
      </c>
      <c r="F90" s="234" t="s">
        <v>25</v>
      </c>
      <c r="G90" s="234" t="s">
        <v>25</v>
      </c>
      <c r="H90" s="234" t="s">
        <v>3864</v>
      </c>
      <c r="I90" s="234" t="s">
        <v>25</v>
      </c>
      <c r="J90" s="234" t="s">
        <v>3865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3866</v>
      </c>
      <c r="B91" s="234" t="s">
        <v>3867</v>
      </c>
      <c r="C91" s="234" t="s">
        <v>3868</v>
      </c>
      <c r="D91" s="234" t="s">
        <v>3414</v>
      </c>
      <c r="E91" s="234" t="s">
        <v>25</v>
      </c>
      <c r="F91" s="234" t="s">
        <v>3416</v>
      </c>
      <c r="G91" s="234" t="s">
        <v>25</v>
      </c>
      <c r="H91" s="234" t="s">
        <v>3869</v>
      </c>
      <c r="I91" s="234" t="s">
        <v>25</v>
      </c>
      <c r="J91" s="234" t="s">
        <v>3870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806</v>
      </c>
      <c r="B92" s="233" t="s">
        <v>3871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3872</v>
      </c>
      <c r="B93" s="234" t="s">
        <v>3873</v>
      </c>
      <c r="C93" s="234" t="s">
        <v>3874</v>
      </c>
      <c r="D93" s="234" t="s">
        <v>3875</v>
      </c>
      <c r="E93" s="234" t="s">
        <v>3876</v>
      </c>
      <c r="F93" s="234" t="s">
        <v>25</v>
      </c>
      <c r="G93" s="234" t="s">
        <v>25</v>
      </c>
      <c r="H93" s="234" t="s">
        <v>3877</v>
      </c>
      <c r="I93" s="234" t="s">
        <v>25</v>
      </c>
      <c r="J93" s="234" t="s">
        <v>3878</v>
      </c>
      <c r="K93" s="237">
        <f>IF(COUNTIF(L93:AY93,"&lt;&gt;")=0,"",SUMPRODUCT(((Recommendations[ImplStatus]="Implemented")+(Recommendations[ImplStatus]="Compensated"))*ISNUMBER(MATCH(Recommendations[Id],L93:AY93,0)))/COUNTIF(L93:AY93,"&lt;&gt;"))</f>
        <v>0</v>
      </c>
      <c r="L93" s="240" t="s">
        <v>127</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3879</v>
      </c>
      <c r="B94" s="234" t="s">
        <v>3880</v>
      </c>
      <c r="C94" s="234" t="s">
        <v>3881</v>
      </c>
      <c r="D94" s="234" t="s">
        <v>3882</v>
      </c>
      <c r="E94" s="234" t="s">
        <v>25</v>
      </c>
      <c r="F94" s="234" t="s">
        <v>3883</v>
      </c>
      <c r="G94" s="234" t="s">
        <v>25</v>
      </c>
      <c r="H94" s="234" t="s">
        <v>3884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3885</v>
      </c>
      <c r="B95" s="234" t="s">
        <v>3886</v>
      </c>
      <c r="C95" s="234" t="s">
        <v>3887</v>
      </c>
      <c r="D95" s="234" t="s">
        <v>3888</v>
      </c>
      <c r="E95" s="234" t="s">
        <v>25</v>
      </c>
      <c r="F95" s="234" t="s">
        <v>25</v>
      </c>
      <c r="G95" s="234" t="s">
        <v>25</v>
      </c>
      <c r="H95" s="234" t="s">
        <v>3889</v>
      </c>
      <c r="I95" s="234" t="s">
        <v>3890</v>
      </c>
      <c r="J95" s="234" t="s">
        <v>3891</v>
      </c>
      <c r="K95" s="237">
        <f>IF(COUNTIF(L95:AY95,"&lt;&gt;")=0,"",SUMPRODUCT(((Recommendations[ImplStatus]="Implemented")+(Recommendations[ImplStatus]="Compensated"))*ISNUMBER(MATCH(Recommendations[Id],L95:AY95,0)))/COUNTIF(L95:AY95,"&lt;&gt;"))</f>
        <v>0</v>
      </c>
      <c r="L95" s="240" t="s">
        <v>272</v>
      </c>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3892</v>
      </c>
      <c r="B96" s="234" t="s">
        <v>3893</v>
      </c>
      <c r="C96" s="234" t="s">
        <v>3894</v>
      </c>
      <c r="D96" s="234" t="s">
        <v>25</v>
      </c>
      <c r="E96" s="234" t="s">
        <v>25</v>
      </c>
      <c r="F96" s="234" t="s">
        <v>25</v>
      </c>
      <c r="G96" s="234" t="s">
        <v>25</v>
      </c>
      <c r="H96" s="234" t="s">
        <v>3895</v>
      </c>
      <c r="I96" s="234" t="s">
        <v>3841</v>
      </c>
      <c r="J96" s="234" t="s">
        <v>3896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810</v>
      </c>
      <c r="B97" s="233" t="s">
        <v>3897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3898</v>
      </c>
      <c r="B98" s="234" t="s">
        <v>3899</v>
      </c>
      <c r="C98" s="234" t="s">
        <v>3900</v>
      </c>
      <c r="D98" s="234" t="s">
        <v>3901</v>
      </c>
      <c r="E98" s="234" t="s">
        <v>25</v>
      </c>
      <c r="F98" s="234" t="s">
        <v>25</v>
      </c>
      <c r="G98" s="234" t="s">
        <v>25</v>
      </c>
      <c r="H98" s="234" t="s">
        <v>3902</v>
      </c>
      <c r="I98" s="234" t="s">
        <v>25</v>
      </c>
      <c r="J98" s="234" t="s">
        <v>3903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3904</v>
      </c>
      <c r="B99" s="234" t="s">
        <v>3905</v>
      </c>
      <c r="C99" s="234" t="s">
        <v>3906</v>
      </c>
      <c r="D99" s="234" t="s">
        <v>3907</v>
      </c>
      <c r="E99" s="234" t="s">
        <v>3908</v>
      </c>
      <c r="F99" s="234" t="s">
        <v>25</v>
      </c>
      <c r="G99" s="234" t="s">
        <v>25</v>
      </c>
      <c r="H99" s="234" t="s">
        <v>3909</v>
      </c>
      <c r="I99" s="234" t="s">
        <v>25</v>
      </c>
      <c r="J99" s="234" t="s">
        <v>3910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3911</v>
      </c>
      <c r="B100" s="234" t="s">
        <v>3912</v>
      </c>
      <c r="C100" s="234" t="s">
        <v>3913</v>
      </c>
      <c r="D100" s="234" t="s">
        <v>25</v>
      </c>
      <c r="E100" s="234" t="s">
        <v>25</v>
      </c>
      <c r="F100" s="234" t="s">
        <v>25</v>
      </c>
      <c r="G100" s="234" t="s">
        <v>25</v>
      </c>
      <c r="H100" s="234" t="s">
        <v>3914</v>
      </c>
      <c r="I100" s="234" t="s">
        <v>3915</v>
      </c>
      <c r="J100" s="234" t="s">
        <v>3916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3917</v>
      </c>
      <c r="B101" s="234" t="s">
        <v>3918</v>
      </c>
      <c r="C101" s="234" t="s">
        <v>3919</v>
      </c>
      <c r="D101" s="234" t="s">
        <v>25</v>
      </c>
      <c r="E101" s="234" t="s">
        <v>25</v>
      </c>
      <c r="F101" s="234" t="s">
        <v>25</v>
      </c>
      <c r="G101" s="234" t="s">
        <v>25</v>
      </c>
      <c r="H101" s="234" t="s">
        <v>3920</v>
      </c>
      <c r="I101" s="234" t="s">
        <v>3841</v>
      </c>
      <c r="J101" s="234" t="s">
        <v>3921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3922</v>
      </c>
      <c r="B102" s="234" t="s">
        <v>3923</v>
      </c>
      <c r="C102" s="234" t="s">
        <v>3924</v>
      </c>
      <c r="D102" s="234" t="s">
        <v>3925</v>
      </c>
      <c r="E102" s="234" t="s">
        <v>25</v>
      </c>
      <c r="F102" s="234" t="s">
        <v>25</v>
      </c>
      <c r="G102" s="234" t="s">
        <v>25</v>
      </c>
      <c r="H102" s="234" t="s">
        <v>3926</v>
      </c>
      <c r="I102" s="234" t="s">
        <v>25</v>
      </c>
      <c r="J102" s="234" t="s">
        <v>3927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3928</v>
      </c>
      <c r="B103" s="234" t="s">
        <v>3929</v>
      </c>
      <c r="C103" s="234" t="s">
        <v>3930</v>
      </c>
      <c r="D103" s="234" t="s">
        <v>3925</v>
      </c>
      <c r="E103" s="234" t="s">
        <v>25</v>
      </c>
      <c r="F103" s="234" t="s">
        <v>3931</v>
      </c>
      <c r="G103" s="234" t="s">
        <v>25</v>
      </c>
      <c r="H103" s="234" t="s">
        <v>3932</v>
      </c>
      <c r="I103" s="234" t="s">
        <v>3933</v>
      </c>
      <c r="J103" s="234" t="s">
        <v>3934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814</v>
      </c>
      <c r="B104" s="233" t="s">
        <v>3935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3936</v>
      </c>
      <c r="B105" s="234" t="s">
        <v>3937</v>
      </c>
      <c r="C105" s="234" t="s">
        <v>3938</v>
      </c>
      <c r="D105" s="234" t="s">
        <v>3939</v>
      </c>
      <c r="E105" s="234" t="s">
        <v>3940</v>
      </c>
      <c r="F105" s="234" t="s">
        <v>25</v>
      </c>
      <c r="G105" s="234" t="s">
        <v>25</v>
      </c>
      <c r="H105" s="234" t="s">
        <v>3941</v>
      </c>
      <c r="I105" s="234" t="s">
        <v>3942</v>
      </c>
      <c r="J105" s="234" t="s">
        <v>3943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3944</v>
      </c>
      <c r="B106" s="232" t="s">
        <v>3945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828</v>
      </c>
      <c r="B107" s="233" t="s">
        <v>3946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3947</v>
      </c>
      <c r="B108" s="234" t="s">
        <v>3948</v>
      </c>
      <c r="C108" s="234" t="s">
        <v>3949</v>
      </c>
      <c r="D108" s="234" t="s">
        <v>3615</v>
      </c>
      <c r="E108" s="234" t="s">
        <v>3408</v>
      </c>
      <c r="F108" s="234" t="s">
        <v>25</v>
      </c>
      <c r="G108" s="234" t="s">
        <v>25</v>
      </c>
      <c r="H108" s="234" t="s">
        <v>3950</v>
      </c>
      <c r="I108" s="234" t="s">
        <v>25</v>
      </c>
      <c r="J108" s="234" t="s">
        <v>3951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3952</v>
      </c>
      <c r="B109" s="234" t="s">
        <v>3953</v>
      </c>
      <c r="C109" s="234" t="s">
        <v>3954</v>
      </c>
      <c r="D109" s="234" t="s">
        <v>3414</v>
      </c>
      <c r="E109" s="234" t="s">
        <v>25</v>
      </c>
      <c r="F109" s="234" t="s">
        <v>3416</v>
      </c>
      <c r="G109" s="234" t="s">
        <v>25</v>
      </c>
      <c r="H109" s="234" t="s">
        <v>3955</v>
      </c>
      <c r="I109" s="234" t="s">
        <v>25</v>
      </c>
      <c r="J109" s="234" t="s">
        <v>3956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832</v>
      </c>
      <c r="B110" s="233" t="s">
        <v>3957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3958</v>
      </c>
      <c r="B111" s="234" t="s">
        <v>3959</v>
      </c>
      <c r="C111" s="234" t="s">
        <v>3960</v>
      </c>
      <c r="D111" s="234" t="s">
        <v>3961</v>
      </c>
      <c r="E111" s="234" t="s">
        <v>25</v>
      </c>
      <c r="F111" s="234" t="s">
        <v>3962</v>
      </c>
      <c r="G111" s="234" t="s">
        <v>25</v>
      </c>
      <c r="H111" s="234" t="s">
        <v>3963</v>
      </c>
      <c r="I111" s="234" t="s">
        <v>3964</v>
      </c>
      <c r="J111" s="234" t="s">
        <v>3965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3966</v>
      </c>
      <c r="B112" s="234" t="s">
        <v>3967</v>
      </c>
      <c r="C112" s="234" t="s">
        <v>3968</v>
      </c>
      <c r="D112" s="234" t="s">
        <v>3969</v>
      </c>
      <c r="E112" s="234" t="s">
        <v>25</v>
      </c>
      <c r="F112" s="234" t="s">
        <v>25</v>
      </c>
      <c r="G112" s="234" t="s">
        <v>25</v>
      </c>
      <c r="H112" s="234" t="s">
        <v>3970</v>
      </c>
      <c r="I112" s="234" t="s">
        <v>25</v>
      </c>
      <c r="J112" s="234" t="s">
        <v>3971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3972</v>
      </c>
      <c r="B113" s="234" t="s">
        <v>3973</v>
      </c>
      <c r="C113" s="234" t="s">
        <v>3974</v>
      </c>
      <c r="D113" s="234" t="s">
        <v>3975</v>
      </c>
      <c r="E113" s="234" t="s">
        <v>25</v>
      </c>
      <c r="F113" s="234" t="s">
        <v>25</v>
      </c>
      <c r="G113" s="234" t="s">
        <v>25</v>
      </c>
      <c r="H113" s="234" t="s">
        <v>3976</v>
      </c>
      <c r="I113" s="234" t="s">
        <v>3977</v>
      </c>
      <c r="J113" s="234" t="s">
        <v>3978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3979</v>
      </c>
      <c r="B114" s="234" t="s">
        <v>3980</v>
      </c>
      <c r="C114" s="234" t="s">
        <v>3981</v>
      </c>
      <c r="D114" s="234" t="s">
        <v>3982</v>
      </c>
      <c r="E114" s="234" t="s">
        <v>25</v>
      </c>
      <c r="F114" s="234" t="s">
        <v>25</v>
      </c>
      <c r="G114" s="234" t="s">
        <v>3983</v>
      </c>
      <c r="H114" s="234" t="s">
        <v>3984</v>
      </c>
      <c r="I114" s="234" t="s">
        <v>3985</v>
      </c>
      <c r="J114" s="234" t="s">
        <v>3986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3987</v>
      </c>
      <c r="B115" s="234" t="s">
        <v>3988</v>
      </c>
      <c r="C115" s="234" t="s">
        <v>3989</v>
      </c>
      <c r="D115" s="234" t="s">
        <v>3990</v>
      </c>
      <c r="E115" s="234" t="s">
        <v>25</v>
      </c>
      <c r="F115" s="234" t="s">
        <v>3991</v>
      </c>
      <c r="G115" s="234" t="s">
        <v>25</v>
      </c>
      <c r="H115" s="234" t="s">
        <v>3992</v>
      </c>
      <c r="I115" s="234" t="s">
        <v>3992</v>
      </c>
      <c r="J115" s="234" t="s">
        <v>3993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836</v>
      </c>
      <c r="B116" s="233" t="s">
        <v>3994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3995</v>
      </c>
      <c r="B117" s="234" t="s">
        <v>3996</v>
      </c>
      <c r="C117" s="234" t="s">
        <v>3997</v>
      </c>
      <c r="D117" s="234" t="s">
        <v>3998</v>
      </c>
      <c r="E117" s="234" t="s">
        <v>25</v>
      </c>
      <c r="F117" s="234" t="s">
        <v>3999</v>
      </c>
      <c r="G117" s="234" t="s">
        <v>4000</v>
      </c>
      <c r="H117" s="234" t="s">
        <v>4001</v>
      </c>
      <c r="I117" s="234" t="s">
        <v>4002</v>
      </c>
      <c r="J117" s="234" t="s">
        <v>4003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4004</v>
      </c>
      <c r="B118" s="234" t="s">
        <v>4005</v>
      </c>
      <c r="C118" s="234" t="s">
        <v>4006</v>
      </c>
      <c r="D118" s="234" t="s">
        <v>4007</v>
      </c>
      <c r="E118" s="234" t="s">
        <v>25</v>
      </c>
      <c r="F118" s="234" t="s">
        <v>25</v>
      </c>
      <c r="G118" s="234" t="s">
        <v>25</v>
      </c>
      <c r="H118" s="234" t="s">
        <v>4008</v>
      </c>
      <c r="I118" s="234" t="s">
        <v>3841</v>
      </c>
      <c r="J118" s="234" t="s">
        <v>4009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4010</v>
      </c>
      <c r="B119" s="234" t="s">
        <v>4011</v>
      </c>
      <c r="C119" s="234" t="s">
        <v>4012</v>
      </c>
      <c r="D119" s="234" t="s">
        <v>4013</v>
      </c>
      <c r="E119" s="234" t="s">
        <v>25</v>
      </c>
      <c r="F119" s="234" t="s">
        <v>4014</v>
      </c>
      <c r="G119" s="234" t="s">
        <v>25</v>
      </c>
      <c r="H119" s="234" t="s">
        <v>4015</v>
      </c>
      <c r="I119" s="234" t="s">
        <v>4016</v>
      </c>
      <c r="J119" s="234" t="s">
        <v>4017</v>
      </c>
      <c r="K119" s="237">
        <f>IF(COUNTIF(L119:AY119,"&lt;&gt;")=0,"",SUMPRODUCT(((Recommendations[ImplStatus]="Implemented")+(Recommendations[ImplStatus]="Compensated"))*ISNUMBER(MATCH(Recommendations[Id],L119:AY119,0)))/COUNTIF(L119:AY119,"&lt;&gt;"))</f>
        <v>0</v>
      </c>
      <c r="L119" s="240" t="s">
        <v>254</v>
      </c>
      <c r="M119" s="240" t="s">
        <v>302</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840</v>
      </c>
      <c r="B120" s="233" t="s">
        <v>4018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4019</v>
      </c>
      <c r="B121" s="234" t="s">
        <v>4020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4021</v>
      </c>
      <c r="B122" s="234" t="s">
        <v>4022</v>
      </c>
      <c r="C122" s="234" t="s">
        <v>4023</v>
      </c>
      <c r="D122" s="234" t="s">
        <v>4024</v>
      </c>
      <c r="E122" s="234" t="s">
        <v>25</v>
      </c>
      <c r="F122" s="234" t="s">
        <v>4025</v>
      </c>
      <c r="G122" s="234" t="s">
        <v>25</v>
      </c>
      <c r="H122" s="234" t="s">
        <v>4026</v>
      </c>
      <c r="I122" s="234" t="s">
        <v>4027</v>
      </c>
      <c r="J122" s="234" t="s">
        <v>4028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4029</v>
      </c>
      <c r="B123" s="234" t="s">
        <v>4030</v>
      </c>
      <c r="C123" s="234" t="s">
        <v>4031</v>
      </c>
      <c r="D123" s="234" t="s">
        <v>4032</v>
      </c>
      <c r="E123" s="234" t="s">
        <v>25</v>
      </c>
      <c r="F123" s="234" t="s">
        <v>4033</v>
      </c>
      <c r="G123" s="234" t="s">
        <v>25</v>
      </c>
      <c r="H123" s="234" t="s">
        <v>4034</v>
      </c>
      <c r="I123" s="234" t="s">
        <v>25</v>
      </c>
      <c r="J123" s="234" t="s">
        <v>4035</v>
      </c>
      <c r="K123" s="237">
        <f>IF(COUNTIF(L123:AY123,"&lt;&gt;")=0,"",SUMPRODUCT(((Recommendations[ImplStatus]="Implemented")+(Recommendations[ImplStatus]="Compensated"))*ISNUMBER(MATCH(Recommendations[Id],L123:AY123,0)))/COUNTIF(L123:AY123,"&lt;&gt;"))</f>
        <v>0</v>
      </c>
      <c r="L123" s="240" t="s">
        <v>147</v>
      </c>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844</v>
      </c>
      <c r="B124" s="233" t="s">
        <v>4036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4037</v>
      </c>
      <c r="B125" s="234" t="s">
        <v>4038</v>
      </c>
      <c r="C125" s="234" t="s">
        <v>4039</v>
      </c>
      <c r="D125" s="234" t="s">
        <v>4040</v>
      </c>
      <c r="E125" s="234" t="s">
        <v>25</v>
      </c>
      <c r="F125" s="234" t="s">
        <v>25</v>
      </c>
      <c r="G125" s="234" t="s">
        <v>25</v>
      </c>
      <c r="H125" s="234" t="s">
        <v>4041</v>
      </c>
      <c r="I125" s="234" t="s">
        <v>25</v>
      </c>
      <c r="J125" s="234" t="s">
        <v>4042</v>
      </c>
      <c r="K125" s="237">
        <f>IF(COUNTIF(L125:AY125,"&lt;&gt;")=0,"",SUMPRODUCT(((Recommendations[ImplStatus]="Implemented")+(Recommendations[ImplStatus]="Compensated"))*ISNUMBER(MATCH(Recommendations[Id],L125:AY125,0)))/COUNTIF(L125:AY125,"&lt;&gt;"))</f>
        <v>0</v>
      </c>
      <c r="L125" s="240" t="s">
        <v>154</v>
      </c>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4043</v>
      </c>
      <c r="B126" s="234" t="s">
        <v>4044</v>
      </c>
      <c r="C126" s="234" t="s">
        <v>4045</v>
      </c>
      <c r="D126" s="234" t="s">
        <v>4046</v>
      </c>
      <c r="E126" s="234" t="s">
        <v>25</v>
      </c>
      <c r="F126" s="234" t="s">
        <v>4047</v>
      </c>
      <c r="G126" s="234" t="s">
        <v>25</v>
      </c>
      <c r="H126" s="234" t="s">
        <v>4048</v>
      </c>
      <c r="I126" s="234" t="s">
        <v>4049</v>
      </c>
      <c r="J126" s="234" t="s">
        <v>4050</v>
      </c>
      <c r="K126" s="237">
        <f>IF(COUNTIF(L126:AY126,"&lt;&gt;")=0,"",SUMPRODUCT(((Recommendations[ImplStatus]="Implemented")+(Recommendations[ImplStatus]="Compensated"))*ISNUMBER(MATCH(Recommendations[Id],L126:AY126,0)))/COUNTIF(L126:AY126,"&lt;&gt;"))</f>
        <v>0</v>
      </c>
      <c r="L126" s="240" t="s">
        <v>167</v>
      </c>
      <c r="M126" s="240" t="s">
        <v>173</v>
      </c>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4051</v>
      </c>
      <c r="B127" s="234" t="s">
        <v>4052</v>
      </c>
      <c r="C127" s="234" t="s">
        <v>4053</v>
      </c>
      <c r="D127" s="234" t="s">
        <v>4054</v>
      </c>
      <c r="E127" s="234" t="s">
        <v>4055</v>
      </c>
      <c r="F127" s="234" t="s">
        <v>25</v>
      </c>
      <c r="G127" s="234" t="s">
        <v>25</v>
      </c>
      <c r="H127" s="234" t="s">
        <v>4056</v>
      </c>
      <c r="I127" s="234" t="s">
        <v>25</v>
      </c>
      <c r="J127" s="234" t="s">
        <v>4057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4058</v>
      </c>
      <c r="B128" s="234" t="s">
        <v>4059</v>
      </c>
      <c r="C128" s="234" t="s">
        <v>4060</v>
      </c>
      <c r="D128" s="234" t="s">
        <v>25</v>
      </c>
      <c r="E128" s="234" t="s">
        <v>25</v>
      </c>
      <c r="F128" s="234" t="s">
        <v>25</v>
      </c>
      <c r="G128" s="234" t="s">
        <v>25</v>
      </c>
      <c r="H128" s="234" t="s">
        <v>4061</v>
      </c>
      <c r="I128" s="234" t="s">
        <v>4062</v>
      </c>
      <c r="J128" s="234" t="s">
        <v>4063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4064</v>
      </c>
      <c r="B129" s="234" t="s">
        <v>4065</v>
      </c>
      <c r="C129" s="234" t="s">
        <v>4066</v>
      </c>
      <c r="D129" s="234" t="s">
        <v>25</v>
      </c>
      <c r="E129" s="234" t="s">
        <v>4067</v>
      </c>
      <c r="F129" s="234" t="s">
        <v>25</v>
      </c>
      <c r="G129" s="234" t="s">
        <v>25</v>
      </c>
      <c r="H129" s="234" t="s">
        <v>4068</v>
      </c>
      <c r="I129" s="234" t="s">
        <v>25</v>
      </c>
      <c r="J129" s="234" t="s">
        <v>4069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4070</v>
      </c>
      <c r="B130" s="234" t="s">
        <v>4071</v>
      </c>
      <c r="C130" s="234" t="s">
        <v>4072</v>
      </c>
      <c r="D130" s="234" t="s">
        <v>25</v>
      </c>
      <c r="E130" s="234" t="s">
        <v>25</v>
      </c>
      <c r="F130" s="234" t="s">
        <v>25</v>
      </c>
      <c r="G130" s="234" t="s">
        <v>25</v>
      </c>
      <c r="H130" s="234" t="s">
        <v>4073</v>
      </c>
      <c r="I130" s="234" t="s">
        <v>25</v>
      </c>
      <c r="J130" s="234" t="s">
        <v>4074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4075</v>
      </c>
      <c r="B131" s="232" t="s">
        <v>4076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862</v>
      </c>
      <c r="B132" s="233" t="s">
        <v>4077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4078</v>
      </c>
      <c r="B133" s="234" t="s">
        <v>4079</v>
      </c>
      <c r="C133" s="234" t="s">
        <v>4080</v>
      </c>
      <c r="D133" s="234" t="s">
        <v>3615</v>
      </c>
      <c r="E133" s="234" t="s">
        <v>3408</v>
      </c>
      <c r="F133" s="234" t="s">
        <v>25</v>
      </c>
      <c r="G133" s="234" t="s">
        <v>25</v>
      </c>
      <c r="H133" s="234" t="s">
        <v>4081</v>
      </c>
      <c r="I133" s="234" t="s">
        <v>25</v>
      </c>
      <c r="J133" s="234" t="s">
        <v>4082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4083</v>
      </c>
      <c r="B134" s="234" t="s">
        <v>4084</v>
      </c>
      <c r="C134" s="234" t="s">
        <v>3619</v>
      </c>
      <c r="D134" s="234" t="s">
        <v>3414</v>
      </c>
      <c r="E134" s="234" t="s">
        <v>25</v>
      </c>
      <c r="F134" s="234" t="s">
        <v>3416</v>
      </c>
      <c r="G134" s="234" t="s">
        <v>25</v>
      </c>
      <c r="H134" s="234" t="s">
        <v>4085</v>
      </c>
      <c r="I134" s="234" t="s">
        <v>25</v>
      </c>
      <c r="J134" s="234" t="s">
        <v>4086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866</v>
      </c>
      <c r="B135" s="233" t="s">
        <v>4087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4088</v>
      </c>
      <c r="B136" s="234" t="s">
        <v>4089</v>
      </c>
      <c r="C136" s="234" t="s">
        <v>4090</v>
      </c>
      <c r="D136" s="234" t="s">
        <v>4091</v>
      </c>
      <c r="E136" s="234" t="s">
        <v>4092</v>
      </c>
      <c r="F136" s="234" t="s">
        <v>4093</v>
      </c>
      <c r="G136" s="234" t="s">
        <v>25</v>
      </c>
      <c r="H136" s="234" t="s">
        <v>4094</v>
      </c>
      <c r="I136" s="234" t="s">
        <v>25</v>
      </c>
      <c r="J136" s="234" t="s">
        <v>4095</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4096</v>
      </c>
      <c r="B137" s="234" t="s">
        <v>4097</v>
      </c>
      <c r="C137" s="234" t="s">
        <v>4098</v>
      </c>
      <c r="D137" s="234" t="s">
        <v>4099</v>
      </c>
      <c r="E137" s="234" t="s">
        <v>25</v>
      </c>
      <c r="F137" s="234" t="s">
        <v>25</v>
      </c>
      <c r="G137" s="234" t="s">
        <v>25</v>
      </c>
      <c r="H137" s="234" t="s">
        <v>4100</v>
      </c>
      <c r="I137" s="234" t="s">
        <v>25</v>
      </c>
      <c r="J137" s="234" t="s">
        <v>4101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4102</v>
      </c>
      <c r="B138" s="234" t="s">
        <v>4103</v>
      </c>
      <c r="C138" s="234" t="s">
        <v>4104</v>
      </c>
      <c r="D138" s="234" t="s">
        <v>25</v>
      </c>
      <c r="E138" s="234" t="s">
        <v>25</v>
      </c>
      <c r="F138" s="234" t="s">
        <v>25</v>
      </c>
      <c r="G138" s="234" t="s">
        <v>25</v>
      </c>
      <c r="H138" s="234" t="s">
        <v>4105</v>
      </c>
      <c r="I138" s="234" t="s">
        <v>25</v>
      </c>
      <c r="J138" s="234" t="s">
        <v>4106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4107</v>
      </c>
      <c r="B139" s="234" t="s">
        <v>4108</v>
      </c>
      <c r="C139" s="234" t="s">
        <v>4109</v>
      </c>
      <c r="D139" s="234" t="s">
        <v>4110</v>
      </c>
      <c r="E139" s="234" t="s">
        <v>25</v>
      </c>
      <c r="F139" s="234" t="s">
        <v>25</v>
      </c>
      <c r="G139" s="234" t="s">
        <v>25</v>
      </c>
      <c r="H139" s="234" t="s">
        <v>4111</v>
      </c>
      <c r="I139" s="234" t="s">
        <v>4112</v>
      </c>
      <c r="J139" s="234" t="s">
        <v>4113</v>
      </c>
      <c r="K139" s="237">
        <f>IF(COUNTIF(L139:AY139,"&lt;&gt;")=0,"",SUMPRODUCT(((Recommendations[ImplStatus]="Implemented")+(Recommendations[ImplStatus]="Compensated"))*ISNUMBER(MATCH(Recommendations[Id],L139:AY139,0)))/COUNTIF(L139:AY139,"&lt;&gt;"))</f>
        <v>0</v>
      </c>
      <c r="L139" s="240" t="s">
        <v>31</v>
      </c>
      <c r="M139" s="240" t="s">
        <v>52</v>
      </c>
      <c r="N139" s="240" t="s">
        <v>141</v>
      </c>
      <c r="O139" s="240" t="s">
        <v>232</v>
      </c>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4114</v>
      </c>
      <c r="B140" s="234" t="s">
        <v>4115</v>
      </c>
      <c r="C140" s="234" t="s">
        <v>4116</v>
      </c>
      <c r="D140" s="234" t="s">
        <v>4117</v>
      </c>
      <c r="E140" s="234" t="s">
        <v>25</v>
      </c>
      <c r="F140" s="234" t="s">
        <v>25</v>
      </c>
      <c r="G140" s="234" t="s">
        <v>25</v>
      </c>
      <c r="H140" s="234" t="s">
        <v>4118</v>
      </c>
      <c r="I140" s="234" t="s">
        <v>3841</v>
      </c>
      <c r="J140" s="234" t="s">
        <v>4119</v>
      </c>
      <c r="K140" s="237">
        <f>IF(COUNTIF(L140:AY140,"&lt;&gt;")=0,"",SUMPRODUCT(((Recommendations[ImplStatus]="Implemented")+(Recommendations[ImplStatus]="Compensated"))*ISNUMBER(MATCH(Recommendations[Id],L140:AY140,0)))/COUNTIF(L140:AY140,"&lt;&gt;"))</f>
        <v>0</v>
      </c>
      <c r="L140" s="240" t="s">
        <v>52</v>
      </c>
      <c r="M140" s="240" t="s">
        <v>167</v>
      </c>
      <c r="N140" s="240" t="s">
        <v>173</v>
      </c>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4120</v>
      </c>
      <c r="B141" s="234" t="s">
        <v>4121</v>
      </c>
      <c r="C141" s="234" t="s">
        <v>4122</v>
      </c>
      <c r="D141" s="234" t="s">
        <v>25</v>
      </c>
      <c r="E141" s="234" t="s">
        <v>4123</v>
      </c>
      <c r="F141" s="234" t="s">
        <v>25</v>
      </c>
      <c r="G141" s="234" t="s">
        <v>25</v>
      </c>
      <c r="H141" s="234" t="s">
        <v>4124</v>
      </c>
      <c r="I141" s="234" t="s">
        <v>3841</v>
      </c>
      <c r="J141" s="234" t="s">
        <v>4125</v>
      </c>
      <c r="K141" s="237">
        <f>IF(COUNTIF(L141:AY141,"&lt;&gt;")=0,"",SUMPRODUCT(((Recommendations[ImplStatus]="Implemented")+(Recommendations[ImplStatus]="Compensated"))*ISNUMBER(MATCH(Recommendations[Id],L141:AY141,0)))/COUNTIF(L141:AY141,"&lt;&gt;"))</f>
        <v>0</v>
      </c>
      <c r="L141" s="240" t="s">
        <v>141</v>
      </c>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4126</v>
      </c>
      <c r="B142" s="234" t="s">
        <v>4127</v>
      </c>
      <c r="C142" s="234" t="s">
        <v>4128</v>
      </c>
      <c r="D142" s="234" t="s">
        <v>4129</v>
      </c>
      <c r="E142" s="234" t="s">
        <v>4123</v>
      </c>
      <c r="F142" s="234" t="s">
        <v>25</v>
      </c>
      <c r="G142" s="234" t="s">
        <v>25</v>
      </c>
      <c r="H142" s="234" t="s">
        <v>4130</v>
      </c>
      <c r="I142" s="234" t="s">
        <v>4131</v>
      </c>
      <c r="J142" s="234" t="s">
        <v>4132</v>
      </c>
      <c r="K142" s="237">
        <f>IF(COUNTIF(L142:AY142,"&lt;&gt;")=0,"",SUMPRODUCT(((Recommendations[ImplStatus]="Implemented")+(Recommendations[ImplStatus]="Compensated"))*ISNUMBER(MATCH(Recommendations[Id],L142:AY142,0)))/COUNTIF(L142:AY142,"&lt;&gt;"))</f>
        <v>0</v>
      </c>
      <c r="L142" s="240" t="s">
        <v>65</v>
      </c>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870</v>
      </c>
      <c r="B143" s="233" t="s">
        <v>4133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4134</v>
      </c>
      <c r="B144" s="234" t="s">
        <v>4135</v>
      </c>
      <c r="C144" s="234" t="s">
        <v>4136</v>
      </c>
      <c r="D144" s="234" t="s">
        <v>25</v>
      </c>
      <c r="E144" s="234" t="s">
        <v>25</v>
      </c>
      <c r="F144" s="234" t="s">
        <v>25</v>
      </c>
      <c r="G144" s="234" t="s">
        <v>25</v>
      </c>
      <c r="H144" s="234" t="s">
        <v>4137</v>
      </c>
      <c r="I144" s="234" t="s">
        <v>25</v>
      </c>
      <c r="J144" s="234" t="s">
        <v>4138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4139</v>
      </c>
      <c r="B145" s="234" t="s">
        <v>4140</v>
      </c>
      <c r="C145" s="234" t="s">
        <v>4141</v>
      </c>
      <c r="D145" s="234" t="s">
        <v>25</v>
      </c>
      <c r="E145" s="234" t="s">
        <v>25</v>
      </c>
      <c r="F145" s="234" t="s">
        <v>25</v>
      </c>
      <c r="G145" s="234" t="s">
        <v>25</v>
      </c>
      <c r="H145" s="234" t="s">
        <v>4142</v>
      </c>
      <c r="I145" s="234" t="s">
        <v>25</v>
      </c>
      <c r="J145" s="234" t="s">
        <v>4143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4144</v>
      </c>
      <c r="B146" s="234" t="s">
        <v>4145</v>
      </c>
      <c r="C146" s="234" t="s">
        <v>4146</v>
      </c>
      <c r="D146" s="234" t="s">
        <v>4147</v>
      </c>
      <c r="E146" s="234" t="s">
        <v>25</v>
      </c>
      <c r="F146" s="234" t="s">
        <v>25</v>
      </c>
      <c r="G146" s="234" t="s">
        <v>25</v>
      </c>
      <c r="H146" s="234" t="s">
        <v>4148</v>
      </c>
      <c r="I146" s="234" t="s">
        <v>25</v>
      </c>
      <c r="J146" s="234" t="s">
        <v>4149</v>
      </c>
      <c r="K146" s="237">
        <f>IF(COUNTIF(L146:AY146,"&lt;&gt;")=0,"",SUMPRODUCT(((Recommendations[ImplStatus]="Implemented")+(Recommendations[ImplStatus]="Compensated"))*ISNUMBER(MATCH(Recommendations[Id],L146:AY146,0)))/COUNTIF(L146:AY146,"&lt;&gt;"))</f>
        <v>0</v>
      </c>
      <c r="L146" s="240" t="s">
        <v>80</v>
      </c>
      <c r="M146" s="240" t="s">
        <v>247</v>
      </c>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4150</v>
      </c>
      <c r="B147" s="232" t="s">
        <v>4151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892</v>
      </c>
      <c r="B148" s="233" t="s">
        <v>4152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4153</v>
      </c>
      <c r="B149" s="234" t="s">
        <v>4154</v>
      </c>
      <c r="C149" s="234" t="s">
        <v>4155</v>
      </c>
      <c r="D149" s="234" t="s">
        <v>3615</v>
      </c>
      <c r="E149" s="234" t="s">
        <v>3408</v>
      </c>
      <c r="F149" s="234" t="s">
        <v>25</v>
      </c>
      <c r="G149" s="234" t="s">
        <v>25</v>
      </c>
      <c r="H149" s="234" t="s">
        <v>4156</v>
      </c>
      <c r="I149" s="234" t="s">
        <v>25</v>
      </c>
      <c r="J149" s="234" t="s">
        <v>4157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4158</v>
      </c>
      <c r="B150" s="234" t="s">
        <v>4159</v>
      </c>
      <c r="C150" s="234" t="s">
        <v>3413</v>
      </c>
      <c r="D150" s="234" t="s">
        <v>3414</v>
      </c>
      <c r="E150" s="234" t="s">
        <v>25</v>
      </c>
      <c r="F150" s="234" t="s">
        <v>3416</v>
      </c>
      <c r="G150" s="234" t="s">
        <v>25</v>
      </c>
      <c r="H150" s="234" t="s">
        <v>4160</v>
      </c>
      <c r="I150" s="234" t="s">
        <v>25</v>
      </c>
      <c r="J150" s="234" t="s">
        <v>4161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896</v>
      </c>
      <c r="B151" s="233" t="s">
        <v>4162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4163</v>
      </c>
      <c r="B152" s="234" t="s">
        <v>4164</v>
      </c>
      <c r="C152" s="234" t="s">
        <v>4165</v>
      </c>
      <c r="D152" s="234" t="s">
        <v>25</v>
      </c>
      <c r="E152" s="234" t="s">
        <v>25</v>
      </c>
      <c r="F152" s="234" t="s">
        <v>25</v>
      </c>
      <c r="G152" s="234" t="s">
        <v>25</v>
      </c>
      <c r="H152" s="234" t="s">
        <v>4166</v>
      </c>
      <c r="I152" s="234" t="s">
        <v>4167</v>
      </c>
      <c r="J152" s="234" t="s">
        <v>4168</v>
      </c>
      <c r="K152" s="237">
        <f>IF(COUNTIF(L152:AY152,"&lt;&gt;")=0,"",SUMPRODUCT(((Recommendations[ImplStatus]="Implemented")+(Recommendations[ImplStatus]="Compensated"))*ISNUMBER(MATCH(Recommendations[Id],L152:AY152,0)))/COUNTIF(L152:AY152,"&lt;&gt;"))</f>
        <v>0</v>
      </c>
      <c r="L152" s="240" t="s">
        <v>261</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4169</v>
      </c>
      <c r="B153" s="234" t="s">
        <v>4170</v>
      </c>
      <c r="C153" s="234" t="s">
        <v>4171</v>
      </c>
      <c r="D153" s="234" t="s">
        <v>4172</v>
      </c>
      <c r="E153" s="234" t="s">
        <v>25</v>
      </c>
      <c r="F153" s="234" t="s">
        <v>4173</v>
      </c>
      <c r="G153" s="234" t="s">
        <v>25</v>
      </c>
      <c r="H153" s="234" t="s">
        <v>4174</v>
      </c>
      <c r="I153" s="234" t="s">
        <v>4175</v>
      </c>
      <c r="J153" s="234" t="s">
        <v>4176</v>
      </c>
      <c r="K153" s="237">
        <f>IF(COUNTIF(L153:AY153,"&lt;&gt;")=0,"",SUMPRODUCT(((Recommendations[ImplStatus]="Implemented")+(Recommendations[ImplStatus]="Compensated"))*ISNUMBER(MATCH(Recommendations[Id],L153:AY153,0)))/COUNTIF(L153:AY153,"&lt;&gt;"))</f>
        <v>0</v>
      </c>
      <c r="L153" s="240" t="s">
        <v>73</v>
      </c>
      <c r="M153" s="240" t="s">
        <v>87</v>
      </c>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4177</v>
      </c>
      <c r="B154" s="234" t="s">
        <v>4178</v>
      </c>
      <c r="C154" s="234" t="s">
        <v>4179</v>
      </c>
      <c r="D154" s="234" t="s">
        <v>25</v>
      </c>
      <c r="E154" s="234" t="s">
        <v>25</v>
      </c>
      <c r="F154" s="234" t="s">
        <v>4180</v>
      </c>
      <c r="G154" s="234" t="s">
        <v>25</v>
      </c>
      <c r="H154" s="234" t="s">
        <v>4181</v>
      </c>
      <c r="I154" s="234" t="s">
        <v>25</v>
      </c>
      <c r="J154" s="234" t="s">
        <v>4182</v>
      </c>
      <c r="K154" s="237">
        <f>IF(COUNTIF(L154:AY154,"&lt;&gt;")=0,"",SUMPRODUCT(((Recommendations[ImplStatus]="Implemented")+(Recommendations[ImplStatus]="Compensated"))*ISNUMBER(MATCH(Recommendations[Id],L154:AY154,0)))/COUNTIF(L154:AY154,"&lt;&gt;"))</f>
        <v>0</v>
      </c>
      <c r="L154" s="240" t="s">
        <v>38</v>
      </c>
      <c r="M154" s="240" t="s">
        <v>65</v>
      </c>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4183</v>
      </c>
      <c r="B155" s="234" t="s">
        <v>4184</v>
      </c>
      <c r="C155" s="234" t="s">
        <v>4185</v>
      </c>
      <c r="D155" s="234" t="s">
        <v>25</v>
      </c>
      <c r="E155" s="234" t="s">
        <v>25</v>
      </c>
      <c r="F155" s="234" t="s">
        <v>25</v>
      </c>
      <c r="G155" s="234" t="s">
        <v>25</v>
      </c>
      <c r="H155" s="234" t="s">
        <v>4186</v>
      </c>
      <c r="I155" s="234" t="s">
        <v>4187</v>
      </c>
      <c r="J155" s="234" t="s">
        <v>4188</v>
      </c>
      <c r="K155" s="237">
        <f>IF(COUNTIF(L155:AY155,"&lt;&gt;")=0,"",SUMPRODUCT(((Recommendations[ImplStatus]="Implemented")+(Recommendations[ImplStatus]="Compensated"))*ISNUMBER(MATCH(Recommendations[Id],L155:AY155,0)))/COUNTIF(L155:AY155,"&lt;&gt;"))</f>
        <v>0</v>
      </c>
      <c r="L155" s="240" t="s">
        <v>31</v>
      </c>
      <c r="M155" s="240" t="s">
        <v>73</v>
      </c>
      <c r="N155" s="240" t="s">
        <v>254</v>
      </c>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4189</v>
      </c>
      <c r="B156" s="234" t="s">
        <v>4190</v>
      </c>
      <c r="C156" s="234" t="s">
        <v>4191</v>
      </c>
      <c r="D156" s="234" t="s">
        <v>25</v>
      </c>
      <c r="E156" s="234" t="s">
        <v>25</v>
      </c>
      <c r="F156" s="234" t="s">
        <v>25</v>
      </c>
      <c r="G156" s="234" t="s">
        <v>25</v>
      </c>
      <c r="H156" s="234" t="s">
        <v>4192</v>
      </c>
      <c r="I156" s="234" t="s">
        <v>25</v>
      </c>
      <c r="J156" s="234" t="s">
        <v>4193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4194</v>
      </c>
      <c r="B157" s="234" t="s">
        <v>4195</v>
      </c>
      <c r="C157" s="234" t="s">
        <v>4196</v>
      </c>
      <c r="D157" s="234" t="s">
        <v>4197</v>
      </c>
      <c r="E157" s="234" t="s">
        <v>25</v>
      </c>
      <c r="F157" s="234" t="s">
        <v>25</v>
      </c>
      <c r="G157" s="234" t="s">
        <v>25</v>
      </c>
      <c r="H157" s="234" t="s">
        <v>4198</v>
      </c>
      <c r="I157" s="234" t="s">
        <v>25</v>
      </c>
      <c r="J157" s="234" t="s">
        <v>4199</v>
      </c>
      <c r="K157" s="237">
        <f>IF(COUNTIF(L157:AY157,"&lt;&gt;")=0,"",SUMPRODUCT(((Recommendations[ImplStatus]="Implemented")+(Recommendations[ImplStatus]="Compensated"))*ISNUMBER(MATCH(Recommendations[Id],L157:AY157,0)))/COUNTIF(L157:AY157,"&lt;&gt;"))</f>
        <v>0</v>
      </c>
      <c r="L157" s="240" t="s">
        <v>219</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4200</v>
      </c>
      <c r="B158" s="234" t="s">
        <v>4201</v>
      </c>
      <c r="C158" s="234" t="s">
        <v>4202</v>
      </c>
      <c r="D158" s="234" t="s">
        <v>4203</v>
      </c>
      <c r="E158" s="234" t="s">
        <v>25</v>
      </c>
      <c r="F158" s="234" t="s">
        <v>25</v>
      </c>
      <c r="G158" s="234" t="s">
        <v>25</v>
      </c>
      <c r="H158" s="234" t="s">
        <v>25</v>
      </c>
      <c r="I158" s="234" t="s">
        <v>25</v>
      </c>
      <c r="J158" s="234" t="s">
        <v>4204</v>
      </c>
      <c r="K158" s="237">
        <f>IF(COUNTIF(L158:AY158,"&lt;&gt;")=0,"",SUMPRODUCT(((Recommendations[ImplStatus]="Implemented")+(Recommendations[ImplStatus]="Compensated"))*ISNUMBER(MATCH(Recommendations[Id],L158:AY158,0)))/COUNTIF(L158:AY158,"&lt;&gt;"))</f>
        <v>0</v>
      </c>
      <c r="L158" s="240" t="s">
        <v>38</v>
      </c>
      <c r="M158" s="240" t="s">
        <v>87</v>
      </c>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4205</v>
      </c>
      <c r="B159" s="234" t="s">
        <v>4206</v>
      </c>
      <c r="C159" s="234" t="s">
        <v>4207</v>
      </c>
      <c r="D159" s="234" t="s">
        <v>4208</v>
      </c>
      <c r="E159" s="234" t="s">
        <v>25</v>
      </c>
      <c r="F159" s="234" t="s">
        <v>4209</v>
      </c>
      <c r="G159" s="234" t="s">
        <v>25</v>
      </c>
      <c r="H159" s="234" t="s">
        <v>4210</v>
      </c>
      <c r="I159" s="234" t="s">
        <v>4211</v>
      </c>
      <c r="J159" s="234" t="s">
        <v>4212</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900</v>
      </c>
      <c r="B160" s="233" t="s">
        <v>4213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4214</v>
      </c>
      <c r="B161" s="234" t="s">
        <v>4215</v>
      </c>
      <c r="C161" s="234" t="s">
        <v>4216</v>
      </c>
      <c r="D161" s="234" t="s">
        <v>4217</v>
      </c>
      <c r="E161" s="234" t="s">
        <v>25</v>
      </c>
      <c r="F161" s="234" t="s">
        <v>25</v>
      </c>
      <c r="G161" s="234" t="s">
        <v>4218</v>
      </c>
      <c r="H161" s="234" t="s">
        <v>4219</v>
      </c>
      <c r="I161" s="234" t="s">
        <v>4220</v>
      </c>
      <c r="J161" s="234" t="s">
        <v>4221</v>
      </c>
      <c r="K161" s="237">
        <f>IF(COUNTIF(L161:AY161,"&lt;&gt;")=0,"",SUMPRODUCT(((Recommendations[ImplStatus]="Implemented")+(Recommendations[ImplStatus]="Compensated"))*ISNUMBER(MATCH(Recommendations[Id],L161:AY161,0)))/COUNTIF(L161:AY161,"&lt;&gt;"))</f>
        <v>0</v>
      </c>
      <c r="L161" s="240" t="s">
        <v>73</v>
      </c>
      <c r="M161" s="240" t="s">
        <v>226</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4222</v>
      </c>
      <c r="B162" s="234" t="s">
        <v>4223</v>
      </c>
      <c r="C162" s="234" t="s">
        <v>4224</v>
      </c>
      <c r="D162" s="234" t="s">
        <v>4225</v>
      </c>
      <c r="E162" s="234" t="s">
        <v>25</v>
      </c>
      <c r="F162" s="234" t="s">
        <v>25</v>
      </c>
      <c r="G162" s="234" t="s">
        <v>25</v>
      </c>
      <c r="H162" s="234" t="s">
        <v>4226</v>
      </c>
      <c r="I162" s="234" t="s">
        <v>25</v>
      </c>
      <c r="J162" s="234" t="s">
        <v>4227</v>
      </c>
      <c r="K162" s="237">
        <f>IF(COUNTIF(L162:AY162,"&lt;&gt;")=0,"",SUMPRODUCT(((Recommendations[ImplStatus]="Implemented")+(Recommendations[ImplStatus]="Compensated"))*ISNUMBER(MATCH(Recommendations[Id],L162:AY162,0)))/COUNTIF(L162:AY162,"&lt;&gt;"))</f>
        <v>0</v>
      </c>
      <c r="L162" s="240" t="s">
        <v>219</v>
      </c>
      <c r="M162" s="240" t="s">
        <v>226</v>
      </c>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4228</v>
      </c>
      <c r="B163" s="234" t="s">
        <v>4229</v>
      </c>
      <c r="C163" s="234" t="s">
        <v>4230</v>
      </c>
      <c r="D163" s="234" t="s">
        <v>4225</v>
      </c>
      <c r="E163" s="234" t="s">
        <v>25</v>
      </c>
      <c r="F163" s="234" t="s">
        <v>4231</v>
      </c>
      <c r="G163" s="234" t="s">
        <v>25</v>
      </c>
      <c r="H163" s="234" t="s">
        <v>4232</v>
      </c>
      <c r="I163" s="234" t="s">
        <v>25</v>
      </c>
      <c r="J163" s="234" t="s">
        <v>4233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4234</v>
      </c>
      <c r="B164" s="234" t="s">
        <v>4235</v>
      </c>
      <c r="C164" s="234" t="s">
        <v>4236</v>
      </c>
      <c r="D164" s="234" t="s">
        <v>4237</v>
      </c>
      <c r="E164" s="234" t="s">
        <v>25</v>
      </c>
      <c r="F164" s="234" t="s">
        <v>25</v>
      </c>
      <c r="G164" s="234" t="s">
        <v>25</v>
      </c>
      <c r="H164" s="234" t="s">
        <v>4238</v>
      </c>
      <c r="I164" s="234" t="s">
        <v>4239</v>
      </c>
      <c r="J164" s="234" t="s">
        <v>4240</v>
      </c>
      <c r="K164" s="237">
        <f>IF(COUNTIF(L164:AY164,"&lt;&gt;")=0,"",SUMPRODUCT(((Recommendations[ImplStatus]="Implemented")+(Recommendations[ImplStatus]="Compensated"))*ISNUMBER(MATCH(Recommendations[Id],L164:AY164,0)))/COUNTIF(L164:AY164,"&lt;&gt;"))</f>
        <v>0</v>
      </c>
      <c r="L164" s="240" t="s">
        <v>80</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4241</v>
      </c>
      <c r="B165" s="234" t="s">
        <v>4242</v>
      </c>
      <c r="C165" s="234" t="s">
        <v>4243</v>
      </c>
      <c r="D165" s="234" t="s">
        <v>25</v>
      </c>
      <c r="E165" s="234" t="s">
        <v>25</v>
      </c>
      <c r="F165" s="234" t="s">
        <v>25</v>
      </c>
      <c r="G165" s="234" t="s">
        <v>25</v>
      </c>
      <c r="H165" s="234" t="s">
        <v>4244</v>
      </c>
      <c r="I165" s="234" t="s">
        <v>25</v>
      </c>
      <c r="J165" s="234" t="s">
        <v>4245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4246</v>
      </c>
      <c r="B166" s="234" t="s">
        <v>4247</v>
      </c>
      <c r="C166" s="234" t="s">
        <v>4248</v>
      </c>
      <c r="D166" s="234" t="s">
        <v>4249</v>
      </c>
      <c r="E166" s="234" t="s">
        <v>25</v>
      </c>
      <c r="F166" s="234" t="s">
        <v>25</v>
      </c>
      <c r="G166" s="234" t="s">
        <v>25</v>
      </c>
      <c r="H166" s="234" t="s">
        <v>4250</v>
      </c>
      <c r="I166" s="234" t="s">
        <v>4251</v>
      </c>
      <c r="J166" s="234" t="s">
        <v>4252</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4253</v>
      </c>
      <c r="B167" s="234" t="s">
        <v>4254</v>
      </c>
      <c r="C167" s="234" t="s">
        <v>4255</v>
      </c>
      <c r="D167" s="234" t="s">
        <v>25</v>
      </c>
      <c r="E167" s="234" t="s">
        <v>25</v>
      </c>
      <c r="F167" s="234" t="s">
        <v>25</v>
      </c>
      <c r="G167" s="234" t="s">
        <v>25</v>
      </c>
      <c r="H167" s="234" t="s">
        <v>4256</v>
      </c>
      <c r="I167" s="234" t="s">
        <v>4257</v>
      </c>
      <c r="J167" s="234" t="s">
        <v>4258</v>
      </c>
      <c r="K167" s="237">
        <f>IF(COUNTIF(L167:AY167,"&lt;&gt;")=0,"",SUMPRODUCT(((Recommendations[ImplStatus]="Implemented")+(Recommendations[ImplStatus]="Compensated"))*ISNUMBER(MATCH(Recommendations[Id],L167:AY167,0)))/COUNTIF(L167:AY167,"&lt;&gt;"))</f>
        <v>0</v>
      </c>
      <c r="L167" s="240" t="s">
        <v>119</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4259</v>
      </c>
      <c r="B168" s="234" t="s">
        <v>4260</v>
      </c>
      <c r="C168" s="234" t="s">
        <v>4261</v>
      </c>
      <c r="D168" s="234" t="s">
        <v>4262</v>
      </c>
      <c r="E168" s="234" t="s">
        <v>25</v>
      </c>
      <c r="F168" s="234" t="s">
        <v>25</v>
      </c>
      <c r="G168" s="234" t="s">
        <v>25</v>
      </c>
      <c r="H168" s="234" t="s">
        <v>4263</v>
      </c>
      <c r="I168" s="234" t="s">
        <v>25</v>
      </c>
      <c r="J168" s="234" t="s">
        <v>4264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4265</v>
      </c>
      <c r="B169" s="234" t="s">
        <v>4266</v>
      </c>
      <c r="C169" s="234" t="s">
        <v>4267</v>
      </c>
      <c r="D169" s="234" t="s">
        <v>4268</v>
      </c>
      <c r="E169" s="234" t="s">
        <v>25</v>
      </c>
      <c r="F169" s="234" t="s">
        <v>25</v>
      </c>
      <c r="G169" s="234" t="s">
        <v>4269</v>
      </c>
      <c r="H169" s="234" t="s">
        <v>4270</v>
      </c>
      <c r="I169" s="234" t="s">
        <v>4271</v>
      </c>
      <c r="J169" s="234" t="s">
        <v>4272</v>
      </c>
      <c r="K169" s="237">
        <f>IF(COUNTIF(L169:AY169,"&lt;&gt;")=0,"",SUMPRODUCT(((Recommendations[ImplStatus]="Implemented")+(Recommendations[ImplStatus]="Compensated"))*ISNUMBER(MATCH(Recommendations[Id],L169:AY169,0)))/COUNTIF(L169:AY169,"&lt;&gt;"))</f>
        <v>0</v>
      </c>
      <c r="L169" s="240" t="s">
        <v>52</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4273</v>
      </c>
      <c r="B170" s="234" t="s">
        <v>4274</v>
      </c>
      <c r="C170" s="234" t="s">
        <v>4275</v>
      </c>
      <c r="D170" s="234" t="s">
        <v>4276</v>
      </c>
      <c r="E170" s="234" t="s">
        <v>25</v>
      </c>
      <c r="F170" s="234" t="s">
        <v>25</v>
      </c>
      <c r="G170" s="234" t="s">
        <v>25</v>
      </c>
      <c r="H170" s="234" t="s">
        <v>4277</v>
      </c>
      <c r="I170" s="234" t="s">
        <v>4278</v>
      </c>
      <c r="J170" s="234" t="s">
        <v>4279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4280</v>
      </c>
      <c r="B171" s="234" t="s">
        <v>4281</v>
      </c>
      <c r="C171" s="234" t="s">
        <v>4275</v>
      </c>
      <c r="D171" s="234" t="s">
        <v>4282</v>
      </c>
      <c r="E171" s="234" t="s">
        <v>25</v>
      </c>
      <c r="F171" s="234" t="s">
        <v>25</v>
      </c>
      <c r="G171" s="234" t="s">
        <v>4283</v>
      </c>
      <c r="H171" s="234" t="s">
        <v>4277</v>
      </c>
      <c r="I171" s="234" t="s">
        <v>4284</v>
      </c>
      <c r="J171" s="234" t="s">
        <v>4285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4286</v>
      </c>
      <c r="B172" s="234" t="s">
        <v>4287</v>
      </c>
      <c r="C172" s="234" t="s">
        <v>4288</v>
      </c>
      <c r="D172" s="234" t="s">
        <v>4289</v>
      </c>
      <c r="E172" s="234" t="s">
        <v>25</v>
      </c>
      <c r="F172" s="234" t="s">
        <v>25</v>
      </c>
      <c r="G172" s="234" t="s">
        <v>25</v>
      </c>
      <c r="H172" s="234" t="s">
        <v>4290</v>
      </c>
      <c r="I172" s="234" t="s">
        <v>25</v>
      </c>
      <c r="J172" s="234" t="s">
        <v>4291</v>
      </c>
      <c r="K172" s="237">
        <f>IF(COUNTIF(L172:AY172,"&lt;&gt;")=0,"",SUMPRODUCT(((Recommendations[ImplStatus]="Implemented")+(Recommendations[ImplStatus]="Compensated"))*ISNUMBER(MATCH(Recommendations[Id],L172:AY172,0)))/COUNTIF(L172:AY172,"&lt;&gt;"))</f>
        <v>0</v>
      </c>
      <c r="L172" s="240" t="s">
        <v>65</v>
      </c>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904</v>
      </c>
      <c r="B173" s="233" t="s">
        <v>4292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4293</v>
      </c>
      <c r="B174" s="234" t="s">
        <v>4294</v>
      </c>
      <c r="C174" s="234" t="s">
        <v>4295</v>
      </c>
      <c r="D174" s="234" t="s">
        <v>4296</v>
      </c>
      <c r="E174" s="234" t="s">
        <v>4297</v>
      </c>
      <c r="F174" s="234" t="s">
        <v>25</v>
      </c>
      <c r="G174" s="234" t="s">
        <v>25</v>
      </c>
      <c r="H174" s="234" t="s">
        <v>4298</v>
      </c>
      <c r="I174" s="234" t="s">
        <v>4299</v>
      </c>
      <c r="J174" s="234" t="s">
        <v>4300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4301</v>
      </c>
      <c r="B175" s="234" t="s">
        <v>4302</v>
      </c>
      <c r="C175" s="234" t="s">
        <v>4303</v>
      </c>
      <c r="D175" s="234" t="s">
        <v>25</v>
      </c>
      <c r="E175" s="234" t="s">
        <v>4304</v>
      </c>
      <c r="F175" s="234" t="s">
        <v>25</v>
      </c>
      <c r="G175" s="234" t="s">
        <v>25</v>
      </c>
      <c r="H175" s="234" t="s">
        <v>4305</v>
      </c>
      <c r="I175" s="234" t="s">
        <v>25</v>
      </c>
      <c r="J175" s="234" t="s">
        <v>4306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4307</v>
      </c>
      <c r="B176" s="234" t="s">
        <v>4308</v>
      </c>
      <c r="C176" s="234" t="s">
        <v>4309</v>
      </c>
      <c r="D176" s="234" t="s">
        <v>25</v>
      </c>
      <c r="E176" s="234" t="s">
        <v>4310</v>
      </c>
      <c r="F176" s="234" t="s">
        <v>25</v>
      </c>
      <c r="G176" s="234" t="s">
        <v>25</v>
      </c>
      <c r="H176" s="234" t="s">
        <v>4311</v>
      </c>
      <c r="I176" s="234" t="s">
        <v>4312</v>
      </c>
      <c r="J176" s="234" t="s">
        <v>4313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909</v>
      </c>
      <c r="B177" s="233" t="s">
        <v>4314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4315</v>
      </c>
      <c r="B178" s="234" t="s">
        <v>4316</v>
      </c>
      <c r="C178" s="234" t="s">
        <v>4317</v>
      </c>
      <c r="D178" s="234" t="s">
        <v>4318</v>
      </c>
      <c r="E178" s="234" t="s">
        <v>4319</v>
      </c>
      <c r="F178" s="234" t="s">
        <v>4320</v>
      </c>
      <c r="G178" s="234" t="s">
        <v>25</v>
      </c>
      <c r="H178" s="234" t="s">
        <v>4321</v>
      </c>
      <c r="I178" s="234" t="s">
        <v>4322</v>
      </c>
      <c r="J178" s="234" t="s">
        <v>4323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913</v>
      </c>
      <c r="B179" s="233" t="s">
        <v>4324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4325</v>
      </c>
      <c r="B180" s="234" t="s">
        <v>4326</v>
      </c>
      <c r="C180" s="234" t="s">
        <v>4327</v>
      </c>
      <c r="D180" s="234" t="s">
        <v>4318</v>
      </c>
      <c r="E180" s="234" t="s">
        <v>4328</v>
      </c>
      <c r="F180" s="234" t="s">
        <v>25</v>
      </c>
      <c r="G180" s="234" t="s">
        <v>25</v>
      </c>
      <c r="H180" s="234" t="s">
        <v>4329</v>
      </c>
      <c r="I180" s="234" t="s">
        <v>3841</v>
      </c>
      <c r="J180" s="234" t="s">
        <v>4330</v>
      </c>
      <c r="K180" s="237">
        <f>IF(COUNTIF(L180:AY180,"&lt;&gt;")=0,"",SUMPRODUCT(((Recommendations[ImplStatus]="Implemented")+(Recommendations[ImplStatus]="Compensated"))*ISNUMBER(MATCH(Recommendations[Id],L180:AY180,0)))/COUNTIF(L180:AY180,"&lt;&gt;"))</f>
        <v>0</v>
      </c>
      <c r="L180" s="240" t="s">
        <v>18</v>
      </c>
      <c r="M180" s="240" t="s">
        <v>59</v>
      </c>
      <c r="N180" s="240" t="s">
        <v>87</v>
      </c>
      <c r="O180" s="240" t="s">
        <v>219</v>
      </c>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4331</v>
      </c>
      <c r="B181" s="234" t="s">
        <v>4332</v>
      </c>
      <c r="C181" s="234" t="s">
        <v>4333</v>
      </c>
      <c r="D181" s="234" t="s">
        <v>4334</v>
      </c>
      <c r="E181" s="234" t="s">
        <v>25</v>
      </c>
      <c r="F181" s="234" t="s">
        <v>25</v>
      </c>
      <c r="G181" s="234" t="s">
        <v>25</v>
      </c>
      <c r="H181" s="234" t="s">
        <v>4335</v>
      </c>
      <c r="I181" s="234" t="s">
        <v>4336</v>
      </c>
      <c r="J181" s="234" t="s">
        <v>4337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4338</v>
      </c>
      <c r="B182" s="234" t="s">
        <v>4339</v>
      </c>
      <c r="C182" s="234" t="s">
        <v>4340</v>
      </c>
      <c r="D182" s="234" t="s">
        <v>4341</v>
      </c>
      <c r="E182" s="234" t="s">
        <v>25</v>
      </c>
      <c r="F182" s="234" t="s">
        <v>25</v>
      </c>
      <c r="G182" s="234" t="s">
        <v>25</v>
      </c>
      <c r="H182" s="234" t="s">
        <v>4342</v>
      </c>
      <c r="I182" s="234" t="s">
        <v>3841</v>
      </c>
      <c r="J182" s="234" t="s">
        <v>4343</v>
      </c>
      <c r="K182" s="237">
        <f>IF(COUNTIF(L182:AY182,"&lt;&gt;")=0,"",SUMPRODUCT(((Recommendations[ImplStatus]="Implemented")+(Recommendations[ImplStatus]="Compensated"))*ISNUMBER(MATCH(Recommendations[Id],L182:AY182,0)))/COUNTIF(L182:AY182,"&lt;&gt;"))</f>
        <v>0</v>
      </c>
      <c r="L182" s="240" t="s">
        <v>59</v>
      </c>
      <c r="M182" s="240" t="s">
        <v>141</v>
      </c>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4344</v>
      </c>
      <c r="B183" s="232" t="s">
        <v>4345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943</v>
      </c>
      <c r="B184" s="233" t="s">
        <v>4346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4347</v>
      </c>
      <c r="B185" s="234" t="s">
        <v>4348</v>
      </c>
      <c r="C185" s="234" t="s">
        <v>4349</v>
      </c>
      <c r="D185" s="234" t="s">
        <v>3615</v>
      </c>
      <c r="E185" s="234" t="s">
        <v>4350</v>
      </c>
      <c r="F185" s="234" t="s">
        <v>25</v>
      </c>
      <c r="G185" s="234" t="s">
        <v>25</v>
      </c>
      <c r="H185" s="234" t="s">
        <v>4351</v>
      </c>
      <c r="I185" s="234" t="s">
        <v>25</v>
      </c>
      <c r="J185" s="234" t="s">
        <v>4352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4353</v>
      </c>
      <c r="B186" s="234" t="s">
        <v>4354</v>
      </c>
      <c r="C186" s="234" t="s">
        <v>3619</v>
      </c>
      <c r="D186" s="234" t="s">
        <v>4355</v>
      </c>
      <c r="E186" s="234" t="s">
        <v>25</v>
      </c>
      <c r="F186" s="234" t="s">
        <v>25</v>
      </c>
      <c r="G186" s="234" t="s">
        <v>25</v>
      </c>
      <c r="H186" s="234" t="s">
        <v>4356</v>
      </c>
      <c r="I186" s="234" t="s">
        <v>25</v>
      </c>
      <c r="J186" s="234" t="s">
        <v>4357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947</v>
      </c>
      <c r="B187" s="233" t="s">
        <v>4358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4359</v>
      </c>
      <c r="B188" s="234" t="s">
        <v>4360</v>
      </c>
      <c r="C188" s="234" t="s">
        <v>4361</v>
      </c>
      <c r="D188" s="234" t="s">
        <v>4362</v>
      </c>
      <c r="E188" s="234" t="s">
        <v>25</v>
      </c>
      <c r="F188" s="234" t="s">
        <v>4363</v>
      </c>
      <c r="G188" s="234" t="s">
        <v>25</v>
      </c>
      <c r="H188" s="234" t="s">
        <v>4364</v>
      </c>
      <c r="I188" s="234" t="s">
        <v>4365</v>
      </c>
      <c r="J188" s="234" t="s">
        <v>4366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4367</v>
      </c>
      <c r="B189" s="234" t="s">
        <v>4368</v>
      </c>
      <c r="C189" s="234" t="s">
        <v>4369</v>
      </c>
      <c r="D189" s="234" t="s">
        <v>4370</v>
      </c>
      <c r="E189" s="234" t="s">
        <v>25</v>
      </c>
      <c r="F189" s="234" t="s">
        <v>25</v>
      </c>
      <c r="G189" s="234" t="s">
        <v>25</v>
      </c>
      <c r="H189" s="234" t="s">
        <v>4371</v>
      </c>
      <c r="I189" s="234" t="s">
        <v>25</v>
      </c>
      <c r="J189" s="234" t="s">
        <v>4372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4373</v>
      </c>
      <c r="B190" s="234" t="s">
        <v>4374</v>
      </c>
      <c r="C190" s="234" t="s">
        <v>4375</v>
      </c>
      <c r="D190" s="234" t="s">
        <v>4376</v>
      </c>
      <c r="E190" s="234" t="s">
        <v>25</v>
      </c>
      <c r="F190" s="234" t="s">
        <v>4377</v>
      </c>
      <c r="G190" s="234" t="s">
        <v>25</v>
      </c>
      <c r="H190" s="234" t="s">
        <v>4378</v>
      </c>
      <c r="I190" s="234" t="s">
        <v>25</v>
      </c>
      <c r="J190" s="234" t="s">
        <v>4379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4380</v>
      </c>
      <c r="B191" s="234" t="s">
        <v>4381</v>
      </c>
      <c r="C191" s="234" t="s">
        <v>4382</v>
      </c>
      <c r="D191" s="234" t="s">
        <v>25</v>
      </c>
      <c r="E191" s="234" t="s">
        <v>25</v>
      </c>
      <c r="F191" s="234" t="s">
        <v>25</v>
      </c>
      <c r="G191" s="234" t="s">
        <v>25</v>
      </c>
      <c r="H191" s="234" t="s">
        <v>4383</v>
      </c>
      <c r="I191" s="234" t="s">
        <v>25</v>
      </c>
      <c r="J191" s="234" t="s">
        <v>4384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4385</v>
      </c>
      <c r="B192" s="234" t="s">
        <v>4386</v>
      </c>
      <c r="C192" s="234" t="s">
        <v>4387</v>
      </c>
      <c r="D192" s="234" t="s">
        <v>4388</v>
      </c>
      <c r="E192" s="234" t="s">
        <v>4389</v>
      </c>
      <c r="F192" s="234" t="s">
        <v>25</v>
      </c>
      <c r="G192" s="234" t="s">
        <v>25</v>
      </c>
      <c r="H192" s="234" t="s">
        <v>4390</v>
      </c>
      <c r="I192" s="234" t="s">
        <v>25</v>
      </c>
      <c r="J192" s="234" t="s">
        <v>4391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951</v>
      </c>
      <c r="B193" s="233" t="s">
        <v>4392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4393</v>
      </c>
      <c r="B194" s="234" t="s">
        <v>4394</v>
      </c>
      <c r="C194" s="234" t="s">
        <v>4395</v>
      </c>
      <c r="D194" s="234" t="s">
        <v>4388</v>
      </c>
      <c r="E194" s="234" t="s">
        <v>4389</v>
      </c>
      <c r="F194" s="234" t="s">
        <v>4396</v>
      </c>
      <c r="G194" s="234" t="s">
        <v>25</v>
      </c>
      <c r="H194" s="234" t="s">
        <v>4397</v>
      </c>
      <c r="I194" s="234" t="s">
        <v>25</v>
      </c>
      <c r="J194" s="234" t="s">
        <v>4398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4399</v>
      </c>
      <c r="B195" s="234" t="s">
        <v>4400</v>
      </c>
      <c r="C195" s="234" t="s">
        <v>4401</v>
      </c>
      <c r="D195" s="234" t="s">
        <v>4402</v>
      </c>
      <c r="E195" s="234" t="s">
        <v>25</v>
      </c>
      <c r="F195" s="234" t="s">
        <v>25</v>
      </c>
      <c r="G195" s="234" t="s">
        <v>25</v>
      </c>
      <c r="H195" s="234" t="s">
        <v>4403</v>
      </c>
      <c r="I195" s="234" t="s">
        <v>25</v>
      </c>
      <c r="J195" s="234" t="s">
        <v>4404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4405</v>
      </c>
      <c r="B196" s="234" t="s">
        <v>4406</v>
      </c>
      <c r="C196" s="234" t="s">
        <v>4407</v>
      </c>
      <c r="D196" s="234" t="s">
        <v>25</v>
      </c>
      <c r="E196" s="234" t="s">
        <v>4408</v>
      </c>
      <c r="F196" s="234" t="s">
        <v>25</v>
      </c>
      <c r="G196" s="234" t="s">
        <v>25</v>
      </c>
      <c r="H196" s="234" t="s">
        <v>4409</v>
      </c>
      <c r="I196" s="234" t="s">
        <v>25</v>
      </c>
      <c r="J196" s="234" t="s">
        <v>4410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4411</v>
      </c>
      <c r="B197" s="234" t="s">
        <v>4412</v>
      </c>
      <c r="C197" s="234" t="s">
        <v>4413</v>
      </c>
      <c r="D197" s="234" t="s">
        <v>25</v>
      </c>
      <c r="E197" s="234" t="s">
        <v>25</v>
      </c>
      <c r="F197" s="234" t="s">
        <v>25</v>
      </c>
      <c r="G197" s="234" t="s">
        <v>25</v>
      </c>
      <c r="H197" s="234" t="s">
        <v>4414</v>
      </c>
      <c r="I197" s="234" t="s">
        <v>25</v>
      </c>
      <c r="J197" s="234" t="s">
        <v>4415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4416</v>
      </c>
      <c r="B198" s="234" t="s">
        <v>4417</v>
      </c>
      <c r="C198" s="234" t="s">
        <v>4418</v>
      </c>
      <c r="D198" s="234" t="s">
        <v>4419</v>
      </c>
      <c r="E198" s="234" t="s">
        <v>25</v>
      </c>
      <c r="F198" s="234" t="s">
        <v>25</v>
      </c>
      <c r="G198" s="234" t="s">
        <v>25</v>
      </c>
      <c r="H198" s="234" t="s">
        <v>4420</v>
      </c>
      <c r="I198" s="234" t="s">
        <v>25</v>
      </c>
      <c r="J198" s="234" t="s">
        <v>4421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955</v>
      </c>
      <c r="B199" s="233" t="s">
        <v>4422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4423</v>
      </c>
      <c r="B200" s="234" t="s">
        <v>4424</v>
      </c>
      <c r="C200" s="234" t="s">
        <v>4425</v>
      </c>
      <c r="D200" s="234" t="s">
        <v>25</v>
      </c>
      <c r="E200" s="234" t="s">
        <v>25</v>
      </c>
      <c r="F200" s="234" t="s">
        <v>25</v>
      </c>
      <c r="G200" s="234" t="s">
        <v>25</v>
      </c>
      <c r="H200" s="234" t="s">
        <v>4426</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4427</v>
      </c>
      <c r="B201" s="234" t="s">
        <v>4428</v>
      </c>
      <c r="C201" s="234" t="s">
        <v>4429</v>
      </c>
      <c r="D201" s="234" t="s">
        <v>4430</v>
      </c>
      <c r="E201" s="234" t="s">
        <v>25</v>
      </c>
      <c r="F201" s="234" t="s">
        <v>25</v>
      </c>
      <c r="G201" s="234" t="s">
        <v>25</v>
      </c>
      <c r="H201" s="234" t="s">
        <v>4431</v>
      </c>
      <c r="I201" s="234" t="s">
        <v>25</v>
      </c>
      <c r="J201" s="234" t="s">
        <v>4432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4433</v>
      </c>
      <c r="B202" s="234" t="s">
        <v>4434</v>
      </c>
      <c r="C202" s="234" t="s">
        <v>4435</v>
      </c>
      <c r="D202" s="234" t="s">
        <v>25</v>
      </c>
      <c r="E202" s="234" t="s">
        <v>25</v>
      </c>
      <c r="F202" s="234" t="s">
        <v>25</v>
      </c>
      <c r="G202" s="234" t="s">
        <v>25</v>
      </c>
      <c r="H202" s="234" t="s">
        <v>4436</v>
      </c>
      <c r="I202" s="234" t="s">
        <v>25</v>
      </c>
      <c r="J202" s="234" t="s">
        <v>4437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4438</v>
      </c>
      <c r="B203" s="234" t="s">
        <v>4439</v>
      </c>
      <c r="C203" s="234" t="s">
        <v>4440</v>
      </c>
      <c r="D203" s="234" t="s">
        <v>4441</v>
      </c>
      <c r="E203" s="234" t="s">
        <v>25</v>
      </c>
      <c r="F203" s="234" t="s">
        <v>25</v>
      </c>
      <c r="G203" s="234" t="s">
        <v>25</v>
      </c>
      <c r="H203" s="234" t="s">
        <v>4442</v>
      </c>
      <c r="I203" s="234" t="s">
        <v>25</v>
      </c>
      <c r="J203" s="234" t="s">
        <v>4443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4444</v>
      </c>
      <c r="B204" s="234" t="s">
        <v>4445</v>
      </c>
      <c r="C204" s="234" t="s">
        <v>4446</v>
      </c>
      <c r="D204" s="234" t="s">
        <v>25</v>
      </c>
      <c r="E204" s="234" t="s">
        <v>25</v>
      </c>
      <c r="F204" s="234" t="s">
        <v>25</v>
      </c>
      <c r="G204" s="234" t="s">
        <v>25</v>
      </c>
      <c r="H204" s="234" t="s">
        <v>4447</v>
      </c>
      <c r="I204" s="234" t="s">
        <v>25</v>
      </c>
      <c r="J204" s="234" t="s">
        <v>4448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4449</v>
      </c>
      <c r="B205" s="234" t="s">
        <v>4450</v>
      </c>
      <c r="C205" s="234" t="s">
        <v>4451</v>
      </c>
      <c r="D205" s="234" t="s">
        <v>25</v>
      </c>
      <c r="E205" s="234" t="s">
        <v>25</v>
      </c>
      <c r="F205" s="234" t="s">
        <v>25</v>
      </c>
      <c r="G205" s="234" t="s">
        <v>25</v>
      </c>
      <c r="H205" s="234" t="s">
        <v>4452</v>
      </c>
      <c r="I205" s="234" t="s">
        <v>4453</v>
      </c>
      <c r="J205" s="234" t="s">
        <v>4454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4455</v>
      </c>
      <c r="B206" s="234" t="s">
        <v>4456</v>
      </c>
      <c r="C206" s="234" t="s">
        <v>4457</v>
      </c>
      <c r="D206" s="234" t="s">
        <v>25</v>
      </c>
      <c r="E206" s="234" t="s">
        <v>25</v>
      </c>
      <c r="F206" s="234" t="s">
        <v>25</v>
      </c>
      <c r="G206" s="234" t="s">
        <v>25</v>
      </c>
      <c r="H206" s="234" t="s">
        <v>4458</v>
      </c>
      <c r="I206" s="234" t="s">
        <v>25</v>
      </c>
      <c r="J206" s="234" t="s">
        <v>4459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4460</v>
      </c>
      <c r="B207" s="234" t="s">
        <v>4461</v>
      </c>
      <c r="C207" s="234" t="s">
        <v>4457</v>
      </c>
      <c r="D207" s="234" t="s">
        <v>4462</v>
      </c>
      <c r="E207" s="234" t="s">
        <v>25</v>
      </c>
      <c r="F207" s="234" t="s">
        <v>25</v>
      </c>
      <c r="G207" s="234" t="s">
        <v>25</v>
      </c>
      <c r="H207" s="234" t="s">
        <v>4463</v>
      </c>
      <c r="I207" s="234" t="s">
        <v>25</v>
      </c>
      <c r="J207" s="234" t="s">
        <v>4464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4465</v>
      </c>
      <c r="B208" s="234" t="s">
        <v>4466</v>
      </c>
      <c r="C208" s="234" t="s">
        <v>4467</v>
      </c>
      <c r="D208" s="234" t="s">
        <v>4462</v>
      </c>
      <c r="E208" s="234" t="s">
        <v>25</v>
      </c>
      <c r="F208" s="234" t="s">
        <v>4468</v>
      </c>
      <c r="G208" s="234" t="s">
        <v>4469</v>
      </c>
      <c r="H208" s="234" t="s">
        <v>4470</v>
      </c>
      <c r="I208" s="234" t="s">
        <v>4471</v>
      </c>
      <c r="J208" s="234" t="s">
        <v>4472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4473</v>
      </c>
      <c r="B209" s="234" t="s">
        <v>4474</v>
      </c>
      <c r="C209" s="234" t="s">
        <v>4475</v>
      </c>
      <c r="D209" s="234" t="s">
        <v>4476</v>
      </c>
      <c r="E209" s="234" t="s">
        <v>25</v>
      </c>
      <c r="F209" s="234" t="s">
        <v>4468</v>
      </c>
      <c r="G209" s="234" t="s">
        <v>4477</v>
      </c>
      <c r="H209" s="234" t="s">
        <v>4478</v>
      </c>
      <c r="I209" s="234" t="s">
        <v>4471</v>
      </c>
      <c r="J209" s="234" t="s">
        <v>4479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959</v>
      </c>
      <c r="B210" s="233" t="s">
        <v>4480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4481</v>
      </c>
      <c r="B211" s="234" t="s">
        <v>4482</v>
      </c>
      <c r="C211" s="234" t="s">
        <v>4483</v>
      </c>
      <c r="D211" s="234" t="s">
        <v>4484</v>
      </c>
      <c r="E211" s="234" t="s">
        <v>25</v>
      </c>
      <c r="F211" s="234" t="s">
        <v>25</v>
      </c>
      <c r="G211" s="234" t="s">
        <v>4485</v>
      </c>
      <c r="H211" s="234" t="s">
        <v>4486</v>
      </c>
      <c r="I211" s="234" t="s">
        <v>4487</v>
      </c>
      <c r="J211" s="234" t="s">
        <v>4488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4489</v>
      </c>
      <c r="B212" s="234" t="s">
        <v>4490</v>
      </c>
      <c r="C212" s="234" t="s">
        <v>4491</v>
      </c>
      <c r="D212" s="234" t="s">
        <v>4492</v>
      </c>
      <c r="E212" s="234" t="s">
        <v>25</v>
      </c>
      <c r="F212" s="234" t="s">
        <v>4493</v>
      </c>
      <c r="G212" s="234" t="s">
        <v>25</v>
      </c>
      <c r="H212" s="234" t="s">
        <v>25</v>
      </c>
      <c r="I212" s="234" t="s">
        <v>25</v>
      </c>
      <c r="J212" s="234" t="s">
        <v>4494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4495</v>
      </c>
      <c r="B213" s="234" t="s">
        <v>4496</v>
      </c>
      <c r="C213" s="234" t="s">
        <v>4497</v>
      </c>
      <c r="D213" s="234" t="s">
        <v>4498</v>
      </c>
      <c r="E213" s="234" t="s">
        <v>25</v>
      </c>
      <c r="F213" s="234" t="s">
        <v>4499</v>
      </c>
      <c r="G213" s="234" t="s">
        <v>25</v>
      </c>
      <c r="H213" s="234" t="s">
        <v>4500</v>
      </c>
      <c r="I213" s="234" t="s">
        <v>25</v>
      </c>
      <c r="J213" s="234" t="s">
        <v>4501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4502</v>
      </c>
      <c r="B214" s="234" t="s">
        <v>4503</v>
      </c>
      <c r="C214" s="234" t="s">
        <v>4504</v>
      </c>
      <c r="D214" s="234" t="s">
        <v>4505</v>
      </c>
      <c r="E214" s="234" t="s">
        <v>25</v>
      </c>
      <c r="F214" s="234" t="s">
        <v>25</v>
      </c>
      <c r="G214" s="234" t="s">
        <v>25</v>
      </c>
      <c r="H214" s="234" t="s">
        <v>4506</v>
      </c>
      <c r="I214" s="234" t="s">
        <v>3841</v>
      </c>
      <c r="J214" s="234" t="s">
        <v>4507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4508</v>
      </c>
      <c r="B215" s="234" t="s">
        <v>4509</v>
      </c>
      <c r="C215" s="234" t="s">
        <v>4510</v>
      </c>
      <c r="D215" s="234" t="s">
        <v>4511</v>
      </c>
      <c r="E215" s="234" t="s">
        <v>25</v>
      </c>
      <c r="F215" s="234" t="s">
        <v>25</v>
      </c>
      <c r="G215" s="234" t="s">
        <v>25</v>
      </c>
      <c r="H215" s="234" t="s">
        <v>4512</v>
      </c>
      <c r="I215" s="234" t="s">
        <v>25</v>
      </c>
      <c r="J215" s="234" t="s">
        <v>4513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4514</v>
      </c>
      <c r="B216" s="232" t="s">
        <v>4515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973</v>
      </c>
      <c r="B217" s="233" t="s">
        <v>4516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4517</v>
      </c>
      <c r="B218" s="234" t="s">
        <v>4518</v>
      </c>
      <c r="C218" s="234" t="s">
        <v>4519</v>
      </c>
      <c r="D218" s="234" t="s">
        <v>3615</v>
      </c>
      <c r="E218" s="234" t="s">
        <v>3408</v>
      </c>
      <c r="F218" s="234" t="s">
        <v>25</v>
      </c>
      <c r="G218" s="234" t="s">
        <v>25</v>
      </c>
      <c r="H218" s="234" t="s">
        <v>4520</v>
      </c>
      <c r="I218" s="234" t="s">
        <v>25</v>
      </c>
      <c r="J218" s="234" t="s">
        <v>4521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4522</v>
      </c>
      <c r="B219" s="234" t="s">
        <v>4523</v>
      </c>
      <c r="C219" s="234" t="s">
        <v>3413</v>
      </c>
      <c r="D219" s="234" t="s">
        <v>3414</v>
      </c>
      <c r="E219" s="234" t="s">
        <v>25</v>
      </c>
      <c r="F219" s="234" t="s">
        <v>3416</v>
      </c>
      <c r="G219" s="234" t="s">
        <v>25</v>
      </c>
      <c r="H219" s="234" t="s">
        <v>4524</v>
      </c>
      <c r="I219" s="234" t="s">
        <v>25</v>
      </c>
      <c r="J219" s="234" t="s">
        <v>4525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977</v>
      </c>
      <c r="B220" s="233" t="s">
        <v>4526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4527</v>
      </c>
      <c r="B221" s="234" t="s">
        <v>4528</v>
      </c>
      <c r="C221" s="234" t="s">
        <v>4529</v>
      </c>
      <c r="D221" s="234" t="s">
        <v>4530</v>
      </c>
      <c r="E221" s="234" t="s">
        <v>25</v>
      </c>
      <c r="F221" s="234" t="s">
        <v>25</v>
      </c>
      <c r="G221" s="234" t="s">
        <v>25</v>
      </c>
      <c r="H221" s="234" t="s">
        <v>4531</v>
      </c>
      <c r="I221" s="234" t="s">
        <v>25</v>
      </c>
      <c r="J221" s="234" t="s">
        <v>4532</v>
      </c>
      <c r="K221" s="237">
        <f>IF(COUNTIF(L221:AY221,"&lt;&gt;")=0,"",SUMPRODUCT(((Recommendations[ImplStatus]="Implemented")+(Recommendations[ImplStatus]="Compensated"))*ISNUMBER(MATCH(Recommendations[Id],L221:AY221,0)))/COUNTIF(L221:AY221,"&lt;&gt;"))</f>
        <v>0</v>
      </c>
      <c r="L221" s="240" t="s">
        <v>178</v>
      </c>
      <c r="M221" s="240" t="s">
        <v>192</v>
      </c>
      <c r="N221" s="240" t="s">
        <v>211</v>
      </c>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4533</v>
      </c>
      <c r="B222" s="234" t="s">
        <v>4534</v>
      </c>
      <c r="C222" s="234" t="s">
        <v>4535</v>
      </c>
      <c r="D222" s="234" t="s">
        <v>4536</v>
      </c>
      <c r="E222" s="234" t="s">
        <v>25</v>
      </c>
      <c r="F222" s="234" t="s">
        <v>25</v>
      </c>
      <c r="G222" s="234" t="s">
        <v>25</v>
      </c>
      <c r="H222" s="234" t="s">
        <v>4537</v>
      </c>
      <c r="I222" s="234" t="s">
        <v>25</v>
      </c>
      <c r="J222" s="234" t="s">
        <v>4538</v>
      </c>
      <c r="K222" s="237">
        <f>IF(COUNTIF(L222:AY222,"&lt;&gt;")=0,"",SUMPRODUCT(((Recommendations[ImplStatus]="Implemented")+(Recommendations[ImplStatus]="Compensated"))*ISNUMBER(MATCH(Recommendations[Id],L222:AY222,0)))/COUNTIF(L222:AY222,"&lt;&gt;"))</f>
        <v>0</v>
      </c>
      <c r="L222" s="240" t="s">
        <v>18</v>
      </c>
      <c r="M222" s="240" t="s">
        <v>94</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4539</v>
      </c>
      <c r="B223" s="234" t="s">
        <v>4540</v>
      </c>
      <c r="C223" s="234" t="s">
        <v>4541</v>
      </c>
      <c r="D223" s="234" t="s">
        <v>25</v>
      </c>
      <c r="E223" s="234" t="s">
        <v>4542</v>
      </c>
      <c r="F223" s="234" t="s">
        <v>25</v>
      </c>
      <c r="G223" s="234" t="s">
        <v>25</v>
      </c>
      <c r="H223" s="234" t="s">
        <v>4543</v>
      </c>
      <c r="I223" s="234" t="s">
        <v>25</v>
      </c>
      <c r="J223" s="234" t="s">
        <v>4544</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4545</v>
      </c>
      <c r="B224" s="234" t="s">
        <v>4546</v>
      </c>
      <c r="C224" s="234" t="s">
        <v>4547</v>
      </c>
      <c r="D224" s="234" t="s">
        <v>25</v>
      </c>
      <c r="E224" s="234" t="s">
        <v>25</v>
      </c>
      <c r="F224" s="234" t="s">
        <v>25</v>
      </c>
      <c r="G224" s="234" t="s">
        <v>25</v>
      </c>
      <c r="H224" s="234" t="s">
        <v>4548</v>
      </c>
      <c r="I224" s="234" t="s">
        <v>25</v>
      </c>
      <c r="J224" s="234" t="s">
        <v>4549</v>
      </c>
      <c r="K224" s="237">
        <f>IF(COUNTIF(L224:AY224,"&lt;&gt;")=0,"",SUMPRODUCT(((Recommendations[ImplStatus]="Implemented")+(Recommendations[ImplStatus]="Compensated"))*ISNUMBER(MATCH(Recommendations[Id],L224:AY224,0)))/COUNTIF(L224:AY224,"&lt;&gt;"))</f>
        <v>0</v>
      </c>
      <c r="L224" s="240" t="s">
        <v>272</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4550</v>
      </c>
      <c r="B225" s="234" t="s">
        <v>4551</v>
      </c>
      <c r="C225" s="234" t="s">
        <v>4552</v>
      </c>
      <c r="D225" s="234" t="s">
        <v>25</v>
      </c>
      <c r="E225" s="234" t="s">
        <v>25</v>
      </c>
      <c r="F225" s="234" t="s">
        <v>25</v>
      </c>
      <c r="G225" s="234" t="s">
        <v>25</v>
      </c>
      <c r="H225" s="234" t="s">
        <v>4553</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4554</v>
      </c>
      <c r="B226" s="234" t="s">
        <v>4555</v>
      </c>
      <c r="C226" s="234" t="s">
        <v>4556</v>
      </c>
      <c r="D226" s="234" t="s">
        <v>25</v>
      </c>
      <c r="E226" s="234" t="s">
        <v>25</v>
      </c>
      <c r="F226" s="234" t="s">
        <v>25</v>
      </c>
      <c r="G226" s="234" t="s">
        <v>25</v>
      </c>
      <c r="H226" s="234" t="s">
        <v>4557</v>
      </c>
      <c r="I226" s="234" t="s">
        <v>25</v>
      </c>
      <c r="J226" s="234" t="s">
        <v>4558</v>
      </c>
      <c r="K226" s="237">
        <f>IF(COUNTIF(L226:AY226,"&lt;&gt;")=0,"",SUMPRODUCT(((Recommendations[ImplStatus]="Implemented")+(Recommendations[ImplStatus]="Compensated"))*ISNUMBER(MATCH(Recommendations[Id],L226:AY226,0)))/COUNTIF(L226:AY226,"&lt;&gt;"))</f>
        <v>0</v>
      </c>
      <c r="L226" s="240" t="s">
        <v>18</v>
      </c>
      <c r="M226" s="240" t="s">
        <v>31</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4559</v>
      </c>
      <c r="B227" s="234" t="s">
        <v>4560</v>
      </c>
      <c r="C227" s="234" t="s">
        <v>4561</v>
      </c>
      <c r="D227" s="234" t="s">
        <v>25</v>
      </c>
      <c r="E227" s="234" t="s">
        <v>25</v>
      </c>
      <c r="F227" s="234" t="s">
        <v>25</v>
      </c>
      <c r="G227" s="234" t="s">
        <v>25</v>
      </c>
      <c r="H227" s="234" t="s">
        <v>4562</v>
      </c>
      <c r="I227" s="234" t="s">
        <v>25</v>
      </c>
      <c r="J227" s="234" t="s">
        <v>4563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4564</v>
      </c>
      <c r="B228" s="234" t="s">
        <v>4565</v>
      </c>
      <c r="C228" s="234" t="s">
        <v>4566</v>
      </c>
      <c r="D228" s="234" t="s">
        <v>25</v>
      </c>
      <c r="E228" s="234" t="s">
        <v>25</v>
      </c>
      <c r="F228" s="234" t="s">
        <v>25</v>
      </c>
      <c r="G228" s="234" t="s">
        <v>25</v>
      </c>
      <c r="H228" s="234" t="s">
        <v>4567</v>
      </c>
      <c r="I228" s="234" t="s">
        <v>25</v>
      </c>
      <c r="J228" s="234" t="s">
        <v>4568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4569</v>
      </c>
      <c r="B229" s="234" t="s">
        <v>4570</v>
      </c>
      <c r="C229" s="234" t="s">
        <v>4571</v>
      </c>
      <c r="D229" s="234" t="s">
        <v>25</v>
      </c>
      <c r="E229" s="234" t="s">
        <v>25</v>
      </c>
      <c r="F229" s="234" t="s">
        <v>25</v>
      </c>
      <c r="G229" s="234" t="s">
        <v>25</v>
      </c>
      <c r="H229" s="234" t="s">
        <v>4572</v>
      </c>
      <c r="I229" s="234" t="s">
        <v>25</v>
      </c>
      <c r="J229" s="234" t="s">
        <v>4573</v>
      </c>
      <c r="K229" s="237">
        <f>IF(COUNTIF(L229:AY229,"&lt;&gt;")=0,"",SUMPRODUCT(((Recommendations[ImplStatus]="Implemented")+(Recommendations[ImplStatus]="Compensated"))*ISNUMBER(MATCH(Recommendations[Id],L229:AY229,0)))/COUNTIF(L229:AY229,"&lt;&gt;"))</f>
        <v>0</v>
      </c>
      <c r="L229" s="240" t="s">
        <v>161</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981</v>
      </c>
      <c r="B230" s="233" t="s">
        <v>4574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4575</v>
      </c>
      <c r="B231" s="234" t="s">
        <v>4576</v>
      </c>
      <c r="C231" s="234" t="s">
        <v>4577</v>
      </c>
      <c r="D231" s="234" t="s">
        <v>4578</v>
      </c>
      <c r="E231" s="234" t="s">
        <v>25</v>
      </c>
      <c r="F231" s="234" t="s">
        <v>25</v>
      </c>
      <c r="G231" s="234" t="s">
        <v>25</v>
      </c>
      <c r="H231" s="234" t="s">
        <v>4579</v>
      </c>
      <c r="I231" s="234" t="s">
        <v>25</v>
      </c>
      <c r="J231" s="234" t="s">
        <v>4580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4581</v>
      </c>
      <c r="B232" s="234" t="s">
        <v>4582</v>
      </c>
      <c r="C232" s="234" t="s">
        <v>4583</v>
      </c>
      <c r="D232" s="234" t="s">
        <v>4584</v>
      </c>
      <c r="E232" s="234" t="s">
        <v>25</v>
      </c>
      <c r="F232" s="234" t="s">
        <v>25</v>
      </c>
      <c r="G232" s="234" t="s">
        <v>25</v>
      </c>
      <c r="H232" s="234" t="s">
        <v>4585</v>
      </c>
      <c r="I232" s="234" t="s">
        <v>25</v>
      </c>
      <c r="J232" s="234" t="s">
        <v>4586</v>
      </c>
      <c r="K232" s="237">
        <f>IF(COUNTIF(L232:AY232,"&lt;&gt;")=0,"",SUMPRODUCT(((Recommendations[ImplStatus]="Implemented")+(Recommendations[ImplStatus]="Compensated"))*ISNUMBER(MATCH(Recommendations[Id],L232:AY232,0)))/COUNTIF(L232:AY232,"&lt;&gt;"))</f>
        <v>0</v>
      </c>
      <c r="L232" s="240" t="s">
        <v>279</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4587</v>
      </c>
      <c r="B233" s="234" t="s">
        <v>4588</v>
      </c>
      <c r="C233" s="234" t="s">
        <v>4589</v>
      </c>
      <c r="D233" s="234" t="s">
        <v>4590</v>
      </c>
      <c r="E233" s="234" t="s">
        <v>25</v>
      </c>
      <c r="F233" s="234" t="s">
        <v>25</v>
      </c>
      <c r="G233" s="234" t="s">
        <v>25</v>
      </c>
      <c r="H233" s="234" t="s">
        <v>4591</v>
      </c>
      <c r="I233" s="234" t="s">
        <v>25</v>
      </c>
      <c r="J233" s="234" t="s">
        <v>4592</v>
      </c>
      <c r="K233" s="237">
        <f>IF(COUNTIF(L233:AY233,"&lt;&gt;")=0,"",SUMPRODUCT(((Recommendations[ImplStatus]="Implemented")+(Recommendations[ImplStatus]="Compensated"))*ISNUMBER(MATCH(Recommendations[Id],L233:AY233,0)))/COUNTIF(L233:AY233,"&lt;&gt;"))</f>
        <v>0</v>
      </c>
      <c r="L233" s="240" t="s">
        <v>317</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4593</v>
      </c>
      <c r="B234" s="234" t="s">
        <v>4594</v>
      </c>
      <c r="C234" s="234" t="s">
        <v>4595</v>
      </c>
      <c r="D234" s="234" t="s">
        <v>4596</v>
      </c>
      <c r="E234" s="234" t="s">
        <v>25</v>
      </c>
      <c r="F234" s="234" t="s">
        <v>25</v>
      </c>
      <c r="G234" s="234" t="s">
        <v>25</v>
      </c>
      <c r="H234" s="234" t="s">
        <v>4597</v>
      </c>
      <c r="I234" s="234" t="s">
        <v>25</v>
      </c>
      <c r="J234" s="234" t="s">
        <v>4598</v>
      </c>
      <c r="K234" s="237">
        <f>IF(COUNTIF(L234:AY234,"&lt;&gt;")=0,"",SUMPRODUCT(((Recommendations[ImplStatus]="Implemented")+(Recommendations[ImplStatus]="Compensated"))*ISNUMBER(MATCH(Recommendations[Id],L234:AY234,0)))/COUNTIF(L234:AY234,"&lt;&gt;"))</f>
        <v>0</v>
      </c>
      <c r="L234" s="240" t="s">
        <v>106</v>
      </c>
      <c r="M234" s="240" t="s">
        <v>192</v>
      </c>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985</v>
      </c>
      <c r="B235" s="233" t="s">
        <v>4599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4600</v>
      </c>
      <c r="B236" s="234" t="s">
        <v>4601</v>
      </c>
      <c r="C236" s="234" t="s">
        <v>4602</v>
      </c>
      <c r="D236" s="234" t="s">
        <v>4603</v>
      </c>
      <c r="E236" s="234" t="s">
        <v>25</v>
      </c>
      <c r="F236" s="234" t="s">
        <v>25</v>
      </c>
      <c r="G236" s="234" t="s">
        <v>25</v>
      </c>
      <c r="H236" s="234" t="s">
        <v>4604</v>
      </c>
      <c r="I236" s="234" t="s">
        <v>25</v>
      </c>
      <c r="J236" s="234" t="s">
        <v>4605</v>
      </c>
      <c r="K236" s="237">
        <f>IF(COUNTIF(L236:AY236,"&lt;&gt;")=0,"",SUMPRODUCT(((Recommendations[ImplStatus]="Implemented")+(Recommendations[ImplStatus]="Compensated"))*ISNUMBER(MATCH(Recommendations[Id],L236:AY236,0)))/COUNTIF(L236:AY236,"&lt;&gt;"))</f>
        <v>0</v>
      </c>
      <c r="L236" s="240" t="s">
        <v>161</v>
      </c>
      <c r="M236" s="240" t="s">
        <v>261</v>
      </c>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4606</v>
      </c>
      <c r="B237" s="234" t="s">
        <v>4607</v>
      </c>
      <c r="C237" s="234" t="s">
        <v>4608</v>
      </c>
      <c r="D237" s="234" t="s">
        <v>4609</v>
      </c>
      <c r="E237" s="234" t="s">
        <v>25</v>
      </c>
      <c r="F237" s="234" t="s">
        <v>25</v>
      </c>
      <c r="G237" s="234" t="s">
        <v>4610</v>
      </c>
      <c r="H237" s="234" t="s">
        <v>4611</v>
      </c>
      <c r="I237" s="234" t="s">
        <v>3841</v>
      </c>
      <c r="J237" s="234" t="s">
        <v>4612</v>
      </c>
      <c r="K237" s="237">
        <f>IF(COUNTIF(L237:AY237,"&lt;&gt;")=0,"",SUMPRODUCT(((Recommendations[ImplStatus]="Implemented")+(Recommendations[ImplStatus]="Compensated"))*ISNUMBER(MATCH(Recommendations[Id],L237:AY237,0)))/COUNTIF(L237:AY237,"&lt;&gt;"))</f>
        <v>0</v>
      </c>
      <c r="L237" s="240" t="s">
        <v>239</v>
      </c>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4613</v>
      </c>
      <c r="B238" s="234" t="s">
        <v>4614</v>
      </c>
      <c r="C238" s="234" t="s">
        <v>4615</v>
      </c>
      <c r="D238" s="234" t="s">
        <v>25</v>
      </c>
      <c r="E238" s="234" t="s">
        <v>25</v>
      </c>
      <c r="F238" s="234" t="s">
        <v>25</v>
      </c>
      <c r="G238" s="234" t="s">
        <v>25</v>
      </c>
      <c r="H238" s="234" t="s">
        <v>4616</v>
      </c>
      <c r="I238" s="234" t="s">
        <v>4617</v>
      </c>
      <c r="J238" s="234" t="s">
        <v>4618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4619</v>
      </c>
      <c r="B239" s="234" t="s">
        <v>4620</v>
      </c>
      <c r="C239" s="234" t="s">
        <v>4621</v>
      </c>
      <c r="D239" s="234" t="s">
        <v>25</v>
      </c>
      <c r="E239" s="234" t="s">
        <v>25</v>
      </c>
      <c r="F239" s="234" t="s">
        <v>25</v>
      </c>
      <c r="G239" s="234" t="s">
        <v>25</v>
      </c>
      <c r="H239" s="234" t="s">
        <v>4622</v>
      </c>
      <c r="I239" s="234" t="s">
        <v>3841</v>
      </c>
      <c r="J239" s="234" t="s">
        <v>4623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4624</v>
      </c>
      <c r="B240" s="234" t="s">
        <v>4625</v>
      </c>
      <c r="C240" s="234" t="s">
        <v>4626</v>
      </c>
      <c r="D240" s="234" t="s">
        <v>4627</v>
      </c>
      <c r="E240" s="234" t="s">
        <v>25</v>
      </c>
      <c r="F240" s="234" t="s">
        <v>25</v>
      </c>
      <c r="G240" s="234" t="s">
        <v>25</v>
      </c>
      <c r="H240" s="234" t="s">
        <v>4628</v>
      </c>
      <c r="I240" s="234" t="s">
        <v>25</v>
      </c>
      <c r="J240" s="234" t="s">
        <v>4629</v>
      </c>
      <c r="K240" s="237">
        <f>IF(COUNTIF(L240:AY240,"&lt;&gt;")=0,"",SUMPRODUCT(((Recommendations[ImplStatus]="Implemented")+(Recommendations[ImplStatus]="Compensated"))*ISNUMBER(MATCH(Recommendations[Id],L240:AY240,0)))/COUNTIF(L240:AY240,"&lt;&gt;"))</f>
        <v>0</v>
      </c>
      <c r="L240" s="240" t="s">
        <v>337</v>
      </c>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989</v>
      </c>
      <c r="B241" s="233" t="s">
        <v>4630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4631</v>
      </c>
      <c r="B242" s="234" t="s">
        <v>4632</v>
      </c>
      <c r="C242" s="234" t="s">
        <v>4633</v>
      </c>
      <c r="D242" s="234" t="s">
        <v>25</v>
      </c>
      <c r="E242" s="234" t="s">
        <v>25</v>
      </c>
      <c r="F242" s="234" t="s">
        <v>4634</v>
      </c>
      <c r="G242" s="234" t="s">
        <v>25</v>
      </c>
      <c r="H242" s="234" t="s">
        <v>4635</v>
      </c>
      <c r="I242" s="234" t="s">
        <v>25</v>
      </c>
      <c r="J242" s="234" t="s">
        <v>4636</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993</v>
      </c>
      <c r="B243" s="233" t="s">
        <v>4637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4638</v>
      </c>
      <c r="B244" s="234" t="s">
        <v>4639</v>
      </c>
      <c r="C244" s="234" t="s">
        <v>4640</v>
      </c>
      <c r="D244" s="234" t="s">
        <v>25</v>
      </c>
      <c r="E244" s="234" t="s">
        <v>25</v>
      </c>
      <c r="F244" s="234" t="s">
        <v>4641</v>
      </c>
      <c r="G244" s="234" t="s">
        <v>25</v>
      </c>
      <c r="H244" s="234" t="s">
        <v>4642</v>
      </c>
      <c r="I244" s="234" t="s">
        <v>4643</v>
      </c>
      <c r="J244" s="234" t="s">
        <v>4644</v>
      </c>
      <c r="K244" s="237">
        <f>IF(COUNTIF(L244:AY244,"&lt;&gt;")=0,"",SUMPRODUCT(((Recommendations[ImplStatus]="Implemented")+(Recommendations[ImplStatus]="Compensated"))*ISNUMBER(MATCH(Recommendations[Id],L244:AY244,0)))/COUNTIF(L244:AY244,"&lt;&gt;"))</f>
        <v>0</v>
      </c>
      <c r="L244" s="240" t="s">
        <v>161</v>
      </c>
      <c r="M244" s="240" t="s">
        <v>192</v>
      </c>
      <c r="N244" s="240" t="s">
        <v>205</v>
      </c>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4645</v>
      </c>
      <c r="B245" s="234" t="s">
        <v>4646</v>
      </c>
      <c r="C245" s="234" t="s">
        <v>4647</v>
      </c>
      <c r="D245" s="234" t="s">
        <v>4648</v>
      </c>
      <c r="E245" s="234" t="s">
        <v>25</v>
      </c>
      <c r="F245" s="234" t="s">
        <v>25</v>
      </c>
      <c r="G245" s="234" t="s">
        <v>25</v>
      </c>
      <c r="H245" s="234" t="s">
        <v>4649</v>
      </c>
      <c r="I245" s="234" t="s">
        <v>25</v>
      </c>
      <c r="J245" s="234" t="s">
        <v>4650</v>
      </c>
      <c r="K245" s="237">
        <f>IF(COUNTIF(L245:AY245,"&lt;&gt;")=0,"",SUMPRODUCT(((Recommendations[ImplStatus]="Implemented")+(Recommendations[ImplStatus]="Compensated"))*ISNUMBER(MATCH(Recommendations[Id],L245:AY245,0)))/COUNTIF(L245:AY245,"&lt;&gt;"))</f>
        <v>0</v>
      </c>
      <c r="L245" s="240" t="s">
        <v>199</v>
      </c>
      <c r="M245" s="240" t="s">
        <v>302</v>
      </c>
      <c r="N245" s="240" t="s">
        <v>310</v>
      </c>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4651</v>
      </c>
      <c r="B246" s="234" t="s">
        <v>4652</v>
      </c>
      <c r="C246" s="234" t="s">
        <v>4653</v>
      </c>
      <c r="D246" s="234" t="s">
        <v>25</v>
      </c>
      <c r="E246" s="234" t="s">
        <v>25</v>
      </c>
      <c r="F246" s="234" t="s">
        <v>25</v>
      </c>
      <c r="G246" s="234" t="s">
        <v>25</v>
      </c>
      <c r="H246" s="234" t="s">
        <v>4654</v>
      </c>
      <c r="I246" s="234" t="s">
        <v>25</v>
      </c>
      <c r="J246" s="234" t="s">
        <v>4655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997</v>
      </c>
      <c r="B247" s="233" t="s">
        <v>4656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4657</v>
      </c>
      <c r="B248" s="234" t="s">
        <v>4658</v>
      </c>
      <c r="C248" s="234" t="s">
        <v>4659</v>
      </c>
      <c r="D248" s="234" t="s">
        <v>4660</v>
      </c>
      <c r="E248" s="234" t="s">
        <v>25</v>
      </c>
      <c r="F248" s="234" t="s">
        <v>25</v>
      </c>
      <c r="G248" s="234" t="s">
        <v>25</v>
      </c>
      <c r="H248" s="234" t="s">
        <v>4661</v>
      </c>
      <c r="I248" s="234" t="s">
        <v>4662</v>
      </c>
      <c r="J248" s="234" t="s">
        <v>4663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4664</v>
      </c>
      <c r="B249" s="234" t="s">
        <v>4665</v>
      </c>
      <c r="C249" s="234" t="s">
        <v>4659</v>
      </c>
      <c r="D249" s="234" t="s">
        <v>4666</v>
      </c>
      <c r="E249" s="234" t="s">
        <v>25</v>
      </c>
      <c r="F249" s="234" t="s">
        <v>25</v>
      </c>
      <c r="G249" s="234" t="s">
        <v>25</v>
      </c>
      <c r="H249" s="234" t="s">
        <v>4661</v>
      </c>
      <c r="I249" s="234" t="s">
        <v>4667</v>
      </c>
      <c r="J249" s="234" t="s">
        <v>4668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4669</v>
      </c>
      <c r="B250" s="234" t="s">
        <v>4670</v>
      </c>
      <c r="C250" s="234" t="s">
        <v>4671</v>
      </c>
      <c r="D250" s="234" t="s">
        <v>4672</v>
      </c>
      <c r="E250" s="234" t="s">
        <v>25</v>
      </c>
      <c r="F250" s="234" t="s">
        <v>25</v>
      </c>
      <c r="G250" s="234" t="s">
        <v>25</v>
      </c>
      <c r="H250" s="234" t="s">
        <v>4673</v>
      </c>
      <c r="I250" s="234" t="s">
        <v>25</v>
      </c>
      <c r="J250" s="234" t="s">
        <v>4674</v>
      </c>
      <c r="K250" s="237">
        <f>IF(COUNTIF(L250:AY250,"&lt;&gt;")=0,"",SUMPRODUCT(((Recommendations[ImplStatus]="Implemented")+(Recommendations[ImplStatus]="Compensated"))*ISNUMBER(MATCH(Recommendations[Id],L250:AY250,0)))/COUNTIF(L250:AY250,"&lt;&gt;"))</f>
        <v>0</v>
      </c>
      <c r="L250" s="240" t="s">
        <v>337</v>
      </c>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4675</v>
      </c>
      <c r="B251" s="232" t="s">
        <v>4676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1003</v>
      </c>
      <c r="B252" s="233" t="s">
        <v>4677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4678</v>
      </c>
      <c r="B253" s="234" t="s">
        <v>4679</v>
      </c>
      <c r="C253" s="234" t="s">
        <v>4680</v>
      </c>
      <c r="D253" s="234" t="s">
        <v>3615</v>
      </c>
      <c r="E253" s="234" t="s">
        <v>3408</v>
      </c>
      <c r="F253" s="234" t="s">
        <v>25</v>
      </c>
      <c r="G253" s="234" t="s">
        <v>25</v>
      </c>
      <c r="H253" s="234" t="s">
        <v>4681</v>
      </c>
      <c r="I253" s="234" t="s">
        <v>25</v>
      </c>
      <c r="J253" s="234" t="s">
        <v>4682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4683</v>
      </c>
      <c r="B254" s="234" t="s">
        <v>4684</v>
      </c>
      <c r="C254" s="234" t="s">
        <v>3413</v>
      </c>
      <c r="D254" s="234" t="s">
        <v>3414</v>
      </c>
      <c r="E254" s="234" t="s">
        <v>25</v>
      </c>
      <c r="F254" s="234" t="s">
        <v>3416</v>
      </c>
      <c r="G254" s="234" t="s">
        <v>25</v>
      </c>
      <c r="H254" s="234" t="s">
        <v>4685</v>
      </c>
      <c r="I254" s="234" t="s">
        <v>25</v>
      </c>
      <c r="J254" s="234" t="s">
        <v>4686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1007</v>
      </c>
      <c r="B255" s="233" t="s">
        <v>4687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4688</v>
      </c>
      <c r="B256" s="234" t="s">
        <v>4689</v>
      </c>
      <c r="C256" s="234" t="s">
        <v>4690</v>
      </c>
      <c r="D256" s="234" t="s">
        <v>4691</v>
      </c>
      <c r="E256" s="234" t="s">
        <v>4692</v>
      </c>
      <c r="F256" s="234" t="s">
        <v>4693</v>
      </c>
      <c r="G256" s="234" t="s">
        <v>25</v>
      </c>
      <c r="H256" s="234" t="s">
        <v>4694</v>
      </c>
      <c r="I256" s="234" t="s">
        <v>25</v>
      </c>
      <c r="J256" s="234" t="s">
        <v>4695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4696</v>
      </c>
      <c r="B257" s="234" t="s">
        <v>4697</v>
      </c>
      <c r="C257" s="234" t="s">
        <v>4698</v>
      </c>
      <c r="D257" s="234" t="s">
        <v>4699</v>
      </c>
      <c r="E257" s="234" t="s">
        <v>25</v>
      </c>
      <c r="F257" s="234" t="s">
        <v>25</v>
      </c>
      <c r="G257" s="234" t="s">
        <v>25</v>
      </c>
      <c r="H257" s="234" t="s">
        <v>4700</v>
      </c>
      <c r="I257" s="234" t="s">
        <v>25</v>
      </c>
      <c r="J257" s="234" t="s">
        <v>4701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1012</v>
      </c>
      <c r="B258" s="233" t="s">
        <v>4702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4703</v>
      </c>
      <c r="B259" s="234" t="s">
        <v>4704</v>
      </c>
      <c r="C259" s="234" t="s">
        <v>4705</v>
      </c>
      <c r="D259" s="234" t="s">
        <v>4706</v>
      </c>
      <c r="E259" s="234" t="s">
        <v>4707</v>
      </c>
      <c r="F259" s="234" t="s">
        <v>25</v>
      </c>
      <c r="G259" s="234" t="s">
        <v>25</v>
      </c>
      <c r="H259" s="234" t="s">
        <v>4708</v>
      </c>
      <c r="I259" s="234" t="s">
        <v>25</v>
      </c>
      <c r="J259" s="234" t="s">
        <v>4709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4710</v>
      </c>
      <c r="B260" s="234" t="s">
        <v>4711</v>
      </c>
      <c r="C260" s="234" t="s">
        <v>4712</v>
      </c>
      <c r="D260" s="234" t="s">
        <v>25</v>
      </c>
      <c r="E260" s="234" t="s">
        <v>25</v>
      </c>
      <c r="F260" s="234" t="s">
        <v>25</v>
      </c>
      <c r="G260" s="234" t="s">
        <v>25</v>
      </c>
      <c r="H260" s="234" t="s">
        <v>4713</v>
      </c>
      <c r="I260" s="234" t="s">
        <v>4714</v>
      </c>
      <c r="J260" s="234" t="s">
        <v>4715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4716</v>
      </c>
      <c r="B261" s="234" t="s">
        <v>4717</v>
      </c>
      <c r="C261" s="234" t="s">
        <v>4718</v>
      </c>
      <c r="D261" s="234" t="s">
        <v>4719</v>
      </c>
      <c r="E261" s="234" t="s">
        <v>25</v>
      </c>
      <c r="F261" s="234" t="s">
        <v>25</v>
      </c>
      <c r="G261" s="234" t="s">
        <v>25</v>
      </c>
      <c r="H261" s="234" t="s">
        <v>4720</v>
      </c>
      <c r="I261" s="234" t="s">
        <v>4721</v>
      </c>
      <c r="J261" s="234" t="s">
        <v>4722</v>
      </c>
      <c r="K261" s="237">
        <f>IF(COUNTIF(L261:AY261,"&lt;&gt;")=0,"",SUMPRODUCT(((Recommendations[ImplStatus]="Implemented")+(Recommendations[ImplStatus]="Compensated"))*ISNUMBER(MATCH(Recommendations[Id],L261:AY261,0)))/COUNTIF(L261:AY261,"&lt;&gt;"))</f>
        <v>0</v>
      </c>
      <c r="L261" s="240" t="s">
        <v>324</v>
      </c>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4723</v>
      </c>
      <c r="B262" s="234" t="s">
        <v>4724</v>
      </c>
      <c r="C262" s="234" t="s">
        <v>4725</v>
      </c>
      <c r="D262" s="234" t="s">
        <v>4726</v>
      </c>
      <c r="E262" s="234" t="s">
        <v>25</v>
      </c>
      <c r="F262" s="234" t="s">
        <v>25</v>
      </c>
      <c r="G262" s="234" t="s">
        <v>25</v>
      </c>
      <c r="H262" s="234" t="s">
        <v>4727</v>
      </c>
      <c r="I262" s="234" t="s">
        <v>4728</v>
      </c>
      <c r="J262" s="234" t="s">
        <v>4729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4730</v>
      </c>
      <c r="B263" s="234" t="s">
        <v>4731</v>
      </c>
      <c r="C263" s="234" t="s">
        <v>4732</v>
      </c>
      <c r="D263" s="234" t="s">
        <v>4733</v>
      </c>
      <c r="E263" s="234" t="s">
        <v>25</v>
      </c>
      <c r="F263" s="234" t="s">
        <v>25</v>
      </c>
      <c r="G263" s="234" t="s">
        <v>4734</v>
      </c>
      <c r="H263" s="234" t="s">
        <v>3637</v>
      </c>
      <c r="I263" s="234" t="s">
        <v>4735</v>
      </c>
      <c r="J263" s="234" t="s">
        <v>4736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4737</v>
      </c>
      <c r="B264" s="234" t="s">
        <v>4738</v>
      </c>
      <c r="C264" s="234" t="s">
        <v>4725</v>
      </c>
      <c r="D264" s="234" t="s">
        <v>4739</v>
      </c>
      <c r="E264" s="234" t="s">
        <v>25</v>
      </c>
      <c r="F264" s="234" t="s">
        <v>25</v>
      </c>
      <c r="G264" s="234" t="s">
        <v>25</v>
      </c>
      <c r="H264" s="234" t="s">
        <v>4740</v>
      </c>
      <c r="I264" s="234" t="s">
        <v>25</v>
      </c>
      <c r="J264" s="234" t="s">
        <v>4741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1016</v>
      </c>
      <c r="B265" s="233" t="s">
        <v>4742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4743</v>
      </c>
      <c r="B266" s="234" t="s">
        <v>4744</v>
      </c>
      <c r="C266" s="234" t="s">
        <v>4745</v>
      </c>
      <c r="D266" s="234" t="s">
        <v>4746</v>
      </c>
      <c r="E266" s="234" t="s">
        <v>4747</v>
      </c>
      <c r="F266" s="234" t="s">
        <v>25</v>
      </c>
      <c r="G266" s="234" t="s">
        <v>4748</v>
      </c>
      <c r="H266" s="234" t="s">
        <v>4749</v>
      </c>
      <c r="I266" s="234" t="s">
        <v>4750</v>
      </c>
      <c r="J266" s="234" t="s">
        <v>4751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4752</v>
      </c>
      <c r="B267" s="234" t="s">
        <v>4753</v>
      </c>
      <c r="C267" s="234" t="s">
        <v>4754</v>
      </c>
      <c r="D267" s="234" t="s">
        <v>4755</v>
      </c>
      <c r="E267" s="234" t="s">
        <v>25</v>
      </c>
      <c r="F267" s="234" t="s">
        <v>25</v>
      </c>
      <c r="G267" s="234" t="s">
        <v>25</v>
      </c>
      <c r="H267" s="234" t="s">
        <v>4756</v>
      </c>
      <c r="I267" s="234" t="s">
        <v>25</v>
      </c>
      <c r="J267" s="234" t="s">
        <v>4757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4758</v>
      </c>
      <c r="B268" s="234" t="s">
        <v>4759</v>
      </c>
      <c r="C268" s="234" t="s">
        <v>4760</v>
      </c>
      <c r="D268" s="234" t="s">
        <v>4755</v>
      </c>
      <c r="E268" s="234" t="s">
        <v>25</v>
      </c>
      <c r="F268" s="234" t="s">
        <v>25</v>
      </c>
      <c r="G268" s="234" t="s">
        <v>4761</v>
      </c>
      <c r="H268" s="234" t="s">
        <v>4762</v>
      </c>
      <c r="I268" s="234" t="s">
        <v>25</v>
      </c>
      <c r="J268" s="234" t="s">
        <v>4763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4764</v>
      </c>
      <c r="B269" s="234" t="s">
        <v>4765</v>
      </c>
      <c r="C269" s="234" t="s">
        <v>4760</v>
      </c>
      <c r="D269" s="234" t="s">
        <v>4766</v>
      </c>
      <c r="E269" s="234" t="s">
        <v>25</v>
      </c>
      <c r="F269" s="234" t="s">
        <v>25</v>
      </c>
      <c r="G269" s="234" t="s">
        <v>25</v>
      </c>
      <c r="H269" s="234" t="s">
        <v>4767</v>
      </c>
      <c r="I269" s="234" t="s">
        <v>25</v>
      </c>
      <c r="J269" s="234" t="s">
        <v>4768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4769</v>
      </c>
      <c r="B270" s="234" t="s">
        <v>4770</v>
      </c>
      <c r="C270" s="234" t="s">
        <v>4771</v>
      </c>
      <c r="D270" s="234" t="s">
        <v>4772</v>
      </c>
      <c r="E270" s="234" t="s">
        <v>25</v>
      </c>
      <c r="F270" s="234" t="s">
        <v>25</v>
      </c>
      <c r="G270" s="234" t="s">
        <v>25</v>
      </c>
      <c r="H270" s="234" t="s">
        <v>4773</v>
      </c>
      <c r="I270" s="234" t="s">
        <v>25</v>
      </c>
      <c r="J270" s="234" t="s">
        <v>4774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4775</v>
      </c>
      <c r="B271" s="234" t="s">
        <v>4776</v>
      </c>
      <c r="C271" s="234" t="s">
        <v>4777</v>
      </c>
      <c r="D271" s="234" t="s">
        <v>4778</v>
      </c>
      <c r="E271" s="234" t="s">
        <v>25</v>
      </c>
      <c r="F271" s="234" t="s">
        <v>25</v>
      </c>
      <c r="G271" s="234" t="s">
        <v>25</v>
      </c>
      <c r="H271" s="234" t="s">
        <v>4779</v>
      </c>
      <c r="I271" s="234" t="s">
        <v>4780</v>
      </c>
      <c r="J271" s="234" t="s">
        <v>25</v>
      </c>
      <c r="K271" s="237">
        <f>IF(COUNTIF(L271:AY271,"&lt;&gt;")=0,"",SUMPRODUCT(((Recommendations[ImplStatus]="Implemented")+(Recommendations[ImplStatus]="Compensated"))*ISNUMBER(MATCH(Recommendations[Id],L271:AY271,0)))/COUNTIF(L271:AY271,"&lt;&gt;"))</f>
        <v>0</v>
      </c>
      <c r="L271" s="240" t="s">
        <v>324</v>
      </c>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4781</v>
      </c>
      <c r="B272" s="234" t="s">
        <v>4782</v>
      </c>
      <c r="C272" s="234" t="s">
        <v>4783</v>
      </c>
      <c r="D272" s="234" t="s">
        <v>4784</v>
      </c>
      <c r="E272" s="234" t="s">
        <v>25</v>
      </c>
      <c r="F272" s="234" t="s">
        <v>25</v>
      </c>
      <c r="G272" s="234" t="s">
        <v>25</v>
      </c>
      <c r="H272" s="234" t="s">
        <v>4785</v>
      </c>
      <c r="I272" s="234" t="s">
        <v>4786</v>
      </c>
      <c r="J272" s="234" t="s">
        <v>4787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1020</v>
      </c>
      <c r="B273" s="233" t="s">
        <v>4788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4789</v>
      </c>
      <c r="B274" s="234" t="s">
        <v>4790</v>
      </c>
      <c r="C274" s="234" t="s">
        <v>4791</v>
      </c>
      <c r="D274" s="234" t="s">
        <v>4784</v>
      </c>
      <c r="E274" s="234" t="s">
        <v>4792</v>
      </c>
      <c r="F274" s="234" t="s">
        <v>25</v>
      </c>
      <c r="G274" s="234" t="s">
        <v>25</v>
      </c>
      <c r="H274" s="234" t="s">
        <v>4793</v>
      </c>
      <c r="I274" s="234" t="s">
        <v>25</v>
      </c>
      <c r="J274" s="234" t="s">
        <v>4794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4795</v>
      </c>
      <c r="B275" s="234" t="s">
        <v>4796</v>
      </c>
      <c r="C275" s="234" t="s">
        <v>4797</v>
      </c>
      <c r="D275" s="234" t="s">
        <v>4798</v>
      </c>
      <c r="E275" s="234" t="s">
        <v>25</v>
      </c>
      <c r="F275" s="234" t="s">
        <v>25</v>
      </c>
      <c r="G275" s="234" t="s">
        <v>25</v>
      </c>
      <c r="H275" s="234" t="s">
        <v>4799</v>
      </c>
      <c r="I275" s="234" t="s">
        <v>25</v>
      </c>
      <c r="J275" s="234" t="s">
        <v>4800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4801</v>
      </c>
      <c r="B276" s="234" t="s">
        <v>4802</v>
      </c>
      <c r="C276" s="234" t="s">
        <v>4803</v>
      </c>
      <c r="D276" s="234" t="s">
        <v>4804</v>
      </c>
      <c r="E276" s="234" t="s">
        <v>25</v>
      </c>
      <c r="F276" s="234" t="s">
        <v>4805</v>
      </c>
      <c r="G276" s="234" t="s">
        <v>25</v>
      </c>
      <c r="H276" s="234" t="s">
        <v>4806</v>
      </c>
      <c r="I276" s="234" t="s">
        <v>4807</v>
      </c>
      <c r="J276" s="234" t="s">
        <v>4808</v>
      </c>
      <c r="K276" s="237">
        <f>IF(COUNTIF(L276:AY276,"&lt;&gt;")=0,"",SUMPRODUCT(((Recommendations[ImplStatus]="Implemented")+(Recommendations[ImplStatus]="Compensated"))*ISNUMBER(MATCH(Recommendations[Id],L276:AY276,0)))/COUNTIF(L276:AY276,"&lt;&gt;"))</f>
        <v>0</v>
      </c>
      <c r="L276" s="240" t="s">
        <v>94</v>
      </c>
      <c r="M276" s="240" t="s">
        <v>100</v>
      </c>
      <c r="N276" s="240" t="s">
        <v>178</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4809</v>
      </c>
      <c r="B277" s="233" t="s">
        <v>4810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4811</v>
      </c>
      <c r="B278" s="234" t="s">
        <v>4812</v>
      </c>
      <c r="C278" s="234" t="s">
        <v>4813</v>
      </c>
      <c r="D278" s="234" t="s">
        <v>4814</v>
      </c>
      <c r="E278" s="234" t="s">
        <v>25</v>
      </c>
      <c r="F278" s="234" t="s">
        <v>4815</v>
      </c>
      <c r="G278" s="234" t="s">
        <v>25</v>
      </c>
      <c r="H278" s="234" t="s">
        <v>4816</v>
      </c>
      <c r="I278" s="234" t="s">
        <v>25</v>
      </c>
      <c r="J278" s="234" t="s">
        <v>4817</v>
      </c>
      <c r="K278" s="237">
        <f>IF(COUNTIF(L278:AY278,"&lt;&gt;")=0,"",SUMPRODUCT(((Recommendations[ImplStatus]="Implemented")+(Recommendations[ImplStatus]="Compensated"))*ISNUMBER(MATCH(Recommendations[Id],L278:AY278,0)))/COUNTIF(L278:AY278,"&lt;&gt;"))</f>
        <v>0</v>
      </c>
      <c r="L278" s="240" t="s">
        <v>272</v>
      </c>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4818</v>
      </c>
      <c r="B279" s="232" t="s">
        <v>4819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1026</v>
      </c>
      <c r="B280" s="233" t="s">
        <v>4820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4821</v>
      </c>
      <c r="B281" s="234" t="s">
        <v>4822</v>
      </c>
      <c r="C281" s="234" t="s">
        <v>4823</v>
      </c>
      <c r="D281" s="234" t="s">
        <v>4824</v>
      </c>
      <c r="E281" s="234" t="s">
        <v>4825</v>
      </c>
      <c r="F281" s="234" t="s">
        <v>25</v>
      </c>
      <c r="G281" s="234" t="s">
        <v>25</v>
      </c>
      <c r="H281" s="234" t="s">
        <v>4826</v>
      </c>
      <c r="I281" s="234" t="s">
        <v>25</v>
      </c>
      <c r="J281" s="234" t="s">
        <v>4827</v>
      </c>
      <c r="K281" s="237">
        <f>IF(COUNTIF(L281:AY281,"&lt;&gt;")=0,"",SUMPRODUCT(((Recommendations[ImplStatus]="Implemented")+(Recommendations[ImplStatus]="Compensated"))*ISNUMBER(MATCH(Recommendations[Id],L281:AY281,0)))/COUNTIF(L281:AY281,"&lt;&gt;"))</f>
        <v>0</v>
      </c>
      <c r="L281" s="240" t="s">
        <v>113</v>
      </c>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4828</v>
      </c>
      <c r="B282" s="234" t="s">
        <v>4829</v>
      </c>
      <c r="C282" s="234" t="s">
        <v>4830</v>
      </c>
      <c r="D282" s="234" t="s">
        <v>25</v>
      </c>
      <c r="E282" s="234" t="s">
        <v>25</v>
      </c>
      <c r="F282" s="234" t="s">
        <v>25</v>
      </c>
      <c r="G282" s="234" t="s">
        <v>25</v>
      </c>
      <c r="H282" s="234" t="s">
        <v>4831</v>
      </c>
      <c r="I282" s="234" t="s">
        <v>25</v>
      </c>
      <c r="J282" s="234" t="s">
        <v>4832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4833</v>
      </c>
      <c r="B283" s="234" t="s">
        <v>4834</v>
      </c>
      <c r="C283" s="234" t="s">
        <v>4835</v>
      </c>
      <c r="D283" s="234" t="s">
        <v>25</v>
      </c>
      <c r="E283" s="234" t="s">
        <v>25</v>
      </c>
      <c r="F283" s="234" t="s">
        <v>25</v>
      </c>
      <c r="G283" s="234" t="s">
        <v>25</v>
      </c>
      <c r="H283" s="234" t="s">
        <v>4836</v>
      </c>
      <c r="I283" s="234" t="s">
        <v>25</v>
      </c>
      <c r="J283" s="234" t="s">
        <v>4837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4838</v>
      </c>
      <c r="B284" s="234" t="s">
        <v>4839</v>
      </c>
      <c r="C284" s="234" t="s">
        <v>4840</v>
      </c>
      <c r="D284" s="234" t="s">
        <v>4841</v>
      </c>
      <c r="E284" s="234" t="s">
        <v>25</v>
      </c>
      <c r="F284" s="234" t="s">
        <v>25</v>
      </c>
      <c r="G284" s="234" t="s">
        <v>25</v>
      </c>
      <c r="H284" s="234" t="s">
        <v>4842</v>
      </c>
      <c r="I284" s="234" t="s">
        <v>25</v>
      </c>
      <c r="J284" s="234" t="s">
        <v>4843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1030</v>
      </c>
      <c r="B285" s="233" t="s">
        <v>4844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4845</v>
      </c>
      <c r="B286" s="234" t="s">
        <v>4846</v>
      </c>
      <c r="C286" s="234" t="s">
        <v>4847</v>
      </c>
      <c r="D286" s="234" t="s">
        <v>4848</v>
      </c>
      <c r="E286" s="234" t="s">
        <v>25</v>
      </c>
      <c r="F286" s="234" t="s">
        <v>25</v>
      </c>
      <c r="G286" s="234" t="s">
        <v>25</v>
      </c>
      <c r="H286" s="234" t="s">
        <v>4849</v>
      </c>
      <c r="I286" s="234" t="s">
        <v>4850</v>
      </c>
      <c r="J286" s="234" t="s">
        <v>4851</v>
      </c>
      <c r="K286" s="237">
        <f>IF(COUNTIF(L286:AY286,"&lt;&gt;")=0,"",SUMPRODUCT(((Recommendations[ImplStatus]="Implemented")+(Recommendations[ImplStatus]="Compensated"))*ISNUMBER(MATCH(Recommendations[Id],L286:AY286,0)))/COUNTIF(L286:AY286,"&lt;&gt;"))</f>
        <v>0</v>
      </c>
      <c r="L286" s="240" t="s">
        <v>285</v>
      </c>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1034</v>
      </c>
      <c r="B287" s="233" t="s">
        <v>4852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4853</v>
      </c>
      <c r="B288" s="234" t="s">
        <v>4854</v>
      </c>
      <c r="C288" s="234" t="s">
        <v>4855</v>
      </c>
      <c r="D288" s="234" t="s">
        <v>4856</v>
      </c>
      <c r="E288" s="234" t="s">
        <v>4857</v>
      </c>
      <c r="F288" s="234" t="s">
        <v>4858</v>
      </c>
      <c r="G288" s="234" t="s">
        <v>4859</v>
      </c>
      <c r="H288" s="234" t="s">
        <v>4860</v>
      </c>
      <c r="I288" s="234" t="s">
        <v>3841</v>
      </c>
      <c r="J288" s="234" t="s">
        <v>4861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4862</v>
      </c>
      <c r="B289" s="234" t="s">
        <v>4863</v>
      </c>
      <c r="C289" s="234" t="s">
        <v>4864</v>
      </c>
      <c r="D289" s="234" t="s">
        <v>25</v>
      </c>
      <c r="E289" s="234" t="s">
        <v>4857</v>
      </c>
      <c r="F289" s="234" t="s">
        <v>25</v>
      </c>
      <c r="G289" s="234" t="s">
        <v>4865</v>
      </c>
      <c r="H289" s="234" t="s">
        <v>4866</v>
      </c>
      <c r="I289" s="234" t="s">
        <v>4867</v>
      </c>
      <c r="J289" s="234" t="s">
        <v>4868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4869</v>
      </c>
      <c r="B290" s="234" t="s">
        <v>4870</v>
      </c>
      <c r="C290" s="234" t="s">
        <v>4871</v>
      </c>
      <c r="D290" s="234" t="s">
        <v>25</v>
      </c>
      <c r="E290" s="234" t="s">
        <v>4872</v>
      </c>
      <c r="F290" s="234" t="s">
        <v>25</v>
      </c>
      <c r="G290" s="234" t="s">
        <v>4873</v>
      </c>
      <c r="H290" s="234" t="s">
        <v>4874</v>
      </c>
      <c r="I290" s="234" t="s">
        <v>4875</v>
      </c>
      <c r="J290" s="234" t="s">
        <v>4876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4877</v>
      </c>
      <c r="B291" s="234" t="s">
        <v>4878</v>
      </c>
      <c r="C291" s="234" t="s">
        <v>4879</v>
      </c>
      <c r="D291" s="234" t="s">
        <v>25</v>
      </c>
      <c r="E291" s="234" t="s">
        <v>25</v>
      </c>
      <c r="F291" s="234" t="s">
        <v>25</v>
      </c>
      <c r="G291" s="234" t="s">
        <v>25</v>
      </c>
      <c r="H291" s="234" t="s">
        <v>4880</v>
      </c>
      <c r="I291" s="234" t="s">
        <v>3841</v>
      </c>
      <c r="J291" s="234" t="s">
        <v>4881</v>
      </c>
      <c r="K291" s="237">
        <f>IF(COUNTIF(L291:AY291,"&lt;&gt;")=0,"",SUMPRODUCT(((Recommendations[ImplStatus]="Implemented")+(Recommendations[ImplStatus]="Compensated"))*ISNUMBER(MATCH(Recommendations[Id],L291:AY291,0)))/COUNTIF(L291:AY291,"&lt;&gt;"))</f>
        <v>0</v>
      </c>
      <c r="L291" s="240" t="s">
        <v>106</v>
      </c>
      <c r="M291" s="240" t="s">
        <v>285</v>
      </c>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1038</v>
      </c>
      <c r="B292" s="233" t="s">
        <v>4882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4883</v>
      </c>
      <c r="B293" s="234" t="s">
        <v>4884</v>
      </c>
      <c r="C293" s="234" t="s">
        <v>4885</v>
      </c>
      <c r="D293" s="234" t="s">
        <v>4886</v>
      </c>
      <c r="E293" s="234" t="s">
        <v>25</v>
      </c>
      <c r="F293" s="234" t="s">
        <v>25</v>
      </c>
      <c r="G293" s="234" t="s">
        <v>25</v>
      </c>
      <c r="H293" s="234" t="s">
        <v>4887</v>
      </c>
      <c r="I293" s="234" t="s">
        <v>4888</v>
      </c>
      <c r="J293" s="234" t="s">
        <v>4889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4890</v>
      </c>
      <c r="B294" s="234" t="s">
        <v>4891</v>
      </c>
      <c r="C294" s="234" t="s">
        <v>4892</v>
      </c>
      <c r="D294" s="234" t="s">
        <v>4886</v>
      </c>
      <c r="E294" s="234" t="s">
        <v>25</v>
      </c>
      <c r="F294" s="234" t="s">
        <v>4893</v>
      </c>
      <c r="G294" s="234" t="s">
        <v>25</v>
      </c>
      <c r="H294" s="234" t="s">
        <v>4894</v>
      </c>
      <c r="I294" s="234" t="s">
        <v>3811</v>
      </c>
      <c r="J294" s="234" t="s">
        <v>4895</v>
      </c>
      <c r="K294" s="237">
        <f>IF(COUNTIF(L294:AY294,"&lt;&gt;")=0,"",SUMPRODUCT(((Recommendations[ImplStatus]="Implemented")+(Recommendations[ImplStatus]="Compensated"))*ISNUMBER(MATCH(Recommendations[Id],L294:AY294,0)))/COUNTIF(L294:AY294,"&lt;&gt;"))</f>
        <v>0</v>
      </c>
      <c r="L294" s="240" t="s">
        <v>113</v>
      </c>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4896</v>
      </c>
      <c r="B295" s="234" t="s">
        <v>4897</v>
      </c>
      <c r="C295" s="234" t="s">
        <v>4898</v>
      </c>
      <c r="D295" s="234" t="s">
        <v>4899</v>
      </c>
      <c r="E295" s="234" t="s">
        <v>25</v>
      </c>
      <c r="F295" s="234" t="s">
        <v>25</v>
      </c>
      <c r="G295" s="234" t="s">
        <v>25</v>
      </c>
      <c r="H295" s="234" t="s">
        <v>4900</v>
      </c>
      <c r="I295" s="234" t="s">
        <v>3811</v>
      </c>
      <c r="J295" s="234" t="s">
        <v>4901</v>
      </c>
      <c r="K295" s="237">
        <f>IF(COUNTIF(L295:AY295,"&lt;&gt;")=0,"",SUMPRODUCT(((Recommendations[ImplStatus]="Implemented")+(Recommendations[ImplStatus]="Compensated"))*ISNUMBER(MATCH(Recommendations[Id],L295:AY295,0)))/COUNTIF(L295:AY295,"&lt;&gt;"))</f>
        <v>0</v>
      </c>
      <c r="L295" s="240" t="s">
        <v>127</v>
      </c>
      <c r="M295" s="240" t="s">
        <v>134</v>
      </c>
      <c r="N295" s="240" t="s">
        <v>167</v>
      </c>
      <c r="O295" s="240" t="s">
        <v>247</v>
      </c>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1042</v>
      </c>
      <c r="B296" s="233" t="s">
        <v>4902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4903</v>
      </c>
      <c r="B297" s="234" t="s">
        <v>4904</v>
      </c>
      <c r="C297" s="234" t="s">
        <v>4905</v>
      </c>
      <c r="D297" s="234" t="s">
        <v>4899</v>
      </c>
      <c r="E297" s="234" t="s">
        <v>25</v>
      </c>
      <c r="F297" s="234" t="s">
        <v>4906</v>
      </c>
      <c r="G297" s="234" t="s">
        <v>25</v>
      </c>
      <c r="H297" s="234" t="s">
        <v>4907</v>
      </c>
      <c r="I297" s="234" t="s">
        <v>25</v>
      </c>
      <c r="J297" s="234" t="s">
        <v>4908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4909</v>
      </c>
      <c r="B298" s="234" t="s">
        <v>4910</v>
      </c>
      <c r="C298" s="234" t="s">
        <v>4911</v>
      </c>
      <c r="D298" s="234" t="s">
        <v>4912</v>
      </c>
      <c r="E298" s="234" t="s">
        <v>25</v>
      </c>
      <c r="F298" s="234" t="s">
        <v>25</v>
      </c>
      <c r="G298" s="234" t="s">
        <v>4913</v>
      </c>
      <c r="H298" s="234" t="s">
        <v>4914</v>
      </c>
      <c r="I298" s="234" t="s">
        <v>4914</v>
      </c>
      <c r="J298" s="234" t="s">
        <v>4915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4916</v>
      </c>
      <c r="B299" s="234" t="s">
        <v>4917</v>
      </c>
      <c r="C299" s="234" t="s">
        <v>4918</v>
      </c>
      <c r="D299" s="234" t="s">
        <v>25</v>
      </c>
      <c r="E299" s="234" t="s">
        <v>25</v>
      </c>
      <c r="F299" s="234" t="s">
        <v>25</v>
      </c>
      <c r="G299" s="234" t="s">
        <v>25</v>
      </c>
      <c r="H299" s="234" t="s">
        <v>4919</v>
      </c>
      <c r="I299" s="234" t="s">
        <v>4920</v>
      </c>
      <c r="J299" s="234" t="s">
        <v>4921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4922</v>
      </c>
      <c r="B300" s="234" t="s">
        <v>4923</v>
      </c>
      <c r="C300" s="234" t="s">
        <v>4924</v>
      </c>
      <c r="D300" s="234" t="s">
        <v>25</v>
      </c>
      <c r="E300" s="234" t="s">
        <v>25</v>
      </c>
      <c r="F300" s="234" t="s">
        <v>4925</v>
      </c>
      <c r="G300" s="234" t="s">
        <v>25</v>
      </c>
      <c r="H300" s="234" t="s">
        <v>4926</v>
      </c>
      <c r="I300" s="234" t="s">
        <v>4920</v>
      </c>
      <c r="J300" s="234" t="s">
        <v>4927</v>
      </c>
      <c r="K300" s="237">
        <f>IF(COUNTIF(L300:AY300,"&lt;&gt;")=0,"",SUMPRODUCT(((Recommendations[ImplStatus]="Implemented")+(Recommendations[ImplStatus]="Compensated"))*ISNUMBER(MATCH(Recommendations[Id],L300:AY300,0)))/COUNTIF(L300:AY300,"&lt;&gt;"))</f>
        <v>0</v>
      </c>
      <c r="L300" s="240" t="s">
        <v>113</v>
      </c>
      <c r="M300" s="240" t="s">
        <v>127</v>
      </c>
      <c r="N300" s="240" t="s">
        <v>134</v>
      </c>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1046</v>
      </c>
      <c r="B301" s="233" t="s">
        <v>4928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4929</v>
      </c>
      <c r="B302" s="234" t="s">
        <v>4930</v>
      </c>
      <c r="C302" s="234" t="s">
        <v>4931</v>
      </c>
      <c r="D302" s="234" t="s">
        <v>25</v>
      </c>
      <c r="E302" s="234" t="s">
        <v>25</v>
      </c>
      <c r="F302" s="234" t="s">
        <v>25</v>
      </c>
      <c r="G302" s="234" t="s">
        <v>25</v>
      </c>
      <c r="H302" s="234" t="s">
        <v>4932</v>
      </c>
      <c r="I302" s="234" t="s">
        <v>25</v>
      </c>
      <c r="J302" s="234" t="s">
        <v>4933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4934</v>
      </c>
      <c r="B303" s="234" t="s">
        <v>4935</v>
      </c>
      <c r="C303" s="234" t="s">
        <v>4936</v>
      </c>
      <c r="D303" s="234" t="s">
        <v>4937</v>
      </c>
      <c r="E303" s="234" t="s">
        <v>25</v>
      </c>
      <c r="F303" s="234" t="s">
        <v>25</v>
      </c>
      <c r="G303" s="234" t="s">
        <v>25</v>
      </c>
      <c r="H303" s="234" t="s">
        <v>4938</v>
      </c>
      <c r="I303" s="234" t="s">
        <v>3841</v>
      </c>
      <c r="J303" s="234" t="s">
        <v>4939</v>
      </c>
      <c r="K303" s="237">
        <f>IF(COUNTIF(L303:AY303,"&lt;&gt;")=0,"",SUMPRODUCT(((Recommendations[ImplStatus]="Implemented")+(Recommendations[ImplStatus]="Compensated"))*ISNUMBER(MATCH(Recommendations[Id],L303:AY303,0)))/COUNTIF(L303:AY303,"&lt;&gt;"))</f>
        <v>0</v>
      </c>
      <c r="L303" s="240" t="s">
        <v>134</v>
      </c>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4940</v>
      </c>
      <c r="B304" s="234" t="s">
        <v>4941</v>
      </c>
      <c r="C304" s="234" t="s">
        <v>4942</v>
      </c>
      <c r="D304" s="234" t="s">
        <v>4937</v>
      </c>
      <c r="E304" s="234" t="s">
        <v>25</v>
      </c>
      <c r="F304" s="234" t="s">
        <v>4943</v>
      </c>
      <c r="G304" s="234" t="s">
        <v>25</v>
      </c>
      <c r="H304" s="234" t="s">
        <v>4944</v>
      </c>
      <c r="I304" s="234" t="s">
        <v>25</v>
      </c>
      <c r="J304" s="234" t="s">
        <v>4945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4946</v>
      </c>
      <c r="B305" s="234" t="s">
        <v>4947</v>
      </c>
      <c r="C305" s="234" t="s">
        <v>4948</v>
      </c>
      <c r="D305" s="234" t="s">
        <v>4949</v>
      </c>
      <c r="E305" s="234" t="s">
        <v>25</v>
      </c>
      <c r="F305" s="234" t="s">
        <v>25</v>
      </c>
      <c r="G305" s="234" t="s">
        <v>25</v>
      </c>
      <c r="H305" s="234" t="s">
        <v>4950</v>
      </c>
      <c r="I305" s="234" t="s">
        <v>4951</v>
      </c>
      <c r="J305" s="234" t="s">
        <v>4952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4953</v>
      </c>
      <c r="B306" s="234" t="s">
        <v>4954</v>
      </c>
      <c r="C306" s="234" t="s">
        <v>4955</v>
      </c>
      <c r="D306" s="234" t="s">
        <v>4956</v>
      </c>
      <c r="E306" s="234" t="s">
        <v>25</v>
      </c>
      <c r="F306" s="234" t="s">
        <v>25</v>
      </c>
      <c r="G306" s="234" t="s">
        <v>25</v>
      </c>
      <c r="H306" s="234" t="s">
        <v>4957</v>
      </c>
      <c r="I306" s="234" t="s">
        <v>3841</v>
      </c>
      <c r="J306" s="234" t="s">
        <v>4958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1050</v>
      </c>
      <c r="B307" s="233" t="s">
        <v>4959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4960</v>
      </c>
      <c r="B308" s="234" t="s">
        <v>4961</v>
      </c>
      <c r="C308" s="234" t="s">
        <v>4962</v>
      </c>
      <c r="D308" s="234" t="s">
        <v>4956</v>
      </c>
      <c r="E308" s="234" t="s">
        <v>25</v>
      </c>
      <c r="F308" s="234" t="s">
        <v>4963</v>
      </c>
      <c r="G308" s="234" t="s">
        <v>25</v>
      </c>
      <c r="H308" s="234" t="s">
        <v>4964</v>
      </c>
      <c r="I308" s="234" t="s">
        <v>4965</v>
      </c>
      <c r="J308" s="234" t="s">
        <v>4966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1054</v>
      </c>
      <c r="B309" s="233" t="s">
        <v>4967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4968</v>
      </c>
      <c r="B310" s="234" t="s">
        <v>4969</v>
      </c>
      <c r="C310" s="234" t="s">
        <v>4970</v>
      </c>
      <c r="D310" s="234" t="s">
        <v>25</v>
      </c>
      <c r="E310" s="234" t="s">
        <v>25</v>
      </c>
      <c r="F310" s="234" t="s">
        <v>4971</v>
      </c>
      <c r="G310" s="234" t="s">
        <v>25</v>
      </c>
      <c r="H310" s="234" t="s">
        <v>4972</v>
      </c>
      <c r="I310" s="234" t="s">
        <v>4973</v>
      </c>
      <c r="J310" s="234" t="s">
        <v>4974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4975</v>
      </c>
      <c r="B311" s="234" t="s">
        <v>4976</v>
      </c>
      <c r="C311" s="234" t="s">
        <v>4977</v>
      </c>
      <c r="D311" s="234" t="s">
        <v>4978</v>
      </c>
      <c r="E311" s="234" t="s">
        <v>25</v>
      </c>
      <c r="F311" s="234" t="s">
        <v>25</v>
      </c>
      <c r="G311" s="234" t="s">
        <v>4979</v>
      </c>
      <c r="H311" s="234" t="s">
        <v>4980</v>
      </c>
      <c r="I311" s="234" t="s">
        <v>25</v>
      </c>
      <c r="J311" s="234" t="s">
        <v>4981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4982</v>
      </c>
      <c r="B312" s="234" t="s">
        <v>4983</v>
      </c>
      <c r="C312" s="234" t="s">
        <v>4984</v>
      </c>
      <c r="D312" s="234" t="s">
        <v>4985</v>
      </c>
      <c r="E312" s="234" t="s">
        <v>25</v>
      </c>
      <c r="F312" s="234" t="s">
        <v>25</v>
      </c>
      <c r="G312" s="234" t="s">
        <v>25</v>
      </c>
      <c r="H312" s="234" t="s">
        <v>4986</v>
      </c>
      <c r="I312" s="234" t="s">
        <v>25</v>
      </c>
      <c r="J312" s="234" t="s">
        <v>4987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4988</v>
      </c>
      <c r="B313" s="234" t="s">
        <v>4989</v>
      </c>
      <c r="C313" s="234" t="s">
        <v>4990</v>
      </c>
      <c r="D313" s="234" t="s">
        <v>4991</v>
      </c>
      <c r="E313" s="234" t="s">
        <v>25</v>
      </c>
      <c r="F313" s="234" t="s">
        <v>25</v>
      </c>
      <c r="G313" s="234" t="s">
        <v>4992</v>
      </c>
      <c r="H313" s="234" t="s">
        <v>4993</v>
      </c>
      <c r="I313" s="234" t="s">
        <v>4994</v>
      </c>
      <c r="J313" s="234" t="s">
        <v>4995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4996</v>
      </c>
      <c r="B314" s="234" t="s">
        <v>4997</v>
      </c>
      <c r="C314" s="234" t="s">
        <v>4998</v>
      </c>
      <c r="D314" s="234" t="s">
        <v>4999</v>
      </c>
      <c r="E314" s="234" t="s">
        <v>25</v>
      </c>
      <c r="F314" s="234" t="s">
        <v>25</v>
      </c>
      <c r="G314" s="234" t="s">
        <v>5000</v>
      </c>
      <c r="H314" s="234" t="s">
        <v>5001</v>
      </c>
      <c r="I314" s="234" t="s">
        <v>5002</v>
      </c>
      <c r="J314" s="234" t="s">
        <v>5003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5004</v>
      </c>
      <c r="B315" s="233" t="s">
        <v>5005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5006</v>
      </c>
      <c r="B316" s="234" t="s">
        <v>5007</v>
      </c>
      <c r="C316" s="234" t="s">
        <v>5008</v>
      </c>
      <c r="D316" s="234" t="s">
        <v>25</v>
      </c>
      <c r="E316" s="234" t="s">
        <v>25</v>
      </c>
      <c r="F316" s="234" t="s">
        <v>25</v>
      </c>
      <c r="G316" s="234" t="s">
        <v>25</v>
      </c>
      <c r="H316" s="234" t="s">
        <v>5009</v>
      </c>
      <c r="I316" s="234" t="s">
        <v>5010</v>
      </c>
      <c r="J316" s="234" t="s">
        <v>5011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5012</v>
      </c>
      <c r="B317" s="234" t="s">
        <v>5013</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5014</v>
      </c>
      <c r="B318" s="233" t="s">
        <v>5015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5016</v>
      </c>
      <c r="B319" s="234" t="s">
        <v>5017</v>
      </c>
      <c r="C319" s="234" t="s">
        <v>5018</v>
      </c>
      <c r="D319" s="234" t="s">
        <v>5019</v>
      </c>
      <c r="E319" s="234" t="s">
        <v>25</v>
      </c>
      <c r="F319" s="234" t="s">
        <v>5020</v>
      </c>
      <c r="G319" s="234" t="s">
        <v>5021</v>
      </c>
      <c r="H319" s="234" t="s">
        <v>5022</v>
      </c>
      <c r="I319" s="234" t="s">
        <v>25</v>
      </c>
      <c r="J319" s="234" t="s">
        <v>5023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5024</v>
      </c>
      <c r="B320" s="234" t="s">
        <v>5025</v>
      </c>
      <c r="C320" s="234" t="s">
        <v>5026</v>
      </c>
      <c r="D320" s="234" t="s">
        <v>5027</v>
      </c>
      <c r="E320" s="234" t="s">
        <v>25</v>
      </c>
      <c r="F320" s="234" t="s">
        <v>25</v>
      </c>
      <c r="G320" s="234" t="s">
        <v>25</v>
      </c>
      <c r="H320" s="234" t="s">
        <v>5028</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5029</v>
      </c>
      <c r="B321" s="234" t="s">
        <v>5030</v>
      </c>
      <c r="C321" s="234" t="s">
        <v>5031</v>
      </c>
      <c r="D321" s="234" t="s">
        <v>5032</v>
      </c>
      <c r="E321" s="234" t="s">
        <v>25</v>
      </c>
      <c r="F321" s="234" t="s">
        <v>25</v>
      </c>
      <c r="G321" s="234" t="s">
        <v>25</v>
      </c>
      <c r="H321" s="234" t="s">
        <v>5033</v>
      </c>
      <c r="I321" s="234" t="s">
        <v>25</v>
      </c>
      <c r="J321" s="234" t="s">
        <v>5034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5035</v>
      </c>
      <c r="B322" s="234" t="s">
        <v>5036</v>
      </c>
      <c r="C322" s="234" t="s">
        <v>5037</v>
      </c>
      <c r="D322" s="234" t="s">
        <v>5038</v>
      </c>
      <c r="E322" s="234" t="s">
        <v>25</v>
      </c>
      <c r="F322" s="234" t="s">
        <v>25</v>
      </c>
      <c r="G322" s="234" t="s">
        <v>25</v>
      </c>
      <c r="H322" s="234" t="s">
        <v>5039</v>
      </c>
      <c r="I322" s="234" t="s">
        <v>25</v>
      </c>
      <c r="J322" s="234" t="s">
        <v>5040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5041</v>
      </c>
      <c r="B323" s="234" t="s">
        <v>5042</v>
      </c>
      <c r="C323" s="234" t="s">
        <v>5043</v>
      </c>
      <c r="D323" s="234" t="s">
        <v>25</v>
      </c>
      <c r="E323" s="234" t="s">
        <v>25</v>
      </c>
      <c r="F323" s="234" t="s">
        <v>25</v>
      </c>
      <c r="G323" s="234" t="s">
        <v>25</v>
      </c>
      <c r="H323" s="234" t="s">
        <v>5044</v>
      </c>
      <c r="I323" s="234" t="s">
        <v>3841</v>
      </c>
      <c r="J323" s="234" t="s">
        <v>5045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5046</v>
      </c>
      <c r="B324" s="234" t="s">
        <v>5047</v>
      </c>
      <c r="C324" s="234" t="s">
        <v>5048</v>
      </c>
      <c r="D324" s="234" t="s">
        <v>25</v>
      </c>
      <c r="E324" s="234" t="s">
        <v>25</v>
      </c>
      <c r="F324" s="234" t="s">
        <v>25</v>
      </c>
      <c r="G324" s="234" t="s">
        <v>25</v>
      </c>
      <c r="H324" s="234" t="s">
        <v>5049</v>
      </c>
      <c r="I324" s="234" t="s">
        <v>5050</v>
      </c>
      <c r="J324" s="234" t="s">
        <v>5051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5052</v>
      </c>
      <c r="B325" s="234" t="s">
        <v>5053</v>
      </c>
      <c r="C325" s="234" t="s">
        <v>5054</v>
      </c>
      <c r="D325" s="234" t="s">
        <v>5055</v>
      </c>
      <c r="E325" s="234" t="s">
        <v>25</v>
      </c>
      <c r="F325" s="234" t="s">
        <v>25</v>
      </c>
      <c r="G325" s="234" t="s">
        <v>25</v>
      </c>
      <c r="H325" s="234" t="s">
        <v>5056</v>
      </c>
      <c r="I325" s="234" t="s">
        <v>25</v>
      </c>
      <c r="J325" s="234" t="s">
        <v>5057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5058</v>
      </c>
      <c r="B326" s="241" t="s">
        <v>5059</v>
      </c>
      <c r="C326" s="241" t="s">
        <v>5060</v>
      </c>
      <c r="D326" s="241" t="s">
        <v>5061</v>
      </c>
      <c r="E326" s="241" t="s">
        <v>25</v>
      </c>
      <c r="F326" s="241" t="s">
        <v>25</v>
      </c>
      <c r="G326" s="241" t="s">
        <v>25</v>
      </c>
      <c r="H326" s="241" t="s">
        <v>5062</v>
      </c>
      <c r="I326" s="241" t="s">
        <v>3841</v>
      </c>
      <c r="J326" s="241" t="s">
        <v>5063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343</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IFERROR(INDEX('Recommendations'!$I$2:$I$49, MATCH(L2,'Recommendations'!$B$2:$B$49,0))="Implemented", FALSE))</xm:f>
            <x14:dxf>
              <font>
                <color rgb="FF000000"/>
              </font>
              <fill>
                <patternFill>
                  <bgColor rgb="FF3C7D22"/>
                </patternFill>
              </fill>
            </x14:dxf>
          </x14:cfRule>
          <x14:cfRule type="expression" priority="2" id="{00000000-000E-0000-0A00-000002000000}">
            <xm:f>AND(L2&lt;&gt;"", IFERROR(INDEX('Recommendations'!$I$2:$I$49, MATCH(L2,'Recommendations'!$B$2:$B$49,0))="Compensated", FALSE))</xm:f>
            <x14:dxf>
              <font>
                <color rgb="FF000000"/>
              </font>
              <fill>
                <patternFill>
                  <bgColor rgb="FFC6E0B4"/>
                </patternFill>
              </fill>
            </x14:dxf>
          </x14:cfRule>
          <x14:cfRule type="expression" priority="3" id="{00000000-000E-0000-0A00-000003000000}">
            <xm:f>AND(L2&lt;&gt;"", IFERROR(INDEX('Recommendations'!$I$2:$I$49, MATCH(L2,'Recommendations'!$B$2:$B$49,0))="Testing", FALSE))</xm:f>
            <x14:dxf>
              <font>
                <color rgb="FF000000"/>
              </font>
              <fill>
                <patternFill>
                  <bgColor rgb="FFFFC000"/>
                </patternFill>
              </fill>
            </x14:dxf>
          </x14:cfRule>
          <x14:cfRule type="expression" priority="4" id="{00000000-000E-0000-0A00-000004000000}">
            <xm:f>AND(L2&lt;&gt;"", IFERROR(INDEX('Recommendations'!$I$2:$I$49, MATCH(L2,'Recommendations'!$B$2:$B$49,0))="Failed", FALSE))</xm:f>
            <x14:dxf>
              <font>
                <color rgb="FF000000"/>
              </font>
              <fill>
                <patternFill>
                  <bgColor rgb="FFD82891"/>
                </patternFill>
              </fill>
            </x14:dxf>
          </x14:cfRule>
          <x14:cfRule type="expression" priority="5" id="{00000000-000E-0000-0A00-000005000000}">
            <xm:f>AND(L2&lt;&gt;"", IFERROR(INDEX('Recommendations'!$I$2:$I$49, MATCH(L2,'Recommendations'!$B$2:$B$49,0))="Risk Accepted", FALSE))</xm:f>
            <x14:dxf>
              <font>
                <color rgb="FF000000"/>
              </font>
              <fill>
                <patternFill>
                  <bgColor rgb="FFD9D9D9"/>
                </patternFill>
              </fill>
            </x14:dxf>
          </x14:cfRule>
          <x14:cfRule type="expression" priority="6" id="{00000000-000E-0000-0A00-000006000000}">
            <xm:f>AND(L2&lt;&gt;"", IFERROR(INDEX('Recommendations'!$I$2:$I$49, MATCH(L2,'Recommendations'!$B$2:$B$49,0))="N/A",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56" t="s">
        <v>424</v>
      </c>
      <c r="C2" s="257"/>
      <c r="D2" s="257"/>
      <c r="E2" s="257"/>
      <c r="F2" s="257"/>
      <c r="G2" s="257"/>
      <c r="H2" s="257"/>
      <c r="I2" s="257"/>
    </row>
    <row r="4" spans="2:15" ht="18.5" x14ac:dyDescent="0.45">
      <c r="B4" s="39" t="s">
        <v>425</v>
      </c>
    </row>
    <row r="5" spans="2:15" x14ac:dyDescent="0.35">
      <c r="B5" s="41" t="s">
        <v>25</v>
      </c>
      <c r="C5" s="41" t="s">
        <v>426</v>
      </c>
      <c r="D5" s="41" t="s">
        <v>427</v>
      </c>
      <c r="F5" s="258" t="s">
        <v>428</v>
      </c>
      <c r="G5" s="258"/>
      <c r="H5" s="258"/>
      <c r="I5" s="259" t="s">
        <v>429</v>
      </c>
      <c r="J5" s="259"/>
      <c r="K5" s="259"/>
      <c r="L5" s="259"/>
      <c r="M5" s="259"/>
      <c r="N5" s="259"/>
      <c r="O5" s="259"/>
    </row>
    <row r="6" spans="2:15" x14ac:dyDescent="0.35">
      <c r="B6" s="47" t="s">
        <v>430</v>
      </c>
      <c r="C6" s="48">
        <v>48</v>
      </c>
      <c r="D6" s="49" t="s">
        <v>25</v>
      </c>
      <c r="F6" s="258" t="s">
        <v>431</v>
      </c>
      <c r="G6" s="258"/>
      <c r="H6" s="258"/>
      <c r="I6" s="260" t="s">
        <v>432</v>
      </c>
      <c r="J6" s="260"/>
      <c r="K6" s="260"/>
      <c r="L6" s="260"/>
      <c r="M6" s="260"/>
      <c r="N6" s="260"/>
      <c r="O6" s="260"/>
    </row>
    <row r="7" spans="2:15" x14ac:dyDescent="0.35">
      <c r="B7" s="50" t="s">
        <v>433</v>
      </c>
      <c r="C7" s="51">
        <f>C6-C8-C9</f>
        <v>48</v>
      </c>
      <c r="D7" s="52">
        <f>IF(C6&gt;0,C7/C6,0)</f>
        <v>1</v>
      </c>
      <c r="F7" s="258" t="s">
        <v>434</v>
      </c>
      <c r="G7" s="258"/>
      <c r="H7" s="258"/>
      <c r="I7" s="260" t="s">
        <v>432</v>
      </c>
      <c r="J7" s="260"/>
      <c r="K7" s="260"/>
      <c r="L7" s="260"/>
      <c r="M7" s="260"/>
      <c r="N7" s="260"/>
      <c r="O7" s="260"/>
    </row>
    <row r="8" spans="2:15" x14ac:dyDescent="0.35">
      <c r="B8" s="43" t="s">
        <v>435</v>
      </c>
      <c r="C8" s="44">
        <f>COUNTIF('Recommendations'!I:I,"Risk Accepted")</f>
        <v>0</v>
      </c>
      <c r="D8" s="45">
        <f>IF(C6&gt;0,C8/C6,0)</f>
        <v>0</v>
      </c>
      <c r="F8" s="258" t="s">
        <v>436</v>
      </c>
      <c r="G8" s="258"/>
      <c r="H8" s="258"/>
      <c r="I8" s="260" t="s">
        <v>432</v>
      </c>
      <c r="J8" s="260"/>
      <c r="K8" s="260"/>
      <c r="L8" s="260"/>
      <c r="M8" s="260"/>
      <c r="N8" s="260"/>
      <c r="O8" s="260"/>
    </row>
    <row r="9" spans="2:15" x14ac:dyDescent="0.35">
      <c r="B9" s="43" t="s">
        <v>437</v>
      </c>
      <c r="C9" s="44">
        <f>COUNTIF('Recommendations'!I:I,"N/A")</f>
        <v>0</v>
      </c>
      <c r="D9" s="45">
        <f>IF(C6&gt;0,C9/C6,0)</f>
        <v>0</v>
      </c>
      <c r="F9" s="258" t="s">
        <v>438</v>
      </c>
      <c r="G9" s="258"/>
      <c r="H9" s="258"/>
      <c r="I9" s="260" t="s">
        <v>432</v>
      </c>
      <c r="J9" s="260"/>
      <c r="K9" s="260"/>
      <c r="L9" s="260"/>
      <c r="M9" s="260"/>
      <c r="N9" s="260"/>
      <c r="O9" s="260"/>
    </row>
    <row r="12" spans="2:15" ht="18.5" x14ac:dyDescent="0.45">
      <c r="B12" s="39" t="s">
        <v>439</v>
      </c>
    </row>
    <row r="14" spans="2:15" x14ac:dyDescent="0.35">
      <c r="B14" s="53" t="s">
        <v>440</v>
      </c>
    </row>
    <row r="15" spans="2:15" x14ac:dyDescent="0.35">
      <c r="B15" s="41" t="s">
        <v>25</v>
      </c>
      <c r="C15" s="41" t="s">
        <v>441</v>
      </c>
      <c r="D15" s="41" t="s">
        <v>442</v>
      </c>
      <c r="E15" s="41" t="s">
        <v>443</v>
      </c>
      <c r="F15" s="41" t="s">
        <v>444</v>
      </c>
    </row>
    <row r="16" spans="2:15" x14ac:dyDescent="0.35">
      <c r="B16" s="43" t="s">
        <v>445</v>
      </c>
      <c r="C16" s="44">
        <f>COUNTIF('Recommendations'!P:P,"Resolved")</f>
        <v>0</v>
      </c>
      <c r="D16" s="44">
        <f>COUNTIF('Recommendations'!P:P,"Testing")</f>
        <v>0</v>
      </c>
      <c r="E16" s="44">
        <f>COUNTIF('Recommendations'!P:P,"Outstanding")</f>
        <v>48</v>
      </c>
      <c r="F16" s="44">
        <f>SUM(C16:E16)</f>
        <v>48</v>
      </c>
    </row>
    <row r="18" spans="2:6" x14ac:dyDescent="0.35">
      <c r="B18" s="53" t="s">
        <v>446</v>
      </c>
    </row>
    <row r="19" spans="2:6" x14ac:dyDescent="0.35">
      <c r="B19" s="54" t="s">
        <v>25</v>
      </c>
      <c r="C19" s="54" t="s">
        <v>441</v>
      </c>
      <c r="D19" s="54" t="s">
        <v>442</v>
      </c>
      <c r="E19" s="54" t="s">
        <v>443</v>
      </c>
      <c r="F19" s="54" t="s">
        <v>25</v>
      </c>
    </row>
    <row r="20" spans="2:6" x14ac:dyDescent="0.35">
      <c r="B20" s="43" t="s">
        <v>445</v>
      </c>
      <c r="C20" s="45">
        <f>IF(F16&gt;0, C16/F16, 0)</f>
        <v>0</v>
      </c>
      <c r="D20" s="45">
        <f>IF(F16&gt;0, D16/F16, 0)</f>
        <v>0</v>
      </c>
      <c r="E20" s="45">
        <f>IF(F16&gt;0, E16/F16, 0)</f>
        <v>1</v>
      </c>
      <c r="F20" s="46" t="s">
        <v>25</v>
      </c>
    </row>
    <row r="25" spans="2:6" ht="18.5" x14ac:dyDescent="0.45">
      <c r="B25" s="39" t="s">
        <v>447</v>
      </c>
    </row>
    <row r="27" spans="2:6" x14ac:dyDescent="0.35">
      <c r="B27" s="53" t="s">
        <v>440</v>
      </c>
    </row>
    <row r="28" spans="2:6" x14ac:dyDescent="0.35">
      <c r="B28" s="41" t="s">
        <v>4</v>
      </c>
      <c r="C28" s="41" t="s">
        <v>441</v>
      </c>
      <c r="D28" s="41" t="s">
        <v>442</v>
      </c>
      <c r="E28" s="41" t="s">
        <v>443</v>
      </c>
      <c r="F28" s="41" t="s">
        <v>444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43</v>
      </c>
      <c r="F29" s="44">
        <f>SUM(C29:E29)</f>
        <v>43</v>
      </c>
    </row>
    <row r="30" spans="2:6" x14ac:dyDescent="0.35">
      <c r="B30" s="43" t="s">
        <v>61</v>
      </c>
      <c r="C30" s="44">
        <f>COUNTIFS('Recommendations'!E:E,"Level 2",'Recommendations'!P:P,"=Resolved")</f>
        <v>0</v>
      </c>
      <c r="D30" s="44">
        <f>COUNTIFS('Recommendations'!E:E,"=Level 2",'Recommendations'!P:P,"=Testing")</f>
        <v>0</v>
      </c>
      <c r="E30" s="44">
        <f>COUNTIFS('Recommendations'!E:E,"=Level 2",'Recommendations'!P:P,"=Outstanding")</f>
        <v>5</v>
      </c>
      <c r="F30" s="44">
        <f>SUM(C30:E30)</f>
        <v>5</v>
      </c>
    </row>
    <row r="32" spans="2:6" x14ac:dyDescent="0.35">
      <c r="B32" s="53" t="s">
        <v>446</v>
      </c>
    </row>
    <row r="33" spans="2:6" x14ac:dyDescent="0.35">
      <c r="B33" s="54" t="s">
        <v>4</v>
      </c>
      <c r="C33" s="54" t="s">
        <v>441</v>
      </c>
      <c r="D33" s="54" t="s">
        <v>442</v>
      </c>
      <c r="E33" s="54" t="s">
        <v>443</v>
      </c>
      <c r="F33" s="54" t="s">
        <v>25</v>
      </c>
    </row>
    <row r="34" spans="2:6" x14ac:dyDescent="0.35">
      <c r="B34" s="43" t="s">
        <v>21</v>
      </c>
      <c r="C34" s="45">
        <f>IF(F29&gt;0, C29/F29, 0)</f>
        <v>0</v>
      </c>
      <c r="D34" s="45">
        <f>IF(F29&gt;0, D29/F29, 0)</f>
        <v>0</v>
      </c>
      <c r="E34" s="45">
        <f>IF(F29&gt;0, E29/F29, 0)</f>
        <v>1</v>
      </c>
      <c r="F34" s="46" t="s">
        <v>25</v>
      </c>
    </row>
    <row r="35" spans="2:6" x14ac:dyDescent="0.35">
      <c r="B35" s="43" t="s">
        <v>61</v>
      </c>
      <c r="C35" s="45">
        <f>IF(F30&gt;0, C30/F30, 0)</f>
        <v>0</v>
      </c>
      <c r="D35" s="45">
        <f>IF(F30&gt;0, D30/F30, 0)</f>
        <v>0</v>
      </c>
      <c r="E35" s="45">
        <f>IF(F30&gt;0, E30/F30, 0)</f>
        <v>1</v>
      </c>
      <c r="F35" s="46" t="s">
        <v>25</v>
      </c>
    </row>
    <row r="40" spans="2:6" ht="18.5" x14ac:dyDescent="0.45">
      <c r="B40" s="39" t="s">
        <v>448</v>
      </c>
    </row>
    <row r="42" spans="2:6" x14ac:dyDescent="0.35">
      <c r="B42" s="53" t="s">
        <v>440</v>
      </c>
    </row>
    <row r="43" spans="2:6" x14ac:dyDescent="0.35">
      <c r="B43" s="41" t="s">
        <v>7</v>
      </c>
      <c r="C43" s="41" t="s">
        <v>441</v>
      </c>
      <c r="D43" s="41" t="s">
        <v>442</v>
      </c>
      <c r="E43" s="41" t="s">
        <v>443</v>
      </c>
      <c r="F43" s="41" t="s">
        <v>444</v>
      </c>
    </row>
    <row r="44" spans="2:6" x14ac:dyDescent="0.35">
      <c r="B44" s="43" t="s">
        <v>449</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450</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451</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452</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453</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48</v>
      </c>
      <c r="F49" s="44">
        <f t="shared" si="0"/>
        <v>48</v>
      </c>
    </row>
    <row r="51" spans="2:6" x14ac:dyDescent="0.35">
      <c r="B51" s="53" t="s">
        <v>446</v>
      </c>
    </row>
    <row r="52" spans="2:6" x14ac:dyDescent="0.35">
      <c r="B52" s="54" t="s">
        <v>7</v>
      </c>
      <c r="C52" s="54" t="s">
        <v>441</v>
      </c>
      <c r="D52" s="54" t="s">
        <v>442</v>
      </c>
      <c r="E52" s="54" t="s">
        <v>443</v>
      </c>
      <c r="F52" s="54" t="s">
        <v>25</v>
      </c>
    </row>
    <row r="53" spans="2:6" x14ac:dyDescent="0.35">
      <c r="B53" s="43" t="s">
        <v>449</v>
      </c>
      <c r="C53" s="45">
        <f t="shared" ref="C53:C58" si="1">IF(F44&gt;0, C44/F44, 0)</f>
        <v>0</v>
      </c>
      <c r="D53" s="45">
        <f t="shared" ref="D53:D58" si="2">IF(F44&gt;0, D44/F44, 0)</f>
        <v>0</v>
      </c>
      <c r="E53" s="45">
        <f t="shared" ref="E53:E58" si="3">IF(F44&gt;0, E44/F44, 0)</f>
        <v>0</v>
      </c>
      <c r="F53" s="46" t="s">
        <v>25</v>
      </c>
    </row>
    <row r="54" spans="2:6" x14ac:dyDescent="0.35">
      <c r="B54" s="43" t="s">
        <v>450</v>
      </c>
      <c r="C54" s="45">
        <f t="shared" si="1"/>
        <v>0</v>
      </c>
      <c r="D54" s="45">
        <f t="shared" si="2"/>
        <v>0</v>
      </c>
      <c r="E54" s="45">
        <f t="shared" si="3"/>
        <v>0</v>
      </c>
      <c r="F54" s="46" t="s">
        <v>25</v>
      </c>
    </row>
    <row r="55" spans="2:6" x14ac:dyDescent="0.35">
      <c r="B55" s="43" t="s">
        <v>451</v>
      </c>
      <c r="C55" s="45">
        <f t="shared" si="1"/>
        <v>0</v>
      </c>
      <c r="D55" s="45">
        <f t="shared" si="2"/>
        <v>0</v>
      </c>
      <c r="E55" s="45">
        <f t="shared" si="3"/>
        <v>0</v>
      </c>
      <c r="F55" s="46" t="s">
        <v>25</v>
      </c>
    </row>
    <row r="56" spans="2:6" x14ac:dyDescent="0.35">
      <c r="B56" s="43" t="s">
        <v>452</v>
      </c>
      <c r="C56" s="45">
        <f t="shared" si="1"/>
        <v>0</v>
      </c>
      <c r="D56" s="45">
        <f t="shared" si="2"/>
        <v>0</v>
      </c>
      <c r="E56" s="45">
        <f t="shared" si="3"/>
        <v>0</v>
      </c>
      <c r="F56" s="46" t="s">
        <v>25</v>
      </c>
    </row>
    <row r="57" spans="2:6" x14ac:dyDescent="0.35">
      <c r="B57" s="43" t="s">
        <v>453</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454</v>
      </c>
    </row>
    <row r="65" spans="2:6" x14ac:dyDescent="0.35">
      <c r="B65" s="53" t="s">
        <v>440</v>
      </c>
    </row>
    <row r="66" spans="2:6" x14ac:dyDescent="0.35">
      <c r="B66" s="41" t="s">
        <v>3</v>
      </c>
      <c r="C66" s="41" t="s">
        <v>441</v>
      </c>
      <c r="D66" s="41" t="s">
        <v>442</v>
      </c>
      <c r="E66" s="41" t="s">
        <v>443</v>
      </c>
      <c r="F66" s="41" t="s">
        <v>444</v>
      </c>
    </row>
    <row r="67" spans="2:6" x14ac:dyDescent="0.35">
      <c r="B67" s="43" t="s">
        <v>47</v>
      </c>
      <c r="C67" s="44">
        <f>COUNTIFS('Recommendations'!D:D,"Automated",'Recommendations'!P:P,"=Resolved")</f>
        <v>0</v>
      </c>
      <c r="D67" s="44">
        <f>COUNTIFS('Recommendations'!D:D,"=Automated",'Recommendations'!P:P,"=Testing")</f>
        <v>0</v>
      </c>
      <c r="E67" s="44">
        <f>COUNTIFS('Recommendations'!D:D,"=Automated",'Recommendations'!P:P,"=Outstanding")</f>
        <v>21</v>
      </c>
      <c r="F67" s="44">
        <f>SUM(C67:E67)</f>
        <v>21</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27</v>
      </c>
      <c r="F68" s="44">
        <f>SUM(C68:E68)</f>
        <v>27</v>
      </c>
    </row>
    <row r="70" spans="2:6" x14ac:dyDescent="0.35">
      <c r="B70" s="53" t="s">
        <v>446</v>
      </c>
    </row>
    <row r="71" spans="2:6" x14ac:dyDescent="0.35">
      <c r="B71" s="54" t="s">
        <v>3</v>
      </c>
      <c r="C71" s="54" t="s">
        <v>441</v>
      </c>
      <c r="D71" s="54" t="s">
        <v>442</v>
      </c>
      <c r="E71" s="54" t="s">
        <v>443</v>
      </c>
      <c r="F71" s="54" t="s">
        <v>25</v>
      </c>
    </row>
    <row r="72" spans="2:6" x14ac:dyDescent="0.35">
      <c r="B72" s="43" t="s">
        <v>47</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455</v>
      </c>
    </row>
    <row r="80" spans="2:6" x14ac:dyDescent="0.35">
      <c r="B80" s="53" t="s">
        <v>440</v>
      </c>
    </row>
    <row r="81" spans="2:6" x14ac:dyDescent="0.35">
      <c r="B81" s="41" t="s">
        <v>5</v>
      </c>
      <c r="C81" s="41" t="s">
        <v>441</v>
      </c>
      <c r="D81" s="41" t="s">
        <v>442</v>
      </c>
      <c r="E81" s="41" t="s">
        <v>443</v>
      </c>
      <c r="F81" s="41" t="s">
        <v>444</v>
      </c>
    </row>
    <row r="82" spans="2:6" x14ac:dyDescent="0.35">
      <c r="B82" s="43" t="s">
        <v>456</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457</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458</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459</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48</v>
      </c>
      <c r="F86" s="44">
        <f>SUM(C86:E86)</f>
        <v>48</v>
      </c>
    </row>
    <row r="88" spans="2:6" x14ac:dyDescent="0.35">
      <c r="B88" s="53" t="s">
        <v>446</v>
      </c>
    </row>
    <row r="89" spans="2:6" x14ac:dyDescent="0.35">
      <c r="B89" s="54" t="s">
        <v>5</v>
      </c>
      <c r="C89" s="54" t="s">
        <v>441</v>
      </c>
      <c r="D89" s="54" t="s">
        <v>442</v>
      </c>
      <c r="E89" s="54" t="s">
        <v>443</v>
      </c>
      <c r="F89" s="54" t="s">
        <v>25</v>
      </c>
    </row>
    <row r="90" spans="2:6" x14ac:dyDescent="0.35">
      <c r="B90" s="43" t="s">
        <v>456</v>
      </c>
      <c r="C90" s="45">
        <f>IF(F82&gt;0, C82/F82, 0)</f>
        <v>0</v>
      </c>
      <c r="D90" s="45">
        <f>IF(F82&gt;0, D82/F82, 0)</f>
        <v>0</v>
      </c>
      <c r="E90" s="45">
        <f>IF(F82&gt;0, E82/F82, 0)</f>
        <v>0</v>
      </c>
      <c r="F90" s="46" t="s">
        <v>25</v>
      </c>
    </row>
    <row r="91" spans="2:6" x14ac:dyDescent="0.35">
      <c r="B91" s="43" t="s">
        <v>457</v>
      </c>
      <c r="C91" s="45">
        <f>IF(F83&gt;0, C83/F83, 0)</f>
        <v>0</v>
      </c>
      <c r="D91" s="45">
        <f>IF(F83&gt;0, D83/F83, 0)</f>
        <v>0</v>
      </c>
      <c r="E91" s="45">
        <f>IF(F83&gt;0, E83/F83, 0)</f>
        <v>0</v>
      </c>
      <c r="F91" s="46" t="s">
        <v>25</v>
      </c>
    </row>
    <row r="92" spans="2:6" x14ac:dyDescent="0.35">
      <c r="B92" s="43" t="s">
        <v>458</v>
      </c>
      <c r="C92" s="45">
        <f>IF(F84&gt;0, C84/F84, 0)</f>
        <v>0</v>
      </c>
      <c r="D92" s="45">
        <f>IF(F84&gt;0, D84/F84, 0)</f>
        <v>0</v>
      </c>
      <c r="E92" s="45">
        <f>IF(F84&gt;0, E84/F84, 0)</f>
        <v>0</v>
      </c>
      <c r="F92" s="46" t="s">
        <v>25</v>
      </c>
    </row>
    <row r="93" spans="2:6" x14ac:dyDescent="0.35">
      <c r="B93" s="43" t="s">
        <v>459</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460</v>
      </c>
    </row>
    <row r="101" spans="2:6" x14ac:dyDescent="0.35">
      <c r="B101" s="53" t="s">
        <v>440</v>
      </c>
    </row>
    <row r="102" spans="2:6" x14ac:dyDescent="0.35">
      <c r="B102" s="41" t="s">
        <v>461</v>
      </c>
      <c r="C102" s="41" t="s">
        <v>441</v>
      </c>
      <c r="D102" s="41" t="s">
        <v>442</v>
      </c>
      <c r="E102" s="41" t="s">
        <v>443</v>
      </c>
      <c r="F102" s="41" t="s">
        <v>444</v>
      </c>
    </row>
    <row r="103" spans="2:6" x14ac:dyDescent="0.35">
      <c r="B103" s="43" t="s">
        <v>462</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463</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464</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48</v>
      </c>
      <c r="F106" s="44">
        <f>SUM(C106:E106)</f>
        <v>48</v>
      </c>
    </row>
    <row r="108" spans="2:6" x14ac:dyDescent="0.35">
      <c r="B108" s="53" t="s">
        <v>446</v>
      </c>
    </row>
    <row r="109" spans="2:6" x14ac:dyDescent="0.35">
      <c r="B109" s="54" t="s">
        <v>461</v>
      </c>
      <c r="C109" s="54" t="s">
        <v>441</v>
      </c>
      <c r="D109" s="54" t="s">
        <v>442</v>
      </c>
      <c r="E109" s="54" t="s">
        <v>443</v>
      </c>
      <c r="F109" s="54" t="s">
        <v>25</v>
      </c>
    </row>
    <row r="110" spans="2:6" x14ac:dyDescent="0.35">
      <c r="B110" s="43" t="s">
        <v>462</v>
      </c>
      <c r="C110" s="45">
        <f>IF(F103&gt;0, C103/F103, 0)</f>
        <v>0</v>
      </c>
      <c r="D110" s="45">
        <f>IF(F103&gt;0, D103/F103, 0)</f>
        <v>0</v>
      </c>
      <c r="E110" s="45">
        <f>IF(F103&gt;0, E103/F103, 0)</f>
        <v>0</v>
      </c>
      <c r="F110" s="46" t="s">
        <v>25</v>
      </c>
    </row>
    <row r="111" spans="2:6" x14ac:dyDescent="0.35">
      <c r="B111" s="43" t="s">
        <v>463</v>
      </c>
      <c r="C111" s="45">
        <f>IF(F104&gt;0, C104/F104, 0)</f>
        <v>0</v>
      </c>
      <c r="D111" s="45">
        <f>IF(F104&gt;0, D104/F104, 0)</f>
        <v>0</v>
      </c>
      <c r="E111" s="45">
        <f>IF(F104&gt;0, E104/F104, 0)</f>
        <v>0</v>
      </c>
      <c r="F111" s="46" t="s">
        <v>25</v>
      </c>
    </row>
    <row r="112" spans="2:6" x14ac:dyDescent="0.35">
      <c r="B112" s="43" t="s">
        <v>464</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465</v>
      </c>
      <c r="J118" s="39" t="s">
        <v>466</v>
      </c>
    </row>
    <row r="119" spans="2:15" x14ac:dyDescent="0.35">
      <c r="B119" s="41" t="s">
        <v>7</v>
      </c>
      <c r="C119" s="261" t="s">
        <v>467</v>
      </c>
      <c r="D119" s="261"/>
      <c r="E119" s="41" t="s">
        <v>433</v>
      </c>
      <c r="F119" s="41" t="s">
        <v>441</v>
      </c>
      <c r="G119" s="261" t="s">
        <v>468</v>
      </c>
      <c r="H119" s="261"/>
      <c r="J119" s="41" t="s">
        <v>7</v>
      </c>
      <c r="K119" s="41" t="s">
        <v>456</v>
      </c>
      <c r="L119" s="41" t="s">
        <v>457</v>
      </c>
      <c r="M119" s="41" t="s">
        <v>458</v>
      </c>
      <c r="N119" s="41" t="s">
        <v>459</v>
      </c>
      <c r="O119" s="41" t="s">
        <v>22</v>
      </c>
    </row>
    <row r="120" spans="2:15" x14ac:dyDescent="0.35">
      <c r="B120" s="47" t="s">
        <v>449</v>
      </c>
      <c r="C120" s="262" t="s">
        <v>25</v>
      </c>
      <c r="D120" s="262"/>
      <c r="E120" s="44">
        <f>COUNTIF('Recommendations'!H:H,"Phase1")-COUNTIFS('Recommendations'!H:H,"Phase1",'Recommendations'!I:I,"Risk Accepted")-COUNTIFS('Recommendations'!H:H,"Phase1",'Recommendations'!I:I,"N/A")</f>
        <v>0</v>
      </c>
      <c r="F120" s="44">
        <f>COUNTIFS('Recommendations'!H:H,"Phase1",'Recommendations'!P:P,"Resolved")</f>
        <v>0</v>
      </c>
      <c r="G120" s="263">
        <f t="shared" ref="G120:G125" si="4">IF(E120&gt;0,F120/E120,0)</f>
        <v>0</v>
      </c>
      <c r="H120" s="263"/>
      <c r="J120" s="47" t="s">
        <v>449</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450</v>
      </c>
      <c r="C121" s="262" t="s">
        <v>25</v>
      </c>
      <c r="D121" s="262"/>
      <c r="E121" s="44">
        <f>COUNTIF('Recommendations'!H:H,"Phase2")-COUNTIFS('Recommendations'!H:H,"Phase2",'Recommendations'!I:I,"Risk Accepted")-COUNTIFS('Recommendations'!H:H,"Phase2",'Recommendations'!I:I,"N/A")</f>
        <v>0</v>
      </c>
      <c r="F121" s="44">
        <f>COUNTIFS('Recommendations'!H:H,"Phase2",'Recommendations'!P:P,"Resolved")</f>
        <v>0</v>
      </c>
      <c r="G121" s="263">
        <f t="shared" si="4"/>
        <v>0</v>
      </c>
      <c r="H121" s="263"/>
      <c r="J121" s="47" t="s">
        <v>450</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451</v>
      </c>
      <c r="C122" s="262" t="s">
        <v>25</v>
      </c>
      <c r="D122" s="262"/>
      <c r="E122" s="44">
        <f>COUNTIF('Recommendations'!H:H,"Phase3")-COUNTIFS('Recommendations'!H:H,"Phase3",'Recommendations'!I:I,"Risk Accepted")-COUNTIFS('Recommendations'!H:H,"Phase3",'Recommendations'!I:I,"N/A")</f>
        <v>0</v>
      </c>
      <c r="F122" s="44">
        <f>COUNTIFS('Recommendations'!H:H,"Phase3",'Recommendations'!P:P,"Resolved")</f>
        <v>0</v>
      </c>
      <c r="G122" s="263">
        <f t="shared" si="4"/>
        <v>0</v>
      </c>
      <c r="H122" s="263"/>
      <c r="J122" s="47" t="s">
        <v>451</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452</v>
      </c>
      <c r="C123" s="262" t="s">
        <v>25</v>
      </c>
      <c r="D123" s="262"/>
      <c r="E123" s="44">
        <f>COUNTIF('Recommendations'!H:H,"Phase4")-COUNTIFS('Recommendations'!H:H,"Phase4",'Recommendations'!I:I,"Risk Accepted")-COUNTIFS('Recommendations'!H:H,"Phase4",'Recommendations'!I:I,"N/A")</f>
        <v>0</v>
      </c>
      <c r="F123" s="44">
        <f>COUNTIFS('Recommendations'!H:H,"Phase4",'Recommendations'!P:P,"Resolved")</f>
        <v>0</v>
      </c>
      <c r="G123" s="263">
        <f t="shared" si="4"/>
        <v>0</v>
      </c>
      <c r="H123" s="263"/>
      <c r="J123" s="47" t="s">
        <v>452</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453</v>
      </c>
      <c r="C124" s="262" t="s">
        <v>25</v>
      </c>
      <c r="D124" s="262"/>
      <c r="E124" s="44">
        <f>COUNTIF('Recommendations'!H:H,"Phase5")-COUNTIFS('Recommendations'!H:H,"Phase5",'Recommendations'!I:I,"Risk Accepted")-COUNTIFS('Recommendations'!H:H,"Phase5",'Recommendations'!I:I,"N/A")</f>
        <v>0</v>
      </c>
      <c r="F124" s="44">
        <f>COUNTIFS('Recommendations'!H:H,"Phase5",'Recommendations'!P:P,"Resolved")</f>
        <v>0</v>
      </c>
      <c r="G124" s="263">
        <f t="shared" si="4"/>
        <v>0</v>
      </c>
      <c r="H124" s="263"/>
      <c r="J124" s="47" t="s">
        <v>453</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62" t="s">
        <v>25</v>
      </c>
      <c r="D125" s="262"/>
      <c r="E125" s="44">
        <f>COUNTIF('Recommendations'!H:H,"Pending")-COUNTIFS('Recommendations'!H:H,"Pending",'Recommendations'!I:I,"Risk Accepted")-COUNTIFS('Recommendations'!H:H,"Pending",'Recommendations'!I:I,"N/A")</f>
        <v>48</v>
      </c>
      <c r="F125" s="44">
        <f>COUNTIFS('Recommendations'!H:H,"Pending",'Recommendations'!P:P,"Resolved")</f>
        <v>0</v>
      </c>
      <c r="G125" s="263">
        <f t="shared" si="4"/>
        <v>0</v>
      </c>
      <c r="H125" s="263"/>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48</v>
      </c>
    </row>
    <row r="132" spans="2:24" ht="21" x14ac:dyDescent="0.5">
      <c r="B132" s="39" t="s">
        <v>469</v>
      </c>
      <c r="P132" s="56" t="s">
        <v>470</v>
      </c>
    </row>
    <row r="134" spans="2:24" ht="60" customHeight="1" x14ac:dyDescent="0.35">
      <c r="B134" s="264" t="s">
        <v>471</v>
      </c>
      <c r="C134" s="257"/>
      <c r="D134" s="257"/>
      <c r="E134" s="257"/>
      <c r="F134" s="257"/>
      <c r="P134" s="264" t="s">
        <v>472</v>
      </c>
      <c r="Q134" s="257"/>
      <c r="R134" s="257"/>
      <c r="S134" s="257"/>
      <c r="T134" s="257"/>
      <c r="U134" s="257"/>
      <c r="V134" s="257"/>
      <c r="W134" s="257"/>
    </row>
    <row r="136" spans="2:24" ht="30" customHeight="1" x14ac:dyDescent="0.35">
      <c r="P136" s="57" t="s">
        <v>473</v>
      </c>
      <c r="Q136" s="58">
        <f>C16</f>
        <v>0</v>
      </c>
      <c r="R136" s="59"/>
      <c r="S136" s="58">
        <f>C82</f>
        <v>0</v>
      </c>
      <c r="T136" s="59"/>
      <c r="U136" s="58">
        <f>C83</f>
        <v>0</v>
      </c>
      <c r="V136" s="59"/>
      <c r="W136" s="58">
        <f>C84</f>
        <v>0</v>
      </c>
      <c r="X136" s="59"/>
    </row>
    <row r="137" spans="2:24" ht="35" customHeight="1" x14ac:dyDescent="0.35">
      <c r="P137" s="60" t="s">
        <v>474</v>
      </c>
      <c r="Q137" s="60" t="s">
        <v>475</v>
      </c>
      <c r="R137" s="60" t="s">
        <v>476</v>
      </c>
      <c r="S137" s="60" t="s">
        <v>477</v>
      </c>
      <c r="T137" s="60" t="s">
        <v>478</v>
      </c>
      <c r="U137" s="60" t="s">
        <v>479</v>
      </c>
      <c r="V137" s="60" t="s">
        <v>480</v>
      </c>
      <c r="W137" s="60" t="s">
        <v>481</v>
      </c>
      <c r="X137" s="60" t="s">
        <v>482</v>
      </c>
    </row>
    <row r="138" spans="2:24" x14ac:dyDescent="0.35">
      <c r="O138" s="61" t="s">
        <v>483</v>
      </c>
      <c r="P138" s="62" t="s">
        <v>484</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485</v>
      </c>
      <c r="P173" s="56" t="s">
        <v>486</v>
      </c>
    </row>
    <row r="175" spans="2:24" ht="45" customHeight="1" x14ac:dyDescent="0.35">
      <c r="B175" s="264" t="s">
        <v>487</v>
      </c>
      <c r="C175" s="257"/>
      <c r="D175" s="257"/>
      <c r="E175" s="257"/>
      <c r="F175" s="257"/>
      <c r="P175" s="264" t="s">
        <v>488</v>
      </c>
      <c r="Q175" s="257"/>
      <c r="R175" s="257"/>
      <c r="S175" s="257"/>
      <c r="T175" s="257"/>
      <c r="U175" s="257"/>
    </row>
    <row r="176" spans="2:24" ht="35" customHeight="1" x14ac:dyDescent="0.35">
      <c r="P176" s="261" t="s">
        <v>489</v>
      </c>
      <c r="Q176" s="261"/>
      <c r="R176" s="261" t="s">
        <v>490</v>
      </c>
      <c r="S176" s="261"/>
      <c r="T176" s="261"/>
    </row>
    <row r="177" spans="16:22" ht="30" customHeight="1" x14ac:dyDescent="0.35">
      <c r="P177" s="265">
        <v>0</v>
      </c>
      <c r="Q177" s="266"/>
      <c r="R177" s="267" t="s">
        <v>491</v>
      </c>
      <c r="S177" s="268"/>
      <c r="T177" s="268"/>
    </row>
    <row r="180" spans="16:22" ht="25" customHeight="1" x14ac:dyDescent="0.35">
      <c r="P180" s="65" t="s">
        <v>474</v>
      </c>
      <c r="Q180" s="65" t="s">
        <v>492</v>
      </c>
      <c r="R180" s="65" t="s">
        <v>493</v>
      </c>
      <c r="S180" s="269" t="s">
        <v>9</v>
      </c>
      <c r="T180" s="269"/>
      <c r="U180" s="269"/>
      <c r="V180" s="257"/>
    </row>
    <row r="181" spans="16:22" ht="20" customHeight="1" x14ac:dyDescent="0.35">
      <c r="P181" s="67"/>
      <c r="Q181" s="68"/>
      <c r="R181" s="69" t="str">
        <f>IF(AND(NOT(ISBLANK(Q181)), Dashboard!$P177&gt;0), Q181/Dashboard!$P177, "")</f>
        <v/>
      </c>
      <c r="S181" s="270"/>
      <c r="T181" s="271"/>
      <c r="U181" s="271"/>
      <c r="V181" s="271"/>
    </row>
    <row r="182" spans="16:22" ht="20" customHeight="1" x14ac:dyDescent="0.35">
      <c r="P182" s="67"/>
      <c r="Q182" s="68"/>
      <c r="R182" s="69" t="str">
        <f>IF(AND(NOT(ISBLANK(Q182)), Dashboard!$P177&gt;0), Q182/Dashboard!$P177, "")</f>
        <v/>
      </c>
      <c r="S182" s="270"/>
      <c r="T182" s="271"/>
      <c r="U182" s="271"/>
      <c r="V182" s="271"/>
    </row>
    <row r="183" spans="16:22" ht="20" customHeight="1" x14ac:dyDescent="0.35">
      <c r="P183" s="67"/>
      <c r="Q183" s="68"/>
      <c r="R183" s="69" t="str">
        <f>IF(AND(NOT(ISBLANK(Q183)), Dashboard!$P177&gt;0), Q183/Dashboard!$P177, "")</f>
        <v/>
      </c>
      <c r="S183" s="270"/>
      <c r="T183" s="271"/>
      <c r="U183" s="271"/>
      <c r="V183" s="271"/>
    </row>
    <row r="184" spans="16:22" ht="20" customHeight="1" x14ac:dyDescent="0.35">
      <c r="P184" s="67"/>
      <c r="Q184" s="68"/>
      <c r="R184" s="69" t="str">
        <f>IF(AND(NOT(ISBLANK(Q184)), Dashboard!$P177&gt;0), Q184/Dashboard!$P177, "")</f>
        <v/>
      </c>
      <c r="S184" s="270"/>
      <c r="T184" s="271"/>
      <c r="U184" s="271"/>
      <c r="V184" s="271"/>
    </row>
    <row r="185" spans="16:22" ht="20" customHeight="1" x14ac:dyDescent="0.35">
      <c r="P185" s="67"/>
      <c r="Q185" s="68"/>
      <c r="R185" s="69" t="str">
        <f>IF(AND(NOT(ISBLANK(Q185)), Dashboard!$P177&gt;0), Q185/Dashboard!$P177, "")</f>
        <v/>
      </c>
      <c r="S185" s="270"/>
      <c r="T185" s="271"/>
      <c r="U185" s="271"/>
      <c r="V185" s="271"/>
    </row>
    <row r="186" spans="16:22" ht="20" customHeight="1" x14ac:dyDescent="0.35">
      <c r="P186" s="67"/>
      <c r="Q186" s="68"/>
      <c r="R186" s="69" t="str">
        <f>IF(AND(NOT(ISBLANK(Q186)), Dashboard!$P177&gt;0), Q186/Dashboard!$P177, "")</f>
        <v/>
      </c>
      <c r="S186" s="270"/>
      <c r="T186" s="271"/>
      <c r="U186" s="271"/>
      <c r="V186" s="271"/>
    </row>
    <row r="187" spans="16:22" ht="20" customHeight="1" x14ac:dyDescent="0.35">
      <c r="P187" s="67"/>
      <c r="Q187" s="68"/>
      <c r="R187" s="69" t="str">
        <f>IF(AND(NOT(ISBLANK(Q187)), Dashboard!$P177&gt;0), Q187/Dashboard!$P177, "")</f>
        <v/>
      </c>
      <c r="S187" s="270"/>
      <c r="T187" s="271"/>
      <c r="U187" s="271"/>
      <c r="V187" s="271"/>
    </row>
    <row r="188" spans="16:22" ht="20" customHeight="1" x14ac:dyDescent="0.35">
      <c r="P188" s="67"/>
      <c r="Q188" s="68"/>
      <c r="R188" s="69" t="str">
        <f>IF(AND(NOT(ISBLANK(Q188)), Dashboard!$P177&gt;0), Q188/Dashboard!$P177, "")</f>
        <v/>
      </c>
      <c r="S188" s="270"/>
      <c r="T188" s="271"/>
      <c r="U188" s="271"/>
      <c r="V188" s="271"/>
    </row>
    <row r="189" spans="16:22" ht="20" customHeight="1" x14ac:dyDescent="0.35">
      <c r="P189" s="67"/>
      <c r="Q189" s="68"/>
      <c r="R189" s="69" t="str">
        <f>IF(AND(NOT(ISBLANK(Q189)), Dashboard!$P177&gt;0), Q189/Dashboard!$P177, "")</f>
        <v/>
      </c>
      <c r="S189" s="270"/>
      <c r="T189" s="271"/>
      <c r="U189" s="271"/>
      <c r="V189" s="271"/>
    </row>
    <row r="190" spans="16:22" ht="20" customHeight="1" x14ac:dyDescent="0.35">
      <c r="P190" s="67"/>
      <c r="Q190" s="68"/>
      <c r="R190" s="69" t="str">
        <f>IF(AND(NOT(ISBLANK(Q190)), Dashboard!$P177&gt;0), Q190/Dashboard!$P177, "")</f>
        <v/>
      </c>
      <c r="S190" s="270"/>
      <c r="T190" s="271"/>
      <c r="U190" s="271"/>
      <c r="V190" s="271"/>
    </row>
    <row r="191" spans="16:22" ht="20" customHeight="1" x14ac:dyDescent="0.35">
      <c r="P191" s="67"/>
      <c r="Q191" s="68"/>
      <c r="R191" s="69" t="str">
        <f>IF(AND(NOT(ISBLANK(Q191)), Dashboard!$P177&gt;0), Q191/Dashboard!$P177, "")</f>
        <v/>
      </c>
      <c r="S191" s="270"/>
      <c r="T191" s="271"/>
      <c r="U191" s="271"/>
      <c r="V191" s="271"/>
    </row>
    <row r="192" spans="16:22" ht="20" customHeight="1" x14ac:dyDescent="0.35">
      <c r="P192" s="67"/>
      <c r="Q192" s="68"/>
      <c r="R192" s="69" t="str">
        <f>IF(AND(NOT(ISBLANK(Q192)), Dashboard!$P177&gt;0), Q192/Dashboard!$P177, "")</f>
        <v/>
      </c>
      <c r="S192" s="270"/>
      <c r="T192" s="271"/>
      <c r="U192" s="271"/>
      <c r="V192" s="271"/>
    </row>
    <row r="193" spans="2:22" ht="20" customHeight="1" x14ac:dyDescent="0.35">
      <c r="P193" s="67"/>
      <c r="Q193" s="68"/>
      <c r="R193" s="69" t="str">
        <f>IF(AND(NOT(ISBLANK(Q193)), Dashboard!$P177&gt;0), Q193/Dashboard!$P177, "")</f>
        <v/>
      </c>
      <c r="S193" s="270"/>
      <c r="T193" s="271"/>
      <c r="U193" s="271"/>
      <c r="V193" s="271"/>
    </row>
    <row r="194" spans="2:22" ht="20" customHeight="1" x14ac:dyDescent="0.35">
      <c r="P194" s="67"/>
      <c r="Q194" s="68"/>
      <c r="R194" s="69" t="str">
        <f>IF(AND(NOT(ISBLANK(Q194)), Dashboard!$P177&gt;0), Q194/Dashboard!$P177, "")</f>
        <v/>
      </c>
      <c r="S194" s="270"/>
      <c r="T194" s="271"/>
      <c r="U194" s="271"/>
      <c r="V194" s="271"/>
    </row>
    <row r="195" spans="2:22" ht="20" customHeight="1" x14ac:dyDescent="0.35">
      <c r="P195" s="67"/>
      <c r="Q195" s="68"/>
      <c r="R195" s="69" t="str">
        <f>IF(AND(NOT(ISBLANK(Q195)), Dashboard!$P177&gt;0), Q195/Dashboard!$P177, "")</f>
        <v/>
      </c>
      <c r="S195" s="270"/>
      <c r="T195" s="271"/>
      <c r="U195" s="271"/>
      <c r="V195" s="271"/>
    </row>
    <row r="196" spans="2:22" ht="20" customHeight="1" x14ac:dyDescent="0.35">
      <c r="P196" s="67"/>
      <c r="Q196" s="68"/>
      <c r="R196" s="69" t="str">
        <f>IF(AND(NOT(ISBLANK(Q196)), Dashboard!$P177&gt;0), Q196/Dashboard!$P177, "")</f>
        <v/>
      </c>
      <c r="S196" s="270"/>
      <c r="T196" s="271"/>
      <c r="U196" s="271"/>
      <c r="V196" s="271"/>
    </row>
    <row r="197" spans="2:22" ht="20" customHeight="1" x14ac:dyDescent="0.35">
      <c r="P197" s="67"/>
      <c r="Q197" s="68"/>
      <c r="R197" s="69" t="str">
        <f>IF(AND(NOT(ISBLANK(Q197)), Dashboard!$P177&gt;0), Q197/Dashboard!$P177, "")</f>
        <v/>
      </c>
      <c r="S197" s="270"/>
      <c r="T197" s="271"/>
      <c r="U197" s="271"/>
      <c r="V197" s="271"/>
    </row>
    <row r="198" spans="2:22" ht="20" customHeight="1" x14ac:dyDescent="0.35">
      <c r="P198" s="67"/>
      <c r="Q198" s="68"/>
      <c r="R198" s="69" t="str">
        <f>IF(AND(NOT(ISBLANK(Q198)), Dashboard!$P177&gt;0), Q198/Dashboard!$P177, "")</f>
        <v/>
      </c>
      <c r="S198" s="270"/>
      <c r="T198" s="271"/>
      <c r="U198" s="271"/>
      <c r="V198" s="271"/>
    </row>
    <row r="199" spans="2:22" ht="20" customHeight="1" x14ac:dyDescent="0.35">
      <c r="P199" s="67"/>
      <c r="Q199" s="68"/>
      <c r="R199" s="69" t="str">
        <f>IF(AND(NOT(ISBLANK(Q199)), Dashboard!$P177&gt;0), Q199/Dashboard!$P177, "")</f>
        <v/>
      </c>
      <c r="S199" s="270"/>
      <c r="T199" s="271"/>
      <c r="U199" s="271"/>
      <c r="V199" s="271"/>
    </row>
    <row r="200" spans="2:22" ht="20" customHeight="1" x14ac:dyDescent="0.35">
      <c r="P200" s="67"/>
      <c r="Q200" s="68"/>
      <c r="R200" s="69" t="str">
        <f>IF(AND(NOT(ISBLANK(Q200)), Dashboard!$P177&gt;0), Q200/Dashboard!$P177, "")</f>
        <v/>
      </c>
      <c r="S200" s="270"/>
      <c r="T200" s="271"/>
      <c r="U200" s="271"/>
      <c r="V200" s="271"/>
    </row>
    <row r="204" spans="2:22" ht="32" customHeight="1" x14ac:dyDescent="0.35">
      <c r="B204" s="255" t="s">
        <v>343</v>
      </c>
      <c r="C204" s="255"/>
      <c r="D204" s="255"/>
      <c r="E204" s="255"/>
      <c r="F204" s="255"/>
      <c r="G204" s="255"/>
      <c r="H204" s="255"/>
      <c r="I204" s="255"/>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120:H125">
    <cfRule type="expression" dxfId="71" priority="4">
      <formula>$G120&gt;=0.8</formula>
    </cfRule>
    <cfRule type="expression" dxfId="70" priority="5">
      <formula>AND($G120&gt;=0.5,$G120&lt;0.8)</formula>
    </cfRule>
    <cfRule type="expression" dxfId="69" priority="6">
      <formula>$G120&lt;0.5</formula>
    </cfRule>
  </conditionalFormatting>
  <conditionalFormatting sqref="K120:K125">
    <cfRule type="cellIs" dxfId="68" priority="7" operator="greaterThan">
      <formula>0</formula>
    </cfRule>
  </conditionalFormatting>
  <conditionalFormatting sqref="L120:L125">
    <cfRule type="cellIs" dxfId="67" priority="8" operator="greaterThan">
      <formula>0</formula>
    </cfRule>
  </conditionalFormatting>
  <conditionalFormatting sqref="M120:M125">
    <cfRule type="cellIs" dxfId="66" priority="9" operator="greaterThan">
      <formula>0</formula>
    </cfRule>
  </conditionalFormatting>
  <conditionalFormatting sqref="N120:N12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49"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30</v>
      </c>
      <c r="P3" s="4" t="str">
        <f t="shared" si="0"/>
        <v>Outstanding</v>
      </c>
      <c r="Q3" s="13" t="s">
        <v>25</v>
      </c>
    </row>
    <row r="4" spans="1:17" ht="60" customHeight="1" x14ac:dyDescent="0.35">
      <c r="A4" s="11" t="s">
        <v>37</v>
      </c>
      <c r="B4" s="2" t="s">
        <v>38</v>
      </c>
      <c r="C4" s="1" t="s">
        <v>39</v>
      </c>
      <c r="D4" s="3" t="s">
        <v>20</v>
      </c>
      <c r="E4" s="3" t="s">
        <v>21</v>
      </c>
      <c r="F4" s="4" t="s">
        <v>22</v>
      </c>
      <c r="G4" s="4" t="s">
        <v>23</v>
      </c>
      <c r="H4" s="4" t="s">
        <v>24</v>
      </c>
      <c r="I4" s="4" t="s">
        <v>25</v>
      </c>
      <c r="J4" s="5" t="s">
        <v>25</v>
      </c>
      <c r="K4" s="5" t="s">
        <v>40</v>
      </c>
      <c r="L4" s="5" t="s">
        <v>41</v>
      </c>
      <c r="M4" s="5" t="s">
        <v>42</v>
      </c>
      <c r="N4" s="5" t="s">
        <v>43</v>
      </c>
      <c r="O4" s="5" t="s">
        <v>44</v>
      </c>
      <c r="P4" s="4" t="str">
        <f t="shared" si="0"/>
        <v>Outstanding</v>
      </c>
      <c r="Q4" s="13" t="s">
        <v>25</v>
      </c>
    </row>
    <row r="5" spans="1:17" ht="60" customHeight="1" x14ac:dyDescent="0.35">
      <c r="A5" s="11" t="s">
        <v>37</v>
      </c>
      <c r="B5" s="2" t="s">
        <v>45</v>
      </c>
      <c r="C5" s="1" t="s">
        <v>46</v>
      </c>
      <c r="D5" s="3" t="s">
        <v>47</v>
      </c>
      <c r="E5" s="3" t="s">
        <v>21</v>
      </c>
      <c r="F5" s="4" t="s">
        <v>22</v>
      </c>
      <c r="G5" s="4" t="s">
        <v>23</v>
      </c>
      <c r="H5" s="4" t="s">
        <v>24</v>
      </c>
      <c r="I5" s="4" t="s">
        <v>25</v>
      </c>
      <c r="J5" s="5" t="s">
        <v>25</v>
      </c>
      <c r="K5" s="5" t="s">
        <v>48</v>
      </c>
      <c r="L5" s="5" t="s">
        <v>49</v>
      </c>
      <c r="M5" s="5"/>
      <c r="N5" s="5" t="s">
        <v>50</v>
      </c>
      <c r="O5" s="5"/>
      <c r="P5" s="4" t="str">
        <f t="shared" si="0"/>
        <v>Outstanding</v>
      </c>
      <c r="Q5" s="13" t="s">
        <v>25</v>
      </c>
    </row>
    <row r="6" spans="1:17" ht="60" customHeight="1" x14ac:dyDescent="0.35">
      <c r="A6" s="11" t="s">
        <v>51</v>
      </c>
      <c r="B6" s="2" t="s">
        <v>52</v>
      </c>
      <c r="C6" s="1" t="s">
        <v>53</v>
      </c>
      <c r="D6" s="3" t="s">
        <v>20</v>
      </c>
      <c r="E6" s="3" t="s">
        <v>21</v>
      </c>
      <c r="F6" s="4" t="s">
        <v>22</v>
      </c>
      <c r="G6" s="4" t="s">
        <v>23</v>
      </c>
      <c r="H6" s="4" t="s">
        <v>24</v>
      </c>
      <c r="I6" s="4" t="s">
        <v>25</v>
      </c>
      <c r="J6" s="5" t="s">
        <v>25</v>
      </c>
      <c r="K6" s="5" t="s">
        <v>54</v>
      </c>
      <c r="L6" s="5" t="s">
        <v>55</v>
      </c>
      <c r="M6" s="5" t="s">
        <v>56</v>
      </c>
      <c r="N6" s="5" t="s">
        <v>57</v>
      </c>
      <c r="O6" s="5" t="s">
        <v>58</v>
      </c>
      <c r="P6" s="4" t="str">
        <f t="shared" si="0"/>
        <v>Outstanding</v>
      </c>
      <c r="Q6" s="13" t="s">
        <v>25</v>
      </c>
    </row>
    <row r="7" spans="1:17" ht="60" customHeight="1" x14ac:dyDescent="0.35">
      <c r="A7" s="11" t="s">
        <v>51</v>
      </c>
      <c r="B7" s="2" t="s">
        <v>59</v>
      </c>
      <c r="C7" s="1" t="s">
        <v>60</v>
      </c>
      <c r="D7" s="3" t="s">
        <v>20</v>
      </c>
      <c r="E7" s="3" t="s">
        <v>61</v>
      </c>
      <c r="F7" s="4" t="s">
        <v>22</v>
      </c>
      <c r="G7" s="4" t="s">
        <v>23</v>
      </c>
      <c r="H7" s="4" t="s">
        <v>24</v>
      </c>
      <c r="I7" s="4" t="s">
        <v>25</v>
      </c>
      <c r="J7" s="5" t="s">
        <v>25</v>
      </c>
      <c r="K7" s="5"/>
      <c r="L7" s="5" t="s">
        <v>62</v>
      </c>
      <c r="M7" s="5"/>
      <c r="N7" s="5" t="s">
        <v>63</v>
      </c>
      <c r="O7" s="5" t="s">
        <v>64</v>
      </c>
      <c r="P7" s="4" t="str">
        <f t="shared" si="0"/>
        <v>Outstanding</v>
      </c>
      <c r="Q7" s="13" t="s">
        <v>25</v>
      </c>
    </row>
    <row r="8" spans="1:17" ht="60" customHeight="1" x14ac:dyDescent="0.35">
      <c r="A8" s="11" t="s">
        <v>51</v>
      </c>
      <c r="B8" s="2" t="s">
        <v>65</v>
      </c>
      <c r="C8" s="1" t="s">
        <v>66</v>
      </c>
      <c r="D8" s="3" t="s">
        <v>20</v>
      </c>
      <c r="E8" s="3" t="s">
        <v>21</v>
      </c>
      <c r="F8" s="4" t="s">
        <v>22</v>
      </c>
      <c r="G8" s="4" t="s">
        <v>23</v>
      </c>
      <c r="H8" s="4" t="s">
        <v>24</v>
      </c>
      <c r="I8" s="4" t="s">
        <v>25</v>
      </c>
      <c r="J8" s="5" t="s">
        <v>25</v>
      </c>
      <c r="K8" s="5" t="s">
        <v>67</v>
      </c>
      <c r="L8" s="5" t="s">
        <v>68</v>
      </c>
      <c r="M8" s="5" t="s">
        <v>69</v>
      </c>
      <c r="N8" s="5" t="s">
        <v>70</v>
      </c>
      <c r="O8" s="5" t="s">
        <v>71</v>
      </c>
      <c r="P8" s="4" t="str">
        <f t="shared" si="0"/>
        <v>Outstanding</v>
      </c>
      <c r="Q8" s="13" t="s">
        <v>25</v>
      </c>
    </row>
    <row r="9" spans="1:17" ht="60" customHeight="1" x14ac:dyDescent="0.35">
      <c r="A9" s="11" t="s">
        <v>72</v>
      </c>
      <c r="B9" s="2" t="s">
        <v>73</v>
      </c>
      <c r="C9" s="1" t="s">
        <v>74</v>
      </c>
      <c r="D9" s="3" t="s">
        <v>20</v>
      </c>
      <c r="E9" s="3" t="s">
        <v>21</v>
      </c>
      <c r="F9" s="4" t="s">
        <v>22</v>
      </c>
      <c r="G9" s="4" t="s">
        <v>23</v>
      </c>
      <c r="H9" s="4" t="s">
        <v>24</v>
      </c>
      <c r="I9" s="4" t="s">
        <v>25</v>
      </c>
      <c r="J9" s="5" t="s">
        <v>25</v>
      </c>
      <c r="K9" s="5" t="s">
        <v>75</v>
      </c>
      <c r="L9" s="5" t="s">
        <v>76</v>
      </c>
      <c r="M9" s="5" t="s">
        <v>77</v>
      </c>
      <c r="N9" s="5" t="s">
        <v>78</v>
      </c>
      <c r="O9" s="5" t="s">
        <v>79</v>
      </c>
      <c r="P9" s="4" t="str">
        <f t="shared" si="0"/>
        <v>Outstanding</v>
      </c>
      <c r="Q9" s="13" t="s">
        <v>25</v>
      </c>
    </row>
    <row r="10" spans="1:17" ht="60" customHeight="1" x14ac:dyDescent="0.35">
      <c r="A10" s="11" t="s">
        <v>72</v>
      </c>
      <c r="B10" s="2" t="s">
        <v>80</v>
      </c>
      <c r="C10" s="1" t="s">
        <v>81</v>
      </c>
      <c r="D10" s="3" t="s">
        <v>20</v>
      </c>
      <c r="E10" s="3" t="s">
        <v>21</v>
      </c>
      <c r="F10" s="4" t="s">
        <v>22</v>
      </c>
      <c r="G10" s="4" t="s">
        <v>23</v>
      </c>
      <c r="H10" s="4" t="s">
        <v>24</v>
      </c>
      <c r="I10" s="4" t="s">
        <v>25</v>
      </c>
      <c r="J10" s="5" t="s">
        <v>25</v>
      </c>
      <c r="K10" s="5" t="s">
        <v>82</v>
      </c>
      <c r="L10" s="5" t="s">
        <v>83</v>
      </c>
      <c r="M10" s="5" t="s">
        <v>84</v>
      </c>
      <c r="N10" s="5" t="s">
        <v>85</v>
      </c>
      <c r="O10" s="5" t="s">
        <v>86</v>
      </c>
      <c r="P10" s="4" t="str">
        <f t="shared" si="0"/>
        <v>Outstanding</v>
      </c>
      <c r="Q10" s="13" t="s">
        <v>25</v>
      </c>
    </row>
    <row r="11" spans="1:17" ht="60" customHeight="1" x14ac:dyDescent="0.35">
      <c r="A11" s="11" t="s">
        <v>72</v>
      </c>
      <c r="B11" s="2" t="s">
        <v>87</v>
      </c>
      <c r="C11" s="1" t="s">
        <v>88</v>
      </c>
      <c r="D11" s="3" t="s">
        <v>20</v>
      </c>
      <c r="E11" s="3" t="s">
        <v>21</v>
      </c>
      <c r="F11" s="4" t="s">
        <v>22</v>
      </c>
      <c r="G11" s="4" t="s">
        <v>23</v>
      </c>
      <c r="H11" s="4" t="s">
        <v>24</v>
      </c>
      <c r="I11" s="4" t="s">
        <v>25</v>
      </c>
      <c r="J11" s="5" t="s">
        <v>25</v>
      </c>
      <c r="K11" s="5" t="s">
        <v>89</v>
      </c>
      <c r="L11" s="5" t="s">
        <v>90</v>
      </c>
      <c r="M11" s="5" t="s">
        <v>91</v>
      </c>
      <c r="N11" s="5" t="s">
        <v>92</v>
      </c>
      <c r="O11" s="5" t="s">
        <v>93</v>
      </c>
      <c r="P11" s="4" t="str">
        <f t="shared" si="0"/>
        <v>Outstanding</v>
      </c>
      <c r="Q11" s="13" t="s">
        <v>25</v>
      </c>
    </row>
    <row r="12" spans="1:17" ht="60" customHeight="1" x14ac:dyDescent="0.35">
      <c r="A12" s="11" t="s">
        <v>72</v>
      </c>
      <c r="B12" s="2" t="s">
        <v>94</v>
      </c>
      <c r="C12" s="1" t="s">
        <v>95</v>
      </c>
      <c r="D12" s="3" t="s">
        <v>20</v>
      </c>
      <c r="E12" s="3" t="s">
        <v>21</v>
      </c>
      <c r="F12" s="4" t="s">
        <v>22</v>
      </c>
      <c r="G12" s="4" t="s">
        <v>23</v>
      </c>
      <c r="H12" s="4" t="s">
        <v>24</v>
      </c>
      <c r="I12" s="4" t="s">
        <v>25</v>
      </c>
      <c r="J12" s="5" t="s">
        <v>25</v>
      </c>
      <c r="K12" s="5" t="s">
        <v>96</v>
      </c>
      <c r="L12" s="5" t="s">
        <v>97</v>
      </c>
      <c r="M12" s="5" t="s">
        <v>98</v>
      </c>
      <c r="N12" s="5" t="s">
        <v>99</v>
      </c>
      <c r="O12" s="5"/>
      <c r="P12" s="4" t="str">
        <f t="shared" si="0"/>
        <v>Outstanding</v>
      </c>
      <c r="Q12" s="13" t="s">
        <v>25</v>
      </c>
    </row>
    <row r="13" spans="1:17" ht="60" customHeight="1" x14ac:dyDescent="0.35">
      <c r="A13" s="11" t="s">
        <v>72</v>
      </c>
      <c r="B13" s="2" t="s">
        <v>100</v>
      </c>
      <c r="C13" s="1" t="s">
        <v>101</v>
      </c>
      <c r="D13" s="3" t="s">
        <v>20</v>
      </c>
      <c r="E13" s="3" t="s">
        <v>21</v>
      </c>
      <c r="F13" s="4" t="s">
        <v>22</v>
      </c>
      <c r="G13" s="4" t="s">
        <v>23</v>
      </c>
      <c r="H13" s="4" t="s">
        <v>24</v>
      </c>
      <c r="I13" s="4" t="s">
        <v>25</v>
      </c>
      <c r="J13" s="5" t="s">
        <v>25</v>
      </c>
      <c r="K13" s="5" t="s">
        <v>102</v>
      </c>
      <c r="L13" s="5" t="s">
        <v>103</v>
      </c>
      <c r="M13" s="5" t="s">
        <v>104</v>
      </c>
      <c r="N13" s="5" t="s">
        <v>105</v>
      </c>
      <c r="O13" s="5"/>
      <c r="P13" s="4" t="str">
        <f t="shared" si="0"/>
        <v>Outstanding</v>
      </c>
      <c r="Q13" s="13" t="s">
        <v>25</v>
      </c>
    </row>
    <row r="14" spans="1:17" ht="60" customHeight="1" x14ac:dyDescent="0.35">
      <c r="A14" s="11" t="s">
        <v>72</v>
      </c>
      <c r="B14" s="2" t="s">
        <v>106</v>
      </c>
      <c r="C14" s="1" t="s">
        <v>107</v>
      </c>
      <c r="D14" s="3" t="s">
        <v>20</v>
      </c>
      <c r="E14" s="3" t="s">
        <v>21</v>
      </c>
      <c r="F14" s="4" t="s">
        <v>22</v>
      </c>
      <c r="G14" s="4" t="s">
        <v>23</v>
      </c>
      <c r="H14" s="4" t="s">
        <v>24</v>
      </c>
      <c r="I14" s="4" t="s">
        <v>25</v>
      </c>
      <c r="J14" s="5" t="s">
        <v>25</v>
      </c>
      <c r="K14" s="5" t="s">
        <v>108</v>
      </c>
      <c r="L14" s="5" t="s">
        <v>109</v>
      </c>
      <c r="M14" s="5" t="s">
        <v>110</v>
      </c>
      <c r="N14" s="5" t="s">
        <v>111</v>
      </c>
      <c r="O14" s="5" t="s">
        <v>112</v>
      </c>
      <c r="P14" s="4" t="str">
        <f t="shared" si="0"/>
        <v>Outstanding</v>
      </c>
      <c r="Q14" s="13" t="s">
        <v>25</v>
      </c>
    </row>
    <row r="15" spans="1:17" ht="60" customHeight="1" x14ac:dyDescent="0.35">
      <c r="A15" s="11" t="s">
        <v>72</v>
      </c>
      <c r="B15" s="2" t="s">
        <v>113</v>
      </c>
      <c r="C15" s="1" t="s">
        <v>114</v>
      </c>
      <c r="D15" s="3" t="s">
        <v>20</v>
      </c>
      <c r="E15" s="3" t="s">
        <v>21</v>
      </c>
      <c r="F15" s="4" t="s">
        <v>22</v>
      </c>
      <c r="G15" s="4" t="s">
        <v>23</v>
      </c>
      <c r="H15" s="4" t="s">
        <v>24</v>
      </c>
      <c r="I15" s="4" t="s">
        <v>25</v>
      </c>
      <c r="J15" s="5" t="s">
        <v>25</v>
      </c>
      <c r="K15" s="5" t="s">
        <v>115</v>
      </c>
      <c r="L15" s="5" t="s">
        <v>116</v>
      </c>
      <c r="M15" s="5"/>
      <c r="N15" s="5" t="s">
        <v>117</v>
      </c>
      <c r="O15" s="5"/>
      <c r="P15" s="4" t="str">
        <f t="shared" si="0"/>
        <v>Outstanding</v>
      </c>
      <c r="Q15" s="13" t="s">
        <v>25</v>
      </c>
    </row>
    <row r="16" spans="1:17" ht="60" customHeight="1" x14ac:dyDescent="0.35">
      <c r="A16" s="11" t="s">
        <v>118</v>
      </c>
      <c r="B16" s="2" t="s">
        <v>119</v>
      </c>
      <c r="C16" s="1" t="s">
        <v>120</v>
      </c>
      <c r="D16" s="3" t="s">
        <v>47</v>
      </c>
      <c r="E16" s="3" t="s">
        <v>21</v>
      </c>
      <c r="F16" s="4" t="s">
        <v>22</v>
      </c>
      <c r="G16" s="4" t="s">
        <v>23</v>
      </c>
      <c r="H16" s="4" t="s">
        <v>24</v>
      </c>
      <c r="I16" s="4" t="s">
        <v>25</v>
      </c>
      <c r="J16" s="5" t="s">
        <v>25</v>
      </c>
      <c r="K16" s="5" t="s">
        <v>121</v>
      </c>
      <c r="L16" s="5" t="s">
        <v>122</v>
      </c>
      <c r="M16" s="5" t="s">
        <v>123</v>
      </c>
      <c r="N16" s="5" t="s">
        <v>124</v>
      </c>
      <c r="O16" s="5" t="s">
        <v>125</v>
      </c>
      <c r="P16" s="4" t="str">
        <f t="shared" si="0"/>
        <v>Outstanding</v>
      </c>
      <c r="Q16" s="13" t="s">
        <v>25</v>
      </c>
    </row>
    <row r="17" spans="1:17" ht="60" customHeight="1" x14ac:dyDescent="0.35">
      <c r="A17" s="11" t="s">
        <v>126</v>
      </c>
      <c r="B17" s="2" t="s">
        <v>127</v>
      </c>
      <c r="C17" s="1" t="s">
        <v>128</v>
      </c>
      <c r="D17" s="3" t="s">
        <v>47</v>
      </c>
      <c r="E17" s="3" t="s">
        <v>21</v>
      </c>
      <c r="F17" s="4" t="s">
        <v>22</v>
      </c>
      <c r="G17" s="4" t="s">
        <v>23</v>
      </c>
      <c r="H17" s="4" t="s">
        <v>24</v>
      </c>
      <c r="I17" s="4" t="s">
        <v>25</v>
      </c>
      <c r="J17" s="5" t="s">
        <v>25</v>
      </c>
      <c r="K17" s="5" t="s">
        <v>129</v>
      </c>
      <c r="L17" s="5" t="s">
        <v>130</v>
      </c>
      <c r="M17" s="5" t="s">
        <v>131</v>
      </c>
      <c r="N17" s="5" t="s">
        <v>132</v>
      </c>
      <c r="O17" s="5" t="s">
        <v>133</v>
      </c>
      <c r="P17" s="4" t="str">
        <f t="shared" si="0"/>
        <v>Outstanding</v>
      </c>
      <c r="Q17" s="13" t="s">
        <v>25</v>
      </c>
    </row>
    <row r="18" spans="1:17" ht="60" customHeight="1" x14ac:dyDescent="0.35">
      <c r="A18" s="11" t="s">
        <v>126</v>
      </c>
      <c r="B18" s="2" t="s">
        <v>134</v>
      </c>
      <c r="C18" s="1" t="s">
        <v>135</v>
      </c>
      <c r="D18" s="3" t="s">
        <v>47</v>
      </c>
      <c r="E18" s="3" t="s">
        <v>21</v>
      </c>
      <c r="F18" s="4" t="s">
        <v>22</v>
      </c>
      <c r="G18" s="4" t="s">
        <v>23</v>
      </c>
      <c r="H18" s="4" t="s">
        <v>24</v>
      </c>
      <c r="I18" s="4" t="s">
        <v>25</v>
      </c>
      <c r="J18" s="5" t="s">
        <v>25</v>
      </c>
      <c r="K18" s="5" t="s">
        <v>136</v>
      </c>
      <c r="L18" s="5" t="s">
        <v>137</v>
      </c>
      <c r="M18" s="5" t="s">
        <v>138</v>
      </c>
      <c r="N18" s="5" t="s">
        <v>139</v>
      </c>
      <c r="O18" s="5" t="s">
        <v>140</v>
      </c>
      <c r="P18" s="4" t="str">
        <f t="shared" si="0"/>
        <v>Outstanding</v>
      </c>
      <c r="Q18" s="13" t="s">
        <v>25</v>
      </c>
    </row>
    <row r="19" spans="1:17" ht="60" customHeight="1" x14ac:dyDescent="0.35">
      <c r="A19" s="11" t="s">
        <v>126</v>
      </c>
      <c r="B19" s="2" t="s">
        <v>141</v>
      </c>
      <c r="C19" s="1" t="s">
        <v>142</v>
      </c>
      <c r="D19" s="3" t="s">
        <v>47</v>
      </c>
      <c r="E19" s="3" t="s">
        <v>21</v>
      </c>
      <c r="F19" s="4" t="s">
        <v>22</v>
      </c>
      <c r="G19" s="4" t="s">
        <v>23</v>
      </c>
      <c r="H19" s="4" t="s">
        <v>24</v>
      </c>
      <c r="I19" s="4" t="s">
        <v>25</v>
      </c>
      <c r="J19" s="5" t="s">
        <v>25</v>
      </c>
      <c r="K19" s="5" t="s">
        <v>143</v>
      </c>
      <c r="L19" s="5" t="s">
        <v>144</v>
      </c>
      <c r="M19" s="5"/>
      <c r="N19" s="5" t="s">
        <v>145</v>
      </c>
      <c r="O19" s="5" t="s">
        <v>146</v>
      </c>
      <c r="P19" s="4" t="str">
        <f t="shared" si="0"/>
        <v>Outstanding</v>
      </c>
      <c r="Q19" s="13" t="s">
        <v>25</v>
      </c>
    </row>
    <row r="20" spans="1:17" ht="60" customHeight="1" x14ac:dyDescent="0.35">
      <c r="A20" s="11" t="s">
        <v>126</v>
      </c>
      <c r="B20" s="2" t="s">
        <v>147</v>
      </c>
      <c r="C20" s="1" t="s">
        <v>148</v>
      </c>
      <c r="D20" s="3" t="s">
        <v>20</v>
      </c>
      <c r="E20" s="3" t="s">
        <v>21</v>
      </c>
      <c r="F20" s="4" t="s">
        <v>22</v>
      </c>
      <c r="G20" s="4" t="s">
        <v>23</v>
      </c>
      <c r="H20" s="4" t="s">
        <v>24</v>
      </c>
      <c r="I20" s="4" t="s">
        <v>25</v>
      </c>
      <c r="J20" s="5" t="s">
        <v>25</v>
      </c>
      <c r="K20" s="5" t="s">
        <v>149</v>
      </c>
      <c r="L20" s="5" t="s">
        <v>150</v>
      </c>
      <c r="M20" s="5" t="s">
        <v>151</v>
      </c>
      <c r="N20" s="5" t="s">
        <v>152</v>
      </c>
      <c r="O20" s="5" t="s">
        <v>153</v>
      </c>
      <c r="P20" s="4" t="str">
        <f t="shared" si="0"/>
        <v>Outstanding</v>
      </c>
      <c r="Q20" s="13" t="s">
        <v>25</v>
      </c>
    </row>
    <row r="21" spans="1:17" ht="60" customHeight="1" x14ac:dyDescent="0.35">
      <c r="A21" s="11" t="s">
        <v>126</v>
      </c>
      <c r="B21" s="2" t="s">
        <v>154</v>
      </c>
      <c r="C21" s="1" t="s">
        <v>155</v>
      </c>
      <c r="D21" s="3" t="s">
        <v>47</v>
      </c>
      <c r="E21" s="3" t="s">
        <v>21</v>
      </c>
      <c r="F21" s="4" t="s">
        <v>22</v>
      </c>
      <c r="G21" s="4" t="s">
        <v>23</v>
      </c>
      <c r="H21" s="4" t="s">
        <v>24</v>
      </c>
      <c r="I21" s="4" t="s">
        <v>25</v>
      </c>
      <c r="J21" s="5" t="s">
        <v>25</v>
      </c>
      <c r="K21" s="5" t="s">
        <v>156</v>
      </c>
      <c r="L21" s="5" t="s">
        <v>157</v>
      </c>
      <c r="M21" s="5" t="s">
        <v>158</v>
      </c>
      <c r="N21" s="5" t="s">
        <v>159</v>
      </c>
      <c r="O21" s="5" t="s">
        <v>153</v>
      </c>
      <c r="P21" s="4" t="str">
        <f t="shared" si="0"/>
        <v>Outstanding</v>
      </c>
      <c r="Q21" s="13" t="s">
        <v>25</v>
      </c>
    </row>
    <row r="22" spans="1:17" ht="60" customHeight="1" x14ac:dyDescent="0.35">
      <c r="A22" s="11" t="s">
        <v>160</v>
      </c>
      <c r="B22" s="2" t="s">
        <v>161</v>
      </c>
      <c r="C22" s="1" t="s">
        <v>162</v>
      </c>
      <c r="D22" s="3" t="s">
        <v>47</v>
      </c>
      <c r="E22" s="3" t="s">
        <v>21</v>
      </c>
      <c r="F22" s="4" t="s">
        <v>22</v>
      </c>
      <c r="G22" s="4" t="s">
        <v>23</v>
      </c>
      <c r="H22" s="4" t="s">
        <v>24</v>
      </c>
      <c r="I22" s="4" t="s">
        <v>25</v>
      </c>
      <c r="J22" s="5" t="s">
        <v>25</v>
      </c>
      <c r="K22" s="5" t="s">
        <v>163</v>
      </c>
      <c r="L22" s="5" t="s">
        <v>164</v>
      </c>
      <c r="M22" s="5"/>
      <c r="N22" s="5" t="s">
        <v>165</v>
      </c>
      <c r="O22" s="5" t="s">
        <v>166</v>
      </c>
      <c r="P22" s="4" t="str">
        <f t="shared" si="0"/>
        <v>Outstanding</v>
      </c>
      <c r="Q22" s="13" t="s">
        <v>25</v>
      </c>
    </row>
    <row r="23" spans="1:17" ht="60" customHeight="1" x14ac:dyDescent="0.35">
      <c r="A23" s="11" t="s">
        <v>160</v>
      </c>
      <c r="B23" s="2" t="s">
        <v>167</v>
      </c>
      <c r="C23" s="1" t="s">
        <v>168</v>
      </c>
      <c r="D23" s="3" t="s">
        <v>47</v>
      </c>
      <c r="E23" s="3" t="s">
        <v>21</v>
      </c>
      <c r="F23" s="4" t="s">
        <v>22</v>
      </c>
      <c r="G23" s="4" t="s">
        <v>23</v>
      </c>
      <c r="H23" s="4" t="s">
        <v>24</v>
      </c>
      <c r="I23" s="4" t="s">
        <v>25</v>
      </c>
      <c r="J23" s="5" t="s">
        <v>25</v>
      </c>
      <c r="K23" s="5" t="s">
        <v>169</v>
      </c>
      <c r="L23" s="5" t="s">
        <v>170</v>
      </c>
      <c r="M23" s="5"/>
      <c r="N23" s="5" t="s">
        <v>171</v>
      </c>
      <c r="O23" s="5" t="s">
        <v>172</v>
      </c>
      <c r="P23" s="4" t="str">
        <f t="shared" si="0"/>
        <v>Outstanding</v>
      </c>
      <c r="Q23" s="13" t="s">
        <v>25</v>
      </c>
    </row>
    <row r="24" spans="1:17" ht="60" customHeight="1" x14ac:dyDescent="0.35">
      <c r="A24" s="11" t="s">
        <v>160</v>
      </c>
      <c r="B24" s="2" t="s">
        <v>173</v>
      </c>
      <c r="C24" s="1" t="s">
        <v>174</v>
      </c>
      <c r="D24" s="3" t="s">
        <v>47</v>
      </c>
      <c r="E24" s="3" t="s">
        <v>21</v>
      </c>
      <c r="F24" s="4" t="s">
        <v>22</v>
      </c>
      <c r="G24" s="4" t="s">
        <v>23</v>
      </c>
      <c r="H24" s="4" t="s">
        <v>24</v>
      </c>
      <c r="I24" s="4" t="s">
        <v>25</v>
      </c>
      <c r="J24" s="5" t="s">
        <v>25</v>
      </c>
      <c r="K24" s="5" t="s">
        <v>169</v>
      </c>
      <c r="L24" s="5" t="s">
        <v>170</v>
      </c>
      <c r="M24" s="5"/>
      <c r="N24" s="5" t="s">
        <v>175</v>
      </c>
      <c r="O24" s="5" t="s">
        <v>176</v>
      </c>
      <c r="P24" s="4" t="str">
        <f t="shared" si="0"/>
        <v>Outstanding</v>
      </c>
      <c r="Q24" s="13" t="s">
        <v>25</v>
      </c>
    </row>
    <row r="25" spans="1:17" ht="60" customHeight="1" x14ac:dyDescent="0.35">
      <c r="A25" s="11" t="s">
        <v>177</v>
      </c>
      <c r="B25" s="2" t="s">
        <v>178</v>
      </c>
      <c r="C25" s="1" t="s">
        <v>179</v>
      </c>
      <c r="D25" s="3" t="s">
        <v>47</v>
      </c>
      <c r="E25" s="3" t="s">
        <v>21</v>
      </c>
      <c r="F25" s="4" t="s">
        <v>22</v>
      </c>
      <c r="G25" s="4" t="s">
        <v>23</v>
      </c>
      <c r="H25" s="4" t="s">
        <v>24</v>
      </c>
      <c r="I25" s="4" t="s">
        <v>25</v>
      </c>
      <c r="J25" s="5" t="s">
        <v>25</v>
      </c>
      <c r="K25" s="5" t="s">
        <v>180</v>
      </c>
      <c r="L25" s="5" t="s">
        <v>181</v>
      </c>
      <c r="M25" s="5" t="s">
        <v>182</v>
      </c>
      <c r="N25" s="5" t="s">
        <v>183</v>
      </c>
      <c r="O25" s="5" t="s">
        <v>184</v>
      </c>
      <c r="P25" s="4" t="str">
        <f t="shared" si="0"/>
        <v>Outstanding</v>
      </c>
      <c r="Q25" s="13" t="s">
        <v>25</v>
      </c>
    </row>
    <row r="26" spans="1:17" ht="60" customHeight="1" x14ac:dyDescent="0.35">
      <c r="A26" s="11" t="s">
        <v>177</v>
      </c>
      <c r="B26" s="2" t="s">
        <v>185</v>
      </c>
      <c r="C26" s="1" t="s">
        <v>186</v>
      </c>
      <c r="D26" s="3" t="s">
        <v>47</v>
      </c>
      <c r="E26" s="3" t="s">
        <v>21</v>
      </c>
      <c r="F26" s="4" t="s">
        <v>22</v>
      </c>
      <c r="G26" s="4" t="s">
        <v>23</v>
      </c>
      <c r="H26" s="4" t="s">
        <v>24</v>
      </c>
      <c r="I26" s="4" t="s">
        <v>25</v>
      </c>
      <c r="J26" s="5" t="s">
        <v>25</v>
      </c>
      <c r="K26" s="5" t="s">
        <v>187</v>
      </c>
      <c r="L26" s="5" t="s">
        <v>188</v>
      </c>
      <c r="M26" s="5" t="s">
        <v>189</v>
      </c>
      <c r="N26" s="5" t="s">
        <v>190</v>
      </c>
      <c r="O26" s="5" t="s">
        <v>191</v>
      </c>
      <c r="P26" s="4" t="str">
        <f t="shared" si="0"/>
        <v>Outstanding</v>
      </c>
      <c r="Q26" s="13" t="s">
        <v>25</v>
      </c>
    </row>
    <row r="27" spans="1:17" ht="60" customHeight="1" x14ac:dyDescent="0.35">
      <c r="A27" s="11" t="s">
        <v>177</v>
      </c>
      <c r="B27" s="2" t="s">
        <v>192</v>
      </c>
      <c r="C27" s="1" t="s">
        <v>193</v>
      </c>
      <c r="D27" s="3" t="s">
        <v>47</v>
      </c>
      <c r="E27" s="3" t="s">
        <v>21</v>
      </c>
      <c r="F27" s="4" t="s">
        <v>22</v>
      </c>
      <c r="G27" s="4" t="s">
        <v>23</v>
      </c>
      <c r="H27" s="4" t="s">
        <v>24</v>
      </c>
      <c r="I27" s="4" t="s">
        <v>25</v>
      </c>
      <c r="J27" s="5" t="s">
        <v>25</v>
      </c>
      <c r="K27" s="5" t="s">
        <v>194</v>
      </c>
      <c r="L27" s="5" t="s">
        <v>195</v>
      </c>
      <c r="M27" s="5" t="s">
        <v>196</v>
      </c>
      <c r="N27" s="5" t="s">
        <v>197</v>
      </c>
      <c r="O27" s="5" t="s">
        <v>198</v>
      </c>
      <c r="P27" s="4" t="str">
        <f t="shared" si="0"/>
        <v>Outstanding</v>
      </c>
      <c r="Q27" s="13" t="s">
        <v>25</v>
      </c>
    </row>
    <row r="28" spans="1:17" ht="60" customHeight="1" x14ac:dyDescent="0.35">
      <c r="A28" s="11" t="s">
        <v>177</v>
      </c>
      <c r="B28" s="2" t="s">
        <v>199</v>
      </c>
      <c r="C28" s="1" t="s">
        <v>200</v>
      </c>
      <c r="D28" s="3" t="s">
        <v>47</v>
      </c>
      <c r="E28" s="3" t="s">
        <v>21</v>
      </c>
      <c r="F28" s="4" t="s">
        <v>22</v>
      </c>
      <c r="G28" s="4" t="s">
        <v>23</v>
      </c>
      <c r="H28" s="4" t="s">
        <v>24</v>
      </c>
      <c r="I28" s="4" t="s">
        <v>25</v>
      </c>
      <c r="J28" s="5" t="s">
        <v>25</v>
      </c>
      <c r="K28" s="5" t="s">
        <v>201</v>
      </c>
      <c r="L28" s="5" t="s">
        <v>202</v>
      </c>
      <c r="M28" s="5" t="s">
        <v>196</v>
      </c>
      <c r="N28" s="5" t="s">
        <v>203</v>
      </c>
      <c r="O28" s="5" t="s">
        <v>204</v>
      </c>
      <c r="P28" s="4" t="str">
        <f t="shared" si="0"/>
        <v>Outstanding</v>
      </c>
      <c r="Q28" s="13" t="s">
        <v>25</v>
      </c>
    </row>
    <row r="29" spans="1:17" ht="60" customHeight="1" x14ac:dyDescent="0.35">
      <c r="A29" s="11" t="s">
        <v>177</v>
      </c>
      <c r="B29" s="2" t="s">
        <v>205</v>
      </c>
      <c r="C29" s="1" t="s">
        <v>206</v>
      </c>
      <c r="D29" s="3" t="s">
        <v>47</v>
      </c>
      <c r="E29" s="3" t="s">
        <v>21</v>
      </c>
      <c r="F29" s="4" t="s">
        <v>22</v>
      </c>
      <c r="G29" s="4" t="s">
        <v>23</v>
      </c>
      <c r="H29" s="4" t="s">
        <v>24</v>
      </c>
      <c r="I29" s="4" t="s">
        <v>25</v>
      </c>
      <c r="J29" s="5" t="s">
        <v>25</v>
      </c>
      <c r="K29" s="5" t="s">
        <v>207</v>
      </c>
      <c r="L29" s="5" t="s">
        <v>208</v>
      </c>
      <c r="M29" s="5" t="s">
        <v>196</v>
      </c>
      <c r="N29" s="5" t="s">
        <v>209</v>
      </c>
      <c r="O29" s="5" t="s">
        <v>210</v>
      </c>
      <c r="P29" s="4" t="str">
        <f t="shared" si="0"/>
        <v>Outstanding</v>
      </c>
      <c r="Q29" s="13" t="s">
        <v>25</v>
      </c>
    </row>
    <row r="30" spans="1:17" ht="60" customHeight="1" x14ac:dyDescent="0.35">
      <c r="A30" s="11" t="s">
        <v>177</v>
      </c>
      <c r="B30" s="2" t="s">
        <v>211</v>
      </c>
      <c r="C30" s="1" t="s">
        <v>212</v>
      </c>
      <c r="D30" s="3" t="s">
        <v>47</v>
      </c>
      <c r="E30" s="3" t="s">
        <v>21</v>
      </c>
      <c r="F30" s="4" t="s">
        <v>22</v>
      </c>
      <c r="G30" s="4" t="s">
        <v>23</v>
      </c>
      <c r="H30" s="4" t="s">
        <v>24</v>
      </c>
      <c r="I30" s="4" t="s">
        <v>25</v>
      </c>
      <c r="J30" s="5" t="s">
        <v>25</v>
      </c>
      <c r="K30" s="5" t="s">
        <v>213</v>
      </c>
      <c r="L30" s="5" t="s">
        <v>214</v>
      </c>
      <c r="M30" s="5" t="s">
        <v>215</v>
      </c>
      <c r="N30" s="5" t="s">
        <v>216</v>
      </c>
      <c r="O30" s="5" t="s">
        <v>217</v>
      </c>
      <c r="P30" s="4" t="str">
        <f t="shared" si="0"/>
        <v>Outstanding</v>
      </c>
      <c r="Q30" s="13" t="s">
        <v>25</v>
      </c>
    </row>
    <row r="31" spans="1:17" ht="60" customHeight="1" x14ac:dyDescent="0.35">
      <c r="A31" s="11" t="s">
        <v>218</v>
      </c>
      <c r="B31" s="2" t="s">
        <v>219</v>
      </c>
      <c r="C31" s="1" t="s">
        <v>220</v>
      </c>
      <c r="D31" s="3" t="s">
        <v>20</v>
      </c>
      <c r="E31" s="3" t="s">
        <v>21</v>
      </c>
      <c r="F31" s="4" t="s">
        <v>22</v>
      </c>
      <c r="G31" s="4" t="s">
        <v>23</v>
      </c>
      <c r="H31" s="4" t="s">
        <v>24</v>
      </c>
      <c r="I31" s="4" t="s">
        <v>25</v>
      </c>
      <c r="J31" s="5" t="s">
        <v>25</v>
      </c>
      <c r="K31" s="5" t="s">
        <v>221</v>
      </c>
      <c r="L31" s="5" t="s">
        <v>222</v>
      </c>
      <c r="M31" s="5" t="s">
        <v>223</v>
      </c>
      <c r="N31" s="5" t="s">
        <v>224</v>
      </c>
      <c r="O31" s="5" t="s">
        <v>225</v>
      </c>
      <c r="P31" s="4" t="str">
        <f t="shared" si="0"/>
        <v>Outstanding</v>
      </c>
      <c r="Q31" s="13" t="s">
        <v>25</v>
      </c>
    </row>
    <row r="32" spans="1:17" ht="60" customHeight="1" x14ac:dyDescent="0.35">
      <c r="A32" s="11" t="s">
        <v>218</v>
      </c>
      <c r="B32" s="2" t="s">
        <v>226</v>
      </c>
      <c r="C32" s="1" t="s">
        <v>227</v>
      </c>
      <c r="D32" s="3" t="s">
        <v>20</v>
      </c>
      <c r="E32" s="3" t="s">
        <v>21</v>
      </c>
      <c r="F32" s="4" t="s">
        <v>22</v>
      </c>
      <c r="G32" s="4" t="s">
        <v>23</v>
      </c>
      <c r="H32" s="4" t="s">
        <v>24</v>
      </c>
      <c r="I32" s="4" t="s">
        <v>25</v>
      </c>
      <c r="J32" s="5" t="s">
        <v>25</v>
      </c>
      <c r="K32" s="5" t="s">
        <v>228</v>
      </c>
      <c r="L32" s="5" t="s">
        <v>229</v>
      </c>
      <c r="M32" s="5" t="s">
        <v>223</v>
      </c>
      <c r="N32" s="5" t="s">
        <v>230</v>
      </c>
      <c r="O32" s="5" t="s">
        <v>225</v>
      </c>
      <c r="P32" s="4" t="str">
        <f t="shared" si="0"/>
        <v>Outstanding</v>
      </c>
      <c r="Q32" s="13" t="s">
        <v>25</v>
      </c>
    </row>
    <row r="33" spans="1:17" ht="60" customHeight="1" x14ac:dyDescent="0.35">
      <c r="A33" s="11" t="s">
        <v>231</v>
      </c>
      <c r="B33" s="2" t="s">
        <v>232</v>
      </c>
      <c r="C33" s="1" t="s">
        <v>233</v>
      </c>
      <c r="D33" s="3" t="s">
        <v>20</v>
      </c>
      <c r="E33" s="3" t="s">
        <v>61</v>
      </c>
      <c r="F33" s="4" t="s">
        <v>22</v>
      </c>
      <c r="G33" s="4" t="s">
        <v>23</v>
      </c>
      <c r="H33" s="4" t="s">
        <v>24</v>
      </c>
      <c r="I33" s="4" t="s">
        <v>25</v>
      </c>
      <c r="J33" s="5" t="s">
        <v>25</v>
      </c>
      <c r="K33" s="5" t="s">
        <v>234</v>
      </c>
      <c r="L33" s="5" t="s">
        <v>235</v>
      </c>
      <c r="M33" s="5"/>
      <c r="N33" s="5" t="s">
        <v>236</v>
      </c>
      <c r="O33" s="5" t="s">
        <v>237</v>
      </c>
      <c r="P33" s="4" t="str">
        <f t="shared" si="0"/>
        <v>Outstanding</v>
      </c>
      <c r="Q33" s="13" t="s">
        <v>25</v>
      </c>
    </row>
    <row r="34" spans="1:17" ht="60" customHeight="1" x14ac:dyDescent="0.35">
      <c r="A34" s="11" t="s">
        <v>238</v>
      </c>
      <c r="B34" s="2" t="s">
        <v>239</v>
      </c>
      <c r="C34" s="1" t="s">
        <v>240</v>
      </c>
      <c r="D34" s="3" t="s">
        <v>20</v>
      </c>
      <c r="E34" s="3" t="s">
        <v>21</v>
      </c>
      <c r="F34" s="4" t="s">
        <v>22</v>
      </c>
      <c r="G34" s="4" t="s">
        <v>23</v>
      </c>
      <c r="H34" s="4" t="s">
        <v>24</v>
      </c>
      <c r="I34" s="4" t="s">
        <v>25</v>
      </c>
      <c r="J34" s="5" t="s">
        <v>25</v>
      </c>
      <c r="K34" s="5" t="s">
        <v>241</v>
      </c>
      <c r="L34" s="5" t="s">
        <v>242</v>
      </c>
      <c r="M34" s="5" t="s">
        <v>243</v>
      </c>
      <c r="N34" s="5" t="s">
        <v>244</v>
      </c>
      <c r="O34" s="5" t="s">
        <v>245</v>
      </c>
      <c r="P34" s="4" t="str">
        <f t="shared" si="0"/>
        <v>Outstanding</v>
      </c>
      <c r="Q34" s="13" t="s">
        <v>25</v>
      </c>
    </row>
    <row r="35" spans="1:17" ht="60" customHeight="1" x14ac:dyDescent="0.35">
      <c r="A35" s="11" t="s">
        <v>246</v>
      </c>
      <c r="B35" s="2" t="s">
        <v>247</v>
      </c>
      <c r="C35" s="1" t="s">
        <v>248</v>
      </c>
      <c r="D35" s="3" t="s">
        <v>20</v>
      </c>
      <c r="E35" s="3" t="s">
        <v>21</v>
      </c>
      <c r="F35" s="4" t="s">
        <v>22</v>
      </c>
      <c r="G35" s="4" t="s">
        <v>23</v>
      </c>
      <c r="H35" s="4" t="s">
        <v>24</v>
      </c>
      <c r="I35" s="4" t="s">
        <v>25</v>
      </c>
      <c r="J35" s="5" t="s">
        <v>25</v>
      </c>
      <c r="K35" s="5" t="s">
        <v>249</v>
      </c>
      <c r="L35" s="5" t="s">
        <v>250</v>
      </c>
      <c r="M35" s="5" t="s">
        <v>251</v>
      </c>
      <c r="N35" s="5" t="s">
        <v>252</v>
      </c>
      <c r="O35" s="5" t="s">
        <v>253</v>
      </c>
      <c r="P35" s="4" t="str">
        <f t="shared" si="0"/>
        <v>Outstanding</v>
      </c>
      <c r="Q35" s="13" t="s">
        <v>25</v>
      </c>
    </row>
    <row r="36" spans="1:17" ht="60" customHeight="1" x14ac:dyDescent="0.35">
      <c r="A36" s="11" t="s">
        <v>246</v>
      </c>
      <c r="B36" s="2" t="s">
        <v>254</v>
      </c>
      <c r="C36" s="1" t="s">
        <v>255</v>
      </c>
      <c r="D36" s="3" t="s">
        <v>20</v>
      </c>
      <c r="E36" s="3" t="s">
        <v>21</v>
      </c>
      <c r="F36" s="4" t="s">
        <v>22</v>
      </c>
      <c r="G36" s="4" t="s">
        <v>23</v>
      </c>
      <c r="H36" s="4" t="s">
        <v>24</v>
      </c>
      <c r="I36" s="4" t="s">
        <v>25</v>
      </c>
      <c r="J36" s="5" t="s">
        <v>25</v>
      </c>
      <c r="K36" s="5" t="s">
        <v>256</v>
      </c>
      <c r="L36" s="5" t="s">
        <v>257</v>
      </c>
      <c r="M36" s="5" t="s">
        <v>258</v>
      </c>
      <c r="N36" s="5" t="s">
        <v>259</v>
      </c>
      <c r="O36" s="5" t="s">
        <v>260</v>
      </c>
      <c r="P36" s="4" t="str">
        <f t="shared" si="0"/>
        <v>Outstanding</v>
      </c>
      <c r="Q36" s="13" t="s">
        <v>25</v>
      </c>
    </row>
    <row r="37" spans="1:17" ht="60" customHeight="1" x14ac:dyDescent="0.35">
      <c r="A37" s="11" t="s">
        <v>246</v>
      </c>
      <c r="B37" s="2" t="s">
        <v>261</v>
      </c>
      <c r="C37" s="1" t="s">
        <v>262</v>
      </c>
      <c r="D37" s="3" t="s">
        <v>47</v>
      </c>
      <c r="E37" s="3" t="s">
        <v>61</v>
      </c>
      <c r="F37" s="4" t="s">
        <v>22</v>
      </c>
      <c r="G37" s="4" t="s">
        <v>23</v>
      </c>
      <c r="H37" s="4" t="s">
        <v>24</v>
      </c>
      <c r="I37" s="4" t="s">
        <v>25</v>
      </c>
      <c r="J37" s="5" t="s">
        <v>25</v>
      </c>
      <c r="K37" s="5" t="s">
        <v>263</v>
      </c>
      <c r="L37" s="5" t="s">
        <v>264</v>
      </c>
      <c r="M37" s="5"/>
      <c r="N37" s="5" t="s">
        <v>265</v>
      </c>
      <c r="O37" s="5" t="s">
        <v>112</v>
      </c>
      <c r="P37" s="4" t="str">
        <f t="shared" si="0"/>
        <v>Outstanding</v>
      </c>
      <c r="Q37" s="13" t="s">
        <v>25</v>
      </c>
    </row>
    <row r="38" spans="1:17" ht="60" customHeight="1" x14ac:dyDescent="0.35">
      <c r="A38" s="11" t="s">
        <v>246</v>
      </c>
      <c r="B38" s="2" t="s">
        <v>266</v>
      </c>
      <c r="C38" s="1" t="s">
        <v>267</v>
      </c>
      <c r="D38" s="3" t="s">
        <v>47</v>
      </c>
      <c r="E38" s="3" t="s">
        <v>21</v>
      </c>
      <c r="F38" s="4" t="s">
        <v>22</v>
      </c>
      <c r="G38" s="4" t="s">
        <v>23</v>
      </c>
      <c r="H38" s="4" t="s">
        <v>24</v>
      </c>
      <c r="I38" s="4" t="s">
        <v>25</v>
      </c>
      <c r="J38" s="5" t="s">
        <v>25</v>
      </c>
      <c r="K38" s="5" t="s">
        <v>268</v>
      </c>
      <c r="L38" s="5" t="s">
        <v>269</v>
      </c>
      <c r="M38" s="5"/>
      <c r="N38" s="5" t="s">
        <v>270</v>
      </c>
      <c r="O38" s="5" t="s">
        <v>271</v>
      </c>
      <c r="P38" s="4" t="str">
        <f t="shared" si="0"/>
        <v>Outstanding</v>
      </c>
      <c r="Q38" s="13" t="s">
        <v>25</v>
      </c>
    </row>
    <row r="39" spans="1:17" ht="60" customHeight="1" x14ac:dyDescent="0.35">
      <c r="A39" s="11" t="s">
        <v>246</v>
      </c>
      <c r="B39" s="2" t="s">
        <v>272</v>
      </c>
      <c r="C39" s="1" t="s">
        <v>273</v>
      </c>
      <c r="D39" s="3" t="s">
        <v>20</v>
      </c>
      <c r="E39" s="3" t="s">
        <v>21</v>
      </c>
      <c r="F39" s="4" t="s">
        <v>22</v>
      </c>
      <c r="G39" s="4" t="s">
        <v>23</v>
      </c>
      <c r="H39" s="4" t="s">
        <v>24</v>
      </c>
      <c r="I39" s="4" t="s">
        <v>25</v>
      </c>
      <c r="J39" s="5" t="s">
        <v>25</v>
      </c>
      <c r="K39" s="5" t="s">
        <v>274</v>
      </c>
      <c r="L39" s="5" t="s">
        <v>275</v>
      </c>
      <c r="M39" s="5" t="s">
        <v>276</v>
      </c>
      <c r="N39" s="5" t="s">
        <v>277</v>
      </c>
      <c r="O39" s="5" t="s">
        <v>278</v>
      </c>
      <c r="P39" s="4" t="str">
        <f t="shared" si="0"/>
        <v>Outstanding</v>
      </c>
      <c r="Q39" s="13" t="s">
        <v>25</v>
      </c>
    </row>
    <row r="40" spans="1:17" ht="60" customHeight="1" x14ac:dyDescent="0.35">
      <c r="A40" s="11" t="s">
        <v>246</v>
      </c>
      <c r="B40" s="2" t="s">
        <v>279</v>
      </c>
      <c r="C40" s="1" t="s">
        <v>280</v>
      </c>
      <c r="D40" s="3" t="s">
        <v>47</v>
      </c>
      <c r="E40" s="3" t="s">
        <v>61</v>
      </c>
      <c r="F40" s="4" t="s">
        <v>22</v>
      </c>
      <c r="G40" s="4" t="s">
        <v>23</v>
      </c>
      <c r="H40" s="4" t="s">
        <v>24</v>
      </c>
      <c r="I40" s="4" t="s">
        <v>25</v>
      </c>
      <c r="J40" s="5" t="s">
        <v>25</v>
      </c>
      <c r="K40" s="5" t="s">
        <v>281</v>
      </c>
      <c r="L40" s="5" t="s">
        <v>282</v>
      </c>
      <c r="M40" s="5" t="s">
        <v>283</v>
      </c>
      <c r="N40" s="5" t="s">
        <v>284</v>
      </c>
      <c r="O40" s="5" t="s">
        <v>271</v>
      </c>
      <c r="P40" s="4" t="str">
        <f t="shared" si="0"/>
        <v>Outstanding</v>
      </c>
      <c r="Q40" s="13" t="s">
        <v>25</v>
      </c>
    </row>
    <row r="41" spans="1:17" ht="60" customHeight="1" x14ac:dyDescent="0.35">
      <c r="A41" s="11" t="s">
        <v>246</v>
      </c>
      <c r="B41" s="2" t="s">
        <v>285</v>
      </c>
      <c r="C41" s="1" t="s">
        <v>286</v>
      </c>
      <c r="D41" s="3" t="s">
        <v>20</v>
      </c>
      <c r="E41" s="3" t="s">
        <v>21</v>
      </c>
      <c r="F41" s="4" t="s">
        <v>22</v>
      </c>
      <c r="G41" s="4" t="s">
        <v>23</v>
      </c>
      <c r="H41" s="4" t="s">
        <v>24</v>
      </c>
      <c r="I41" s="4" t="s">
        <v>25</v>
      </c>
      <c r="J41" s="5" t="s">
        <v>25</v>
      </c>
      <c r="K41" s="5" t="s">
        <v>287</v>
      </c>
      <c r="L41" s="5" t="s">
        <v>288</v>
      </c>
      <c r="M41" s="5" t="s">
        <v>289</v>
      </c>
      <c r="N41" s="5" t="s">
        <v>290</v>
      </c>
      <c r="O41" s="5" t="s">
        <v>291</v>
      </c>
      <c r="P41" s="4" t="str">
        <f t="shared" si="0"/>
        <v>Outstanding</v>
      </c>
      <c r="Q41" s="13" t="s">
        <v>25</v>
      </c>
    </row>
    <row r="42" spans="1:17" ht="60" customHeight="1" x14ac:dyDescent="0.35">
      <c r="A42" s="11" t="s">
        <v>246</v>
      </c>
      <c r="B42" s="2" t="s">
        <v>292</v>
      </c>
      <c r="C42" s="1" t="s">
        <v>293</v>
      </c>
      <c r="D42" s="3" t="s">
        <v>20</v>
      </c>
      <c r="E42" s="3" t="s">
        <v>21</v>
      </c>
      <c r="F42" s="4" t="s">
        <v>22</v>
      </c>
      <c r="G42" s="4" t="s">
        <v>23</v>
      </c>
      <c r="H42" s="4" t="s">
        <v>24</v>
      </c>
      <c r="I42" s="4" t="s">
        <v>25</v>
      </c>
      <c r="J42" s="5" t="s">
        <v>25</v>
      </c>
      <c r="K42" s="5" t="s">
        <v>294</v>
      </c>
      <c r="L42" s="5" t="s">
        <v>295</v>
      </c>
      <c r="M42" s="5"/>
      <c r="N42" s="5" t="s">
        <v>296</v>
      </c>
      <c r="O42" s="5" t="s">
        <v>112</v>
      </c>
      <c r="P42" s="4" t="str">
        <f t="shared" si="0"/>
        <v>Outstanding</v>
      </c>
      <c r="Q42" s="13" t="s">
        <v>25</v>
      </c>
    </row>
    <row r="43" spans="1:17" ht="60" customHeight="1" x14ac:dyDescent="0.35">
      <c r="A43" s="11" t="s">
        <v>246</v>
      </c>
      <c r="B43" s="2" t="s">
        <v>297</v>
      </c>
      <c r="C43" s="1" t="s">
        <v>298</v>
      </c>
      <c r="D43" s="3" t="s">
        <v>20</v>
      </c>
      <c r="E43" s="3" t="s">
        <v>21</v>
      </c>
      <c r="F43" s="4" t="s">
        <v>22</v>
      </c>
      <c r="G43" s="4" t="s">
        <v>23</v>
      </c>
      <c r="H43" s="4" t="s">
        <v>24</v>
      </c>
      <c r="I43" s="4" t="s">
        <v>25</v>
      </c>
      <c r="J43" s="5" t="s">
        <v>25</v>
      </c>
      <c r="K43" s="5" t="s">
        <v>299</v>
      </c>
      <c r="L43" s="5" t="s">
        <v>295</v>
      </c>
      <c r="M43" s="5"/>
      <c r="N43" s="5" t="s">
        <v>300</v>
      </c>
      <c r="O43" s="5" t="s">
        <v>301</v>
      </c>
      <c r="P43" s="4" t="str">
        <f t="shared" si="0"/>
        <v>Outstanding</v>
      </c>
      <c r="Q43" s="13" t="s">
        <v>25</v>
      </c>
    </row>
    <row r="44" spans="1:17" ht="60" customHeight="1" x14ac:dyDescent="0.35">
      <c r="A44" s="11" t="s">
        <v>246</v>
      </c>
      <c r="B44" s="2" t="s">
        <v>302</v>
      </c>
      <c r="C44" s="1" t="s">
        <v>303</v>
      </c>
      <c r="D44" s="3" t="s">
        <v>20</v>
      </c>
      <c r="E44" s="3" t="s">
        <v>21</v>
      </c>
      <c r="F44" s="4" t="s">
        <v>22</v>
      </c>
      <c r="G44" s="4" t="s">
        <v>23</v>
      </c>
      <c r="H44" s="4" t="s">
        <v>24</v>
      </c>
      <c r="I44" s="4" t="s">
        <v>25</v>
      </c>
      <c r="J44" s="5" t="s">
        <v>25</v>
      </c>
      <c r="K44" s="5" t="s">
        <v>304</v>
      </c>
      <c r="L44" s="5" t="s">
        <v>305</v>
      </c>
      <c r="M44" s="5" t="s">
        <v>306</v>
      </c>
      <c r="N44" s="5" t="s">
        <v>307</v>
      </c>
      <c r="O44" s="5" t="s">
        <v>308</v>
      </c>
      <c r="P44" s="4" t="str">
        <f t="shared" si="0"/>
        <v>Outstanding</v>
      </c>
      <c r="Q44" s="13" t="s">
        <v>25</v>
      </c>
    </row>
    <row r="45" spans="1:17" ht="60" customHeight="1" x14ac:dyDescent="0.35">
      <c r="A45" s="11" t="s">
        <v>309</v>
      </c>
      <c r="B45" s="2" t="s">
        <v>310</v>
      </c>
      <c r="C45" s="1" t="s">
        <v>311</v>
      </c>
      <c r="D45" s="3" t="s">
        <v>20</v>
      </c>
      <c r="E45" s="3" t="s">
        <v>21</v>
      </c>
      <c r="F45" s="4" t="s">
        <v>22</v>
      </c>
      <c r="G45" s="4" t="s">
        <v>23</v>
      </c>
      <c r="H45" s="4" t="s">
        <v>24</v>
      </c>
      <c r="I45" s="4" t="s">
        <v>25</v>
      </c>
      <c r="J45" s="5" t="s">
        <v>25</v>
      </c>
      <c r="K45" s="5" t="s">
        <v>312</v>
      </c>
      <c r="L45" s="5" t="s">
        <v>313</v>
      </c>
      <c r="M45" s="5" t="s">
        <v>314</v>
      </c>
      <c r="N45" s="5" t="s">
        <v>315</v>
      </c>
      <c r="O45" s="5" t="s">
        <v>316</v>
      </c>
      <c r="P45" s="4" t="str">
        <f t="shared" si="0"/>
        <v>Outstanding</v>
      </c>
      <c r="Q45" s="13" t="s">
        <v>25</v>
      </c>
    </row>
    <row r="46" spans="1:17" ht="60" customHeight="1" x14ac:dyDescent="0.35">
      <c r="A46" s="11" t="s">
        <v>309</v>
      </c>
      <c r="B46" s="2" t="s">
        <v>317</v>
      </c>
      <c r="C46" s="1" t="s">
        <v>318</v>
      </c>
      <c r="D46" s="3" t="s">
        <v>20</v>
      </c>
      <c r="E46" s="3" t="s">
        <v>21</v>
      </c>
      <c r="F46" s="4" t="s">
        <v>22</v>
      </c>
      <c r="G46" s="4" t="s">
        <v>23</v>
      </c>
      <c r="H46" s="4" t="s">
        <v>24</v>
      </c>
      <c r="I46" s="4" t="s">
        <v>25</v>
      </c>
      <c r="J46" s="5" t="s">
        <v>25</v>
      </c>
      <c r="K46" s="5" t="s">
        <v>319</v>
      </c>
      <c r="L46" s="5" t="s">
        <v>320</v>
      </c>
      <c r="M46" s="5"/>
      <c r="N46" s="5" t="s">
        <v>321</v>
      </c>
      <c r="O46" s="5" t="s">
        <v>322</v>
      </c>
      <c r="P46" s="4" t="str">
        <f t="shared" si="0"/>
        <v>Outstanding</v>
      </c>
      <c r="Q46" s="13" t="s">
        <v>25</v>
      </c>
    </row>
    <row r="47" spans="1:17" ht="60" customHeight="1" x14ac:dyDescent="0.35">
      <c r="A47" s="11" t="s">
        <v>323</v>
      </c>
      <c r="B47" s="2" t="s">
        <v>324</v>
      </c>
      <c r="C47" s="1" t="s">
        <v>325</v>
      </c>
      <c r="D47" s="3" t="s">
        <v>47</v>
      </c>
      <c r="E47" s="3" t="s">
        <v>61</v>
      </c>
      <c r="F47" s="4" t="s">
        <v>22</v>
      </c>
      <c r="G47" s="4" t="s">
        <v>23</v>
      </c>
      <c r="H47" s="4" t="s">
        <v>24</v>
      </c>
      <c r="I47" s="4" t="s">
        <v>25</v>
      </c>
      <c r="J47" s="5" t="s">
        <v>25</v>
      </c>
      <c r="K47" s="5" t="s">
        <v>326</v>
      </c>
      <c r="L47" s="5"/>
      <c r="M47" s="5" t="s">
        <v>327</v>
      </c>
      <c r="N47" s="5" t="s">
        <v>328</v>
      </c>
      <c r="O47" s="5" t="s">
        <v>329</v>
      </c>
      <c r="P47" s="4" t="str">
        <f t="shared" si="0"/>
        <v>Outstanding</v>
      </c>
      <c r="Q47" s="13" t="s">
        <v>25</v>
      </c>
    </row>
    <row r="48" spans="1:17" ht="60" customHeight="1" x14ac:dyDescent="0.35">
      <c r="A48" s="11" t="s">
        <v>323</v>
      </c>
      <c r="B48" s="2" t="s">
        <v>330</v>
      </c>
      <c r="C48" s="1" t="s">
        <v>331</v>
      </c>
      <c r="D48" s="3" t="s">
        <v>47</v>
      </c>
      <c r="E48" s="3" t="s">
        <v>21</v>
      </c>
      <c r="F48" s="4" t="s">
        <v>22</v>
      </c>
      <c r="G48" s="4" t="s">
        <v>23</v>
      </c>
      <c r="H48" s="4" t="s">
        <v>24</v>
      </c>
      <c r="I48" s="4" t="s">
        <v>25</v>
      </c>
      <c r="J48" s="5" t="s">
        <v>25</v>
      </c>
      <c r="K48" s="5" t="s">
        <v>332</v>
      </c>
      <c r="L48" s="5" t="s">
        <v>333</v>
      </c>
      <c r="M48" s="5"/>
      <c r="N48" s="5" t="s">
        <v>334</v>
      </c>
      <c r="O48" s="5" t="s">
        <v>335</v>
      </c>
      <c r="P48" s="4" t="str">
        <f t="shared" si="0"/>
        <v>Outstanding</v>
      </c>
      <c r="Q48" s="13" t="s">
        <v>25</v>
      </c>
    </row>
    <row r="49" spans="1:17" ht="60" customHeight="1" x14ac:dyDescent="0.35">
      <c r="A49" s="12" t="s">
        <v>336</v>
      </c>
      <c r="B49" s="6" t="s">
        <v>337</v>
      </c>
      <c r="C49" s="7" t="s">
        <v>338</v>
      </c>
      <c r="D49" s="8" t="s">
        <v>47</v>
      </c>
      <c r="E49" s="8" t="s">
        <v>21</v>
      </c>
      <c r="F49" s="9" t="s">
        <v>22</v>
      </c>
      <c r="G49" s="9" t="s">
        <v>23</v>
      </c>
      <c r="H49" s="9" t="s">
        <v>24</v>
      </c>
      <c r="I49" s="9" t="s">
        <v>25</v>
      </c>
      <c r="J49" s="10" t="s">
        <v>25</v>
      </c>
      <c r="K49" s="10" t="s">
        <v>339</v>
      </c>
      <c r="L49" s="10" t="s">
        <v>340</v>
      </c>
      <c r="M49" s="10" t="s">
        <v>341</v>
      </c>
      <c r="N49" s="10" t="s">
        <v>342</v>
      </c>
      <c r="O49" s="10" t="s">
        <v>271</v>
      </c>
      <c r="P49" s="9" t="str">
        <f t="shared" si="0"/>
        <v>Outstanding</v>
      </c>
      <c r="Q49" s="14" t="s">
        <v>25</v>
      </c>
    </row>
    <row r="53" spans="1:17" ht="32" customHeight="1" x14ac:dyDescent="0.35">
      <c r="A53" s="255" t="s">
        <v>343</v>
      </c>
      <c r="B53" s="255"/>
      <c r="C53" s="255"/>
      <c r="D53" s="255"/>
    </row>
  </sheetData>
  <mergeCells count="1">
    <mergeCell ref="A53:D53"/>
  </mergeCells>
  <conditionalFormatting sqref="F2:F49">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G2:G49">
    <cfRule type="cellIs" dxfId="60" priority="5" operator="equal">
      <formula>"Low"</formula>
    </cfRule>
    <cfRule type="cellIs" dxfId="59" priority="6" operator="equal">
      <formula>"Medium"</formula>
    </cfRule>
    <cfRule type="cellIs" dxfId="58" priority="7" operator="equal">
      <formula>"High"</formula>
    </cfRule>
  </conditionalFormatting>
  <conditionalFormatting sqref="I2:I49">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F2:F49" xr:uid="{00000000-0002-0000-0200-000000000000}">
      <formula1>"Must,Should,Could,Won't,Unassigned"</formula1>
    </dataValidation>
    <dataValidation type="list" showErrorMessage="1" errorTitle="Invalid Value" error="Please select a value from the list: Low, Medium, High, Unassessed." sqref="G2:G49" xr:uid="{00000000-0002-0000-0200-000001000000}">
      <formula1>"Low,Medium,High,Unassessed"</formula1>
    </dataValidation>
    <dataValidation type="list" showErrorMessage="1" errorTitle="Invalid Value" error="Please select a value from the list: Phase1, Phase2, Phase3, Phase4, Phase5, Pending." sqref="H2:H4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9" xr:uid="{00000000-0002-0000-0200-000003000000}">
      <formula1>"Implemented,Testing,Failed,Compensated,Risk Accepted,N/A"</formula1>
    </dataValidation>
  </dataValidations>
  <hyperlinks>
    <hyperlink ref="A5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72" t="s">
        <v>494</v>
      </c>
      <c r="C2" s="272" t="s">
        <v>494</v>
      </c>
      <c r="D2" s="272" t="s">
        <v>494</v>
      </c>
      <c r="E2" s="272" t="s">
        <v>494</v>
      </c>
      <c r="F2" s="272" t="s">
        <v>494</v>
      </c>
      <c r="G2" s="272" t="s">
        <v>494</v>
      </c>
      <c r="H2" s="276" t="s">
        <v>495</v>
      </c>
      <c r="I2" s="276" t="s">
        <v>495</v>
      </c>
      <c r="J2" s="276" t="s">
        <v>495</v>
      </c>
      <c r="K2" s="276" t="s">
        <v>495</v>
      </c>
      <c r="L2" s="276" t="s">
        <v>495</v>
      </c>
      <c r="M2" s="275" t="s">
        <v>496</v>
      </c>
      <c r="N2" s="275" t="s">
        <v>496</v>
      </c>
      <c r="O2" s="277" t="s">
        <v>497</v>
      </c>
      <c r="P2" s="277" t="s">
        <v>497</v>
      </c>
      <c r="Q2" s="273" t="s">
        <v>15</v>
      </c>
      <c r="R2" s="273" t="s">
        <v>15</v>
      </c>
      <c r="S2" s="273" t="s">
        <v>15</v>
      </c>
      <c r="T2" s="274" t="s">
        <v>498</v>
      </c>
    </row>
    <row r="3" spans="2:20" ht="35" customHeight="1" x14ac:dyDescent="0.35">
      <c r="B3" s="70" t="s">
        <v>499</v>
      </c>
      <c r="C3" s="70" t="s">
        <v>500</v>
      </c>
      <c r="D3" s="70" t="s">
        <v>501</v>
      </c>
      <c r="E3" s="70" t="s">
        <v>502</v>
      </c>
      <c r="F3" s="70" t="s">
        <v>503</v>
      </c>
      <c r="G3" s="70" t="s">
        <v>11</v>
      </c>
      <c r="H3" s="71" t="s">
        <v>504</v>
      </c>
      <c r="I3" s="71" t="s">
        <v>505</v>
      </c>
      <c r="J3" s="71" t="s">
        <v>506</v>
      </c>
      <c r="K3" s="71" t="s">
        <v>507</v>
      </c>
      <c r="L3" s="71" t="s">
        <v>438</v>
      </c>
      <c r="M3" s="72" t="s">
        <v>508</v>
      </c>
      <c r="N3" s="72" t="s">
        <v>509</v>
      </c>
      <c r="O3" s="73" t="s">
        <v>510</v>
      </c>
      <c r="P3" s="73" t="s">
        <v>511</v>
      </c>
      <c r="Q3" s="74" t="s">
        <v>15</v>
      </c>
      <c r="R3" s="74" t="s">
        <v>512</v>
      </c>
      <c r="S3" s="74" t="s">
        <v>513</v>
      </c>
      <c r="T3" s="75" t="s">
        <v>514</v>
      </c>
    </row>
    <row r="4" spans="2:20" ht="60" customHeight="1" x14ac:dyDescent="0.35">
      <c r="B4" s="76" t="s">
        <v>515</v>
      </c>
      <c r="C4" s="76" t="s">
        <v>516</v>
      </c>
      <c r="D4" s="76" t="s">
        <v>517</v>
      </c>
      <c r="E4" s="76" t="s">
        <v>518</v>
      </c>
      <c r="F4" s="76" t="s">
        <v>519</v>
      </c>
      <c r="G4" s="76" t="s">
        <v>520</v>
      </c>
      <c r="H4" s="76" t="s">
        <v>521</v>
      </c>
      <c r="I4" s="76" t="s">
        <v>522</v>
      </c>
      <c r="J4" s="76" t="s">
        <v>523</v>
      </c>
      <c r="K4" s="76" t="s">
        <v>524</v>
      </c>
      <c r="L4" s="76" t="s">
        <v>525</v>
      </c>
      <c r="M4" s="76" t="s">
        <v>526</v>
      </c>
      <c r="N4" s="76" t="s">
        <v>527</v>
      </c>
      <c r="O4" s="76" t="s">
        <v>528</v>
      </c>
      <c r="P4" s="76" t="s">
        <v>529</v>
      </c>
      <c r="Q4" s="76" t="s">
        <v>530</v>
      </c>
      <c r="R4" s="76" t="s">
        <v>531</v>
      </c>
      <c r="S4" s="76" t="s">
        <v>532</v>
      </c>
      <c r="T4" s="76" t="s">
        <v>533</v>
      </c>
    </row>
    <row r="5" spans="2:20" ht="60" customHeight="1" x14ac:dyDescent="0.35">
      <c r="B5" s="38" t="s">
        <v>534</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535</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536</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537</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538</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539</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540</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541</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542</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543</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544</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545</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546</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547</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548</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549</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550</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551</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552</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553</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554</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555</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556</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557</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558</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559</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560</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561</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562</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563</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564</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565</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566</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567</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568</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569</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570</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571</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572</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573</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574</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575</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576</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577</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578</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579</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580</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581</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582</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583</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343</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584</v>
      </c>
      <c r="B1" s="104" t="s">
        <v>1</v>
      </c>
      <c r="C1" s="104" t="s">
        <v>585</v>
      </c>
      <c r="D1" s="104" t="s">
        <v>11</v>
      </c>
      <c r="E1" s="104" t="s">
        <v>586</v>
      </c>
      <c r="F1" s="104" t="s">
        <v>587</v>
      </c>
      <c r="G1" s="104" t="s">
        <v>588</v>
      </c>
      <c r="H1" s="104" t="s">
        <v>589</v>
      </c>
      <c r="I1" s="104" t="s">
        <v>590</v>
      </c>
      <c r="J1" s="104" t="s">
        <v>591</v>
      </c>
      <c r="K1" s="104" t="s">
        <v>592</v>
      </c>
      <c r="L1" s="104" t="s">
        <v>593</v>
      </c>
      <c r="M1" s="104" t="s">
        <v>594</v>
      </c>
      <c r="N1" s="104" t="s">
        <v>595</v>
      </c>
      <c r="O1" s="104" t="s">
        <v>596</v>
      </c>
      <c r="P1" s="104" t="s">
        <v>597</v>
      </c>
      <c r="Q1" s="104" t="s">
        <v>598</v>
      </c>
      <c r="R1" s="104" t="s">
        <v>599</v>
      </c>
      <c r="S1" s="104" t="s">
        <v>600</v>
      </c>
      <c r="T1" s="104" t="s">
        <v>601</v>
      </c>
      <c r="U1" s="104" t="s">
        <v>602</v>
      </c>
      <c r="V1" s="104" t="s">
        <v>603</v>
      </c>
      <c r="W1" s="104" t="s">
        <v>604</v>
      </c>
      <c r="X1" s="104" t="s">
        <v>605</v>
      </c>
      <c r="Y1" s="104" t="s">
        <v>606</v>
      </c>
      <c r="Z1" s="104" t="s">
        <v>607</v>
      </c>
      <c r="AA1" s="104" t="s">
        <v>608</v>
      </c>
      <c r="AB1" s="104" t="s">
        <v>609</v>
      </c>
      <c r="AC1" s="104" t="s">
        <v>610</v>
      </c>
      <c r="AD1" s="104" t="s">
        <v>611</v>
      </c>
      <c r="AE1" s="104" t="s">
        <v>612</v>
      </c>
      <c r="AF1" s="104" t="s">
        <v>613</v>
      </c>
      <c r="AG1" s="104" t="s">
        <v>614</v>
      </c>
      <c r="AH1" s="104" t="s">
        <v>615</v>
      </c>
      <c r="AI1" s="104" t="s">
        <v>616</v>
      </c>
      <c r="AJ1" s="104" t="s">
        <v>617</v>
      </c>
      <c r="AK1" s="104" t="s">
        <v>618</v>
      </c>
      <c r="AL1" s="104" t="s">
        <v>619</v>
      </c>
      <c r="AM1" s="104" t="s">
        <v>620</v>
      </c>
      <c r="AN1" s="104" t="s">
        <v>621</v>
      </c>
      <c r="AO1" s="104" t="s">
        <v>622</v>
      </c>
      <c r="AP1" s="104" t="s">
        <v>623</v>
      </c>
      <c r="AQ1" s="104" t="s">
        <v>624</v>
      </c>
      <c r="AR1" s="104" t="s">
        <v>625</v>
      </c>
      <c r="AS1" s="104" t="s">
        <v>626</v>
      </c>
      <c r="AT1" s="104" t="s">
        <v>627</v>
      </c>
      <c r="AU1" s="104" t="s">
        <v>628</v>
      </c>
      <c r="AV1" s="104" t="s">
        <v>629</v>
      </c>
      <c r="AW1" s="105" t="s">
        <v>630</v>
      </c>
    </row>
    <row r="2" spans="1:49" ht="60" customHeight="1" outlineLevel="1" x14ac:dyDescent="0.35">
      <c r="A2" s="97" t="s">
        <v>631</v>
      </c>
      <c r="B2" s="80">
        <v>1</v>
      </c>
      <c r="C2" s="82" t="s">
        <v>25</v>
      </c>
      <c r="D2" s="84" t="s">
        <v>632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631</v>
      </c>
      <c r="B3" s="81" t="s">
        <v>633</v>
      </c>
      <c r="C3" s="83" t="s">
        <v>634</v>
      </c>
      <c r="D3" s="85" t="s">
        <v>635</v>
      </c>
      <c r="E3" s="85" t="s">
        <v>636</v>
      </c>
      <c r="F3" s="86" t="s">
        <v>637</v>
      </c>
      <c r="G3" s="86" t="s">
        <v>638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631</v>
      </c>
      <c r="B4" s="81" t="s">
        <v>639</v>
      </c>
      <c r="C4" s="83" t="s">
        <v>640</v>
      </c>
      <c r="D4" s="85" t="s">
        <v>641</v>
      </c>
      <c r="E4" s="85" t="s">
        <v>642</v>
      </c>
      <c r="F4" s="86" t="s">
        <v>637</v>
      </c>
      <c r="G4" s="86" t="s">
        <v>643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631</v>
      </c>
      <c r="B5" s="81" t="s">
        <v>644</v>
      </c>
      <c r="C5" s="83" t="s">
        <v>645</v>
      </c>
      <c r="D5" s="85" t="s">
        <v>646</v>
      </c>
      <c r="E5" s="85" t="s">
        <v>647</v>
      </c>
      <c r="F5" s="86" t="s">
        <v>637</v>
      </c>
      <c r="G5" s="86" t="s">
        <v>648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631</v>
      </c>
      <c r="B6" s="81" t="s">
        <v>649</v>
      </c>
      <c r="C6" s="83" t="s">
        <v>650</v>
      </c>
      <c r="D6" s="85" t="s">
        <v>651</v>
      </c>
      <c r="E6" s="85" t="s">
        <v>652</v>
      </c>
      <c r="F6" s="86" t="s">
        <v>637</v>
      </c>
      <c r="G6" s="86" t="s">
        <v>638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631</v>
      </c>
      <c r="B7" s="81" t="s">
        <v>653</v>
      </c>
      <c r="C7" s="83" t="s">
        <v>654</v>
      </c>
      <c r="D7" s="85" t="s">
        <v>655</v>
      </c>
      <c r="E7" s="85" t="s">
        <v>656</v>
      </c>
      <c r="F7" s="86" t="s">
        <v>637</v>
      </c>
      <c r="G7" s="86" t="s">
        <v>648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657</v>
      </c>
      <c r="B8" s="80">
        <v>2</v>
      </c>
      <c r="C8" s="82" t="s">
        <v>25</v>
      </c>
      <c r="D8" s="84" t="s">
        <v>658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657</v>
      </c>
      <c r="B9" s="81" t="s">
        <v>659</v>
      </c>
      <c r="C9" s="83" t="s">
        <v>660</v>
      </c>
      <c r="D9" s="85" t="s">
        <v>661</v>
      </c>
      <c r="E9" s="85" t="s">
        <v>662</v>
      </c>
      <c r="F9" s="86" t="s">
        <v>663</v>
      </c>
      <c r="G9" s="86" t="s">
        <v>638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657</v>
      </c>
      <c r="B10" s="81" t="s">
        <v>664</v>
      </c>
      <c r="C10" s="83" t="s">
        <v>665</v>
      </c>
      <c r="D10" s="85" t="s">
        <v>666</v>
      </c>
      <c r="E10" s="85" t="s">
        <v>667</v>
      </c>
      <c r="F10" s="86" t="s">
        <v>663</v>
      </c>
      <c r="G10" s="86" t="s">
        <v>638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657</v>
      </c>
      <c r="B11" s="81" t="s">
        <v>668</v>
      </c>
      <c r="C11" s="83" t="s">
        <v>669</v>
      </c>
      <c r="D11" s="85" t="s">
        <v>670</v>
      </c>
      <c r="E11" s="85" t="s">
        <v>671</v>
      </c>
      <c r="F11" s="86" t="s">
        <v>663</v>
      </c>
      <c r="G11" s="86" t="s">
        <v>643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657</v>
      </c>
      <c r="B12" s="81" t="s">
        <v>672</v>
      </c>
      <c r="C12" s="83" t="s">
        <v>673</v>
      </c>
      <c r="D12" s="85" t="s">
        <v>674</v>
      </c>
      <c r="E12" s="85" t="s">
        <v>675</v>
      </c>
      <c r="F12" s="86" t="s">
        <v>663</v>
      </c>
      <c r="G12" s="86" t="s">
        <v>648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657</v>
      </c>
      <c r="B13" s="81" t="s">
        <v>676</v>
      </c>
      <c r="C13" s="83" t="s">
        <v>677</v>
      </c>
      <c r="D13" s="85" t="s">
        <v>678</v>
      </c>
      <c r="E13" s="85" t="s">
        <v>679</v>
      </c>
      <c r="F13" s="86" t="s">
        <v>663</v>
      </c>
      <c r="G13" s="86" t="s">
        <v>680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657</v>
      </c>
      <c r="B14" s="81" t="s">
        <v>681</v>
      </c>
      <c r="C14" s="83" t="s">
        <v>682</v>
      </c>
      <c r="D14" s="85" t="s">
        <v>683</v>
      </c>
      <c r="E14" s="85" t="s">
        <v>684</v>
      </c>
      <c r="F14" s="86" t="s">
        <v>663</v>
      </c>
      <c r="G14" s="86" t="s">
        <v>680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657</v>
      </c>
      <c r="B15" s="81" t="s">
        <v>685</v>
      </c>
      <c r="C15" s="83" t="s">
        <v>686</v>
      </c>
      <c r="D15" s="85" t="s">
        <v>687</v>
      </c>
      <c r="E15" s="85" t="s">
        <v>688</v>
      </c>
      <c r="F15" s="86" t="s">
        <v>663</v>
      </c>
      <c r="G15" s="86" t="s">
        <v>680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689</v>
      </c>
      <c r="B16" s="80">
        <v>3</v>
      </c>
      <c r="C16" s="82" t="s">
        <v>25</v>
      </c>
      <c r="D16" s="84" t="s">
        <v>690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689</v>
      </c>
      <c r="B17" s="81" t="s">
        <v>691</v>
      </c>
      <c r="C17" s="83" t="s">
        <v>692</v>
      </c>
      <c r="D17" s="85" t="s">
        <v>693</v>
      </c>
      <c r="E17" s="85" t="s">
        <v>694</v>
      </c>
      <c r="F17" s="86" t="s">
        <v>695</v>
      </c>
      <c r="G17" s="86" t="s">
        <v>696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689</v>
      </c>
      <c r="B18" s="81" t="s">
        <v>697</v>
      </c>
      <c r="C18" s="83" t="s">
        <v>698</v>
      </c>
      <c r="D18" s="85" t="s">
        <v>699</v>
      </c>
      <c r="E18" s="85" t="s">
        <v>700</v>
      </c>
      <c r="F18" s="86" t="s">
        <v>695</v>
      </c>
      <c r="G18" s="86" t="s">
        <v>638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689</v>
      </c>
      <c r="B19" s="81" t="s">
        <v>337</v>
      </c>
      <c r="C19" s="83" t="s">
        <v>701</v>
      </c>
      <c r="D19" s="85" t="s">
        <v>702</v>
      </c>
      <c r="E19" s="85" t="s">
        <v>703</v>
      </c>
      <c r="F19" s="86" t="s">
        <v>695</v>
      </c>
      <c r="G19" s="86" t="s">
        <v>680</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689</v>
      </c>
      <c r="B20" s="81" t="s">
        <v>704</v>
      </c>
      <c r="C20" s="83" t="s">
        <v>705</v>
      </c>
      <c r="D20" s="85" t="s">
        <v>706</v>
      </c>
      <c r="E20" s="85" t="s">
        <v>707</v>
      </c>
      <c r="F20" s="86" t="s">
        <v>695</v>
      </c>
      <c r="G20" s="86" t="s">
        <v>680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689</v>
      </c>
      <c r="B21" s="81" t="s">
        <v>708</v>
      </c>
      <c r="C21" s="83" t="s">
        <v>709</v>
      </c>
      <c r="D21" s="85" t="s">
        <v>710</v>
      </c>
      <c r="E21" s="85" t="s">
        <v>711</v>
      </c>
      <c r="F21" s="86" t="s">
        <v>695</v>
      </c>
      <c r="G21" s="86" t="s">
        <v>680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689</v>
      </c>
      <c r="B22" s="81" t="s">
        <v>712</v>
      </c>
      <c r="C22" s="83" t="s">
        <v>713</v>
      </c>
      <c r="D22" s="85" t="s">
        <v>714</v>
      </c>
      <c r="E22" s="85" t="s">
        <v>715</v>
      </c>
      <c r="F22" s="86" t="s">
        <v>695</v>
      </c>
      <c r="G22" s="86" t="s">
        <v>680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689</v>
      </c>
      <c r="B23" s="81" t="s">
        <v>716</v>
      </c>
      <c r="C23" s="83" t="s">
        <v>717</v>
      </c>
      <c r="D23" s="85" t="s">
        <v>718</v>
      </c>
      <c r="E23" s="85" t="s">
        <v>719</v>
      </c>
      <c r="F23" s="86" t="s">
        <v>695</v>
      </c>
      <c r="G23" s="86" t="s">
        <v>638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689</v>
      </c>
      <c r="B24" s="81" t="s">
        <v>720</v>
      </c>
      <c r="C24" s="83" t="s">
        <v>721</v>
      </c>
      <c r="D24" s="85" t="s">
        <v>722</v>
      </c>
      <c r="E24" s="85" t="s">
        <v>723</v>
      </c>
      <c r="F24" s="86" t="s">
        <v>695</v>
      </c>
      <c r="G24" s="86" t="s">
        <v>638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689</v>
      </c>
      <c r="B25" s="81" t="s">
        <v>724</v>
      </c>
      <c r="C25" s="83" t="s">
        <v>725</v>
      </c>
      <c r="D25" s="85" t="s">
        <v>726</v>
      </c>
      <c r="E25" s="85" t="s">
        <v>727</v>
      </c>
      <c r="F25" s="86" t="s">
        <v>695</v>
      </c>
      <c r="G25" s="86" t="s">
        <v>680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689</v>
      </c>
      <c r="B26" s="81" t="s">
        <v>728</v>
      </c>
      <c r="C26" s="83" t="s">
        <v>729</v>
      </c>
      <c r="D26" s="85" t="s">
        <v>730</v>
      </c>
      <c r="E26" s="85" t="s">
        <v>731</v>
      </c>
      <c r="F26" s="86" t="s">
        <v>695</v>
      </c>
      <c r="G26" s="86" t="s">
        <v>680</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689</v>
      </c>
      <c r="B27" s="81" t="s">
        <v>732</v>
      </c>
      <c r="C27" s="83" t="s">
        <v>733</v>
      </c>
      <c r="D27" s="85" t="s">
        <v>734</v>
      </c>
      <c r="E27" s="85" t="s">
        <v>735</v>
      </c>
      <c r="F27" s="86" t="s">
        <v>695</v>
      </c>
      <c r="G27" s="86" t="s">
        <v>680</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689</v>
      </c>
      <c r="B28" s="81" t="s">
        <v>736</v>
      </c>
      <c r="C28" s="83" t="s">
        <v>737</v>
      </c>
      <c r="D28" s="85" t="s">
        <v>738</v>
      </c>
      <c r="E28" s="85" t="s">
        <v>739</v>
      </c>
      <c r="F28" s="86" t="s">
        <v>695</v>
      </c>
      <c r="G28" s="86" t="s">
        <v>680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689</v>
      </c>
      <c r="B29" s="81" t="s">
        <v>740</v>
      </c>
      <c r="C29" s="83" t="s">
        <v>741</v>
      </c>
      <c r="D29" s="85" t="s">
        <v>742</v>
      </c>
      <c r="E29" s="85" t="s">
        <v>743</v>
      </c>
      <c r="F29" s="86" t="s">
        <v>695</v>
      </c>
      <c r="G29" s="86" t="s">
        <v>680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689</v>
      </c>
      <c r="B30" s="81" t="s">
        <v>744</v>
      </c>
      <c r="C30" s="83" t="s">
        <v>745</v>
      </c>
      <c r="D30" s="85" t="s">
        <v>746</v>
      </c>
      <c r="E30" s="85" t="s">
        <v>747</v>
      </c>
      <c r="F30" s="86" t="s">
        <v>695</v>
      </c>
      <c r="G30" s="86" t="s">
        <v>648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748</v>
      </c>
      <c r="B31" s="80">
        <v>4</v>
      </c>
      <c r="C31" s="82" t="s">
        <v>25</v>
      </c>
      <c r="D31" s="84" t="s">
        <v>749</v>
      </c>
      <c r="E31" s="84" t="s">
        <v>25</v>
      </c>
      <c r="F31" s="80" t="s">
        <v>25</v>
      </c>
      <c r="G31" s="80" t="s">
        <v>25</v>
      </c>
      <c r="H31" s="80"/>
      <c r="I31" s="87">
        <f>IF(COUNTIF(J31:AW31,"&lt;&gt;")=0,"",SUMPRODUCT(((Recommendations[ImplStatus]="Implemented")+(Recommendations[ImplStatus]="Compensated"))*ISNUMBER(MATCH(Recommendations[Id],J31:AW31,0)))/COUNTIF(J31:AW31,"&lt;&gt;"))</f>
        <v>0</v>
      </c>
      <c r="J31" s="89" t="s">
        <v>324</v>
      </c>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748</v>
      </c>
      <c r="B32" s="81" t="s">
        <v>750</v>
      </c>
      <c r="C32" s="83" t="s">
        <v>751</v>
      </c>
      <c r="D32" s="85" t="s">
        <v>752</v>
      </c>
      <c r="E32" s="85" t="s">
        <v>753</v>
      </c>
      <c r="F32" s="86" t="s">
        <v>754</v>
      </c>
      <c r="G32" s="86" t="s">
        <v>696</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748</v>
      </c>
      <c r="B33" s="81" t="s">
        <v>755</v>
      </c>
      <c r="C33" s="83" t="s">
        <v>756</v>
      </c>
      <c r="D33" s="85" t="s">
        <v>757</v>
      </c>
      <c r="E33" s="85" t="s">
        <v>758</v>
      </c>
      <c r="F33" s="86" t="s">
        <v>754</v>
      </c>
      <c r="G33" s="86" t="s">
        <v>696</v>
      </c>
      <c r="H33" s="86">
        <v>1</v>
      </c>
      <c r="I33" s="88">
        <f>IF(COUNTIF(J33:AW33,"&lt;&gt;")=0,"",SUMPRODUCT(((Recommendations[ImplStatus]="Implemented")+(Recommendations[ImplStatus]="Compensated"))*ISNUMBER(MATCH(Recommendations[Id],J33:AW33,0)))/COUNTIF(J33:AW33,"&lt;&gt;"))</f>
        <v>0</v>
      </c>
      <c r="J33" s="90" t="s">
        <v>113</v>
      </c>
      <c r="K33" s="90" t="s">
        <v>147</v>
      </c>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748</v>
      </c>
      <c r="B34" s="81" t="s">
        <v>759</v>
      </c>
      <c r="C34" s="83" t="s">
        <v>760</v>
      </c>
      <c r="D34" s="85" t="s">
        <v>761</v>
      </c>
      <c r="E34" s="85" t="s">
        <v>762</v>
      </c>
      <c r="F34" s="86" t="s">
        <v>637</v>
      </c>
      <c r="G34" s="86" t="s">
        <v>680</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748</v>
      </c>
      <c r="B35" s="81" t="s">
        <v>763</v>
      </c>
      <c r="C35" s="83" t="s">
        <v>764</v>
      </c>
      <c r="D35" s="85" t="s">
        <v>765</v>
      </c>
      <c r="E35" s="85" t="s">
        <v>766</v>
      </c>
      <c r="F35" s="86" t="s">
        <v>637</v>
      </c>
      <c r="G35" s="86" t="s">
        <v>680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748</v>
      </c>
      <c r="B36" s="81" t="s">
        <v>767</v>
      </c>
      <c r="C36" s="83" t="s">
        <v>768</v>
      </c>
      <c r="D36" s="85" t="s">
        <v>769</v>
      </c>
      <c r="E36" s="85" t="s">
        <v>770</v>
      </c>
      <c r="F36" s="86" t="s">
        <v>637</v>
      </c>
      <c r="G36" s="86" t="s">
        <v>680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748</v>
      </c>
      <c r="B37" s="81" t="s">
        <v>771</v>
      </c>
      <c r="C37" s="83" t="s">
        <v>772</v>
      </c>
      <c r="D37" s="85" t="s">
        <v>773</v>
      </c>
      <c r="E37" s="85" t="s">
        <v>774</v>
      </c>
      <c r="F37" s="86" t="s">
        <v>637</v>
      </c>
      <c r="G37" s="86" t="s">
        <v>680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748</v>
      </c>
      <c r="B38" s="81" t="s">
        <v>775</v>
      </c>
      <c r="C38" s="83" t="s">
        <v>776</v>
      </c>
      <c r="D38" s="85" t="s">
        <v>777</v>
      </c>
      <c r="E38" s="85" t="s">
        <v>778</v>
      </c>
      <c r="F38" s="86" t="s">
        <v>779</v>
      </c>
      <c r="G38" s="86" t="s">
        <v>680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748</v>
      </c>
      <c r="B39" s="81" t="s">
        <v>780</v>
      </c>
      <c r="C39" s="83" t="s">
        <v>781</v>
      </c>
      <c r="D39" s="85" t="s">
        <v>782</v>
      </c>
      <c r="E39" s="85" t="s">
        <v>783</v>
      </c>
      <c r="F39" s="86" t="s">
        <v>637</v>
      </c>
      <c r="G39" s="86" t="s">
        <v>680</v>
      </c>
      <c r="H39" s="86">
        <v>2</v>
      </c>
      <c r="I39" s="88">
        <f>IF(COUNTIF(J39:AW39,"&lt;&gt;")=0,"",SUMPRODUCT(((Recommendations[ImplStatus]="Implemented")+(Recommendations[ImplStatus]="Compensated"))*ISNUMBER(MATCH(Recommendations[Id],J39:AW39,0)))/COUNTIF(J39:AW39,"&lt;&gt;"))</f>
        <v>0</v>
      </c>
      <c r="J39" s="90" t="s">
        <v>330</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748</v>
      </c>
      <c r="B40" s="81" t="s">
        <v>784</v>
      </c>
      <c r="C40" s="83" t="s">
        <v>785</v>
      </c>
      <c r="D40" s="85" t="s">
        <v>786</v>
      </c>
      <c r="E40" s="85" t="s">
        <v>787</v>
      </c>
      <c r="F40" s="86" t="s">
        <v>637</v>
      </c>
      <c r="G40" s="86" t="s">
        <v>680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748</v>
      </c>
      <c r="B41" s="81" t="s">
        <v>788</v>
      </c>
      <c r="C41" s="83" t="s">
        <v>789</v>
      </c>
      <c r="D41" s="85" t="s">
        <v>790</v>
      </c>
      <c r="E41" s="85" t="s">
        <v>791</v>
      </c>
      <c r="F41" s="86" t="s">
        <v>637</v>
      </c>
      <c r="G41" s="86" t="s">
        <v>680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748</v>
      </c>
      <c r="B42" s="81" t="s">
        <v>792</v>
      </c>
      <c r="C42" s="83" t="s">
        <v>793</v>
      </c>
      <c r="D42" s="85" t="s">
        <v>794</v>
      </c>
      <c r="E42" s="85" t="s">
        <v>795</v>
      </c>
      <c r="F42" s="86" t="s">
        <v>695</v>
      </c>
      <c r="G42" s="86" t="s">
        <v>680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748</v>
      </c>
      <c r="B43" s="81" t="s">
        <v>796</v>
      </c>
      <c r="C43" s="83" t="s">
        <v>797</v>
      </c>
      <c r="D43" s="85" t="s">
        <v>798</v>
      </c>
      <c r="E43" s="85" t="s">
        <v>799</v>
      </c>
      <c r="F43" s="86" t="s">
        <v>695</v>
      </c>
      <c r="G43" s="86" t="s">
        <v>680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800</v>
      </c>
      <c r="B44" s="80">
        <v>5</v>
      </c>
      <c r="C44" s="82" t="s">
        <v>25</v>
      </c>
      <c r="D44" s="84" t="s">
        <v>801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800</v>
      </c>
      <c r="B45" s="81" t="s">
        <v>802</v>
      </c>
      <c r="C45" s="83" t="s">
        <v>803</v>
      </c>
      <c r="D45" s="85" t="s">
        <v>804</v>
      </c>
      <c r="E45" s="85" t="s">
        <v>805</v>
      </c>
      <c r="F45" s="86" t="s">
        <v>779</v>
      </c>
      <c r="G45" s="86" t="s">
        <v>638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800</v>
      </c>
      <c r="B46" s="81" t="s">
        <v>806</v>
      </c>
      <c r="C46" s="83" t="s">
        <v>807</v>
      </c>
      <c r="D46" s="85" t="s">
        <v>808</v>
      </c>
      <c r="E46" s="85" t="s">
        <v>809</v>
      </c>
      <c r="F46" s="86" t="s">
        <v>779</v>
      </c>
      <c r="G46" s="86" t="s">
        <v>680</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800</v>
      </c>
      <c r="B47" s="81" t="s">
        <v>810</v>
      </c>
      <c r="C47" s="83" t="s">
        <v>811</v>
      </c>
      <c r="D47" s="85" t="s">
        <v>812</v>
      </c>
      <c r="E47" s="85" t="s">
        <v>813</v>
      </c>
      <c r="F47" s="86" t="s">
        <v>779</v>
      </c>
      <c r="G47" s="86" t="s">
        <v>680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800</v>
      </c>
      <c r="B48" s="81" t="s">
        <v>814</v>
      </c>
      <c r="C48" s="83" t="s">
        <v>815</v>
      </c>
      <c r="D48" s="85" t="s">
        <v>816</v>
      </c>
      <c r="E48" s="85" t="s">
        <v>817</v>
      </c>
      <c r="F48" s="86" t="s">
        <v>779</v>
      </c>
      <c r="G48" s="86" t="s">
        <v>680</v>
      </c>
      <c r="H48" s="86">
        <v>1</v>
      </c>
      <c r="I48" s="88">
        <f>IF(COUNTIF(J48:AW48,"&lt;&gt;")=0,"",SUMPRODUCT(((Recommendations[ImplStatus]="Implemented")+(Recommendations[ImplStatus]="Compensated"))*ISNUMBER(MATCH(Recommendations[Id],J48:AW48,0)))/COUNTIF(J48:AW48,"&lt;&gt;"))</f>
        <v>0</v>
      </c>
      <c r="J48" s="90" t="s">
        <v>38</v>
      </c>
      <c r="K48" s="90" t="s">
        <v>52</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800</v>
      </c>
      <c r="B49" s="81" t="s">
        <v>818</v>
      </c>
      <c r="C49" s="83" t="s">
        <v>819</v>
      </c>
      <c r="D49" s="85" t="s">
        <v>820</v>
      </c>
      <c r="E49" s="85" t="s">
        <v>821</v>
      </c>
      <c r="F49" s="86" t="s">
        <v>779</v>
      </c>
      <c r="G49" s="86" t="s">
        <v>638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800</v>
      </c>
      <c r="B50" s="81" t="s">
        <v>822</v>
      </c>
      <c r="C50" s="83" t="s">
        <v>823</v>
      </c>
      <c r="D50" s="85" t="s">
        <v>824</v>
      </c>
      <c r="E50" s="85" t="s">
        <v>825</v>
      </c>
      <c r="F50" s="86" t="s">
        <v>779</v>
      </c>
      <c r="G50" s="86" t="s">
        <v>696</v>
      </c>
      <c r="H50" s="86">
        <v>2</v>
      </c>
      <c r="I50" s="88">
        <f>IF(COUNTIF(J50:AW50,"&lt;&gt;")=0,"",SUMPRODUCT(((Recommendations[ImplStatus]="Implemented")+(Recommendations[ImplStatus]="Compensated"))*ISNUMBER(MATCH(Recommendations[Id],J50:AW50,0)))/COUNTIF(J50:AW50,"&lt;&gt;"))</f>
        <v>0</v>
      </c>
      <c r="J50" s="90" t="s">
        <v>45</v>
      </c>
      <c r="K50" s="90" t="s">
        <v>80</v>
      </c>
      <c r="L50" s="90" t="s">
        <v>87</v>
      </c>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826</v>
      </c>
      <c r="B51" s="80">
        <v>6</v>
      </c>
      <c r="C51" s="82" t="s">
        <v>25</v>
      </c>
      <c r="D51" s="84" t="s">
        <v>827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826</v>
      </c>
      <c r="B52" s="81" t="s">
        <v>828</v>
      </c>
      <c r="C52" s="83" t="s">
        <v>829</v>
      </c>
      <c r="D52" s="85" t="s">
        <v>830</v>
      </c>
      <c r="E52" s="85" t="s">
        <v>831</v>
      </c>
      <c r="F52" s="86" t="s">
        <v>754</v>
      </c>
      <c r="G52" s="86" t="s">
        <v>696</v>
      </c>
      <c r="H52" s="86">
        <v>1</v>
      </c>
      <c r="I52" s="88">
        <f>IF(COUNTIF(J52:AW52,"&lt;&gt;")=0,"",SUMPRODUCT(((Recommendations[ImplStatus]="Implemented")+(Recommendations[ImplStatus]="Compensated"))*ISNUMBER(MATCH(Recommendations[Id],J52:AW52,0)))/COUNTIF(J52:AW52,"&lt;&gt;"))</f>
        <v>0</v>
      </c>
      <c r="J52" s="90" t="s">
        <v>266</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826</v>
      </c>
      <c r="B53" s="81" t="s">
        <v>832</v>
      </c>
      <c r="C53" s="83" t="s">
        <v>833</v>
      </c>
      <c r="D53" s="85" t="s">
        <v>834</v>
      </c>
      <c r="E53" s="85" t="s">
        <v>835</v>
      </c>
      <c r="F53" s="86" t="s">
        <v>754</v>
      </c>
      <c r="G53" s="86" t="s">
        <v>696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826</v>
      </c>
      <c r="B54" s="81" t="s">
        <v>836</v>
      </c>
      <c r="C54" s="83" t="s">
        <v>837</v>
      </c>
      <c r="D54" s="85" t="s">
        <v>838</v>
      </c>
      <c r="E54" s="85" t="s">
        <v>839</v>
      </c>
      <c r="F54" s="86" t="s">
        <v>779</v>
      </c>
      <c r="G54" s="86" t="s">
        <v>680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826</v>
      </c>
      <c r="B55" s="81" t="s">
        <v>840</v>
      </c>
      <c r="C55" s="83" t="s">
        <v>841</v>
      </c>
      <c r="D55" s="85" t="s">
        <v>842</v>
      </c>
      <c r="E55" s="85" t="s">
        <v>843</v>
      </c>
      <c r="F55" s="86" t="s">
        <v>779</v>
      </c>
      <c r="G55" s="86" t="s">
        <v>680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826</v>
      </c>
      <c r="B56" s="81" t="s">
        <v>844</v>
      </c>
      <c r="C56" s="83" t="s">
        <v>845</v>
      </c>
      <c r="D56" s="85" t="s">
        <v>846</v>
      </c>
      <c r="E56" s="85" t="s">
        <v>847</v>
      </c>
      <c r="F56" s="86" t="s">
        <v>779</v>
      </c>
      <c r="G56" s="86" t="s">
        <v>680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826</v>
      </c>
      <c r="B57" s="81" t="s">
        <v>848</v>
      </c>
      <c r="C57" s="83" t="s">
        <v>849</v>
      </c>
      <c r="D57" s="85" t="s">
        <v>850</v>
      </c>
      <c r="E57" s="85" t="s">
        <v>851</v>
      </c>
      <c r="F57" s="86" t="s">
        <v>663</v>
      </c>
      <c r="G57" s="86" t="s">
        <v>638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826</v>
      </c>
      <c r="B58" s="81" t="s">
        <v>852</v>
      </c>
      <c r="C58" s="83" t="s">
        <v>853</v>
      </c>
      <c r="D58" s="85" t="s">
        <v>854</v>
      </c>
      <c r="E58" s="85" t="s">
        <v>855</v>
      </c>
      <c r="F58" s="86" t="s">
        <v>779</v>
      </c>
      <c r="G58" s="86" t="s">
        <v>680</v>
      </c>
      <c r="H58" s="86">
        <v>2</v>
      </c>
      <c r="I58" s="88">
        <f>IF(COUNTIF(J58:AW58,"&lt;&gt;")=0,"",SUMPRODUCT(((Recommendations[ImplStatus]="Implemented")+(Recommendations[ImplStatus]="Compensated"))*ISNUMBER(MATCH(Recommendations[Id],J58:AW58,0)))/COUNTIF(J58:AW58,"&lt;&gt;"))</f>
        <v>0</v>
      </c>
      <c r="J58" s="90" t="s">
        <v>73</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826</v>
      </c>
      <c r="B59" s="81" t="s">
        <v>856</v>
      </c>
      <c r="C59" s="83" t="s">
        <v>857</v>
      </c>
      <c r="D59" s="85" t="s">
        <v>858</v>
      </c>
      <c r="E59" s="85" t="s">
        <v>859</v>
      </c>
      <c r="F59" s="86" t="s">
        <v>779</v>
      </c>
      <c r="G59" s="86" t="s">
        <v>696</v>
      </c>
      <c r="H59" s="86">
        <v>3</v>
      </c>
      <c r="I59" s="88">
        <f>IF(COUNTIF(J59:AW59,"&lt;&gt;")=0,"",SUMPRODUCT(((Recommendations[ImplStatus]="Implemented")+(Recommendations[ImplStatus]="Compensated"))*ISNUMBER(MATCH(Recommendations[Id],J59:AW59,0)))/COUNTIF(J59:AW59,"&lt;&gt;"))</f>
        <v>0</v>
      </c>
      <c r="J59" s="90" t="s">
        <v>18</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860</v>
      </c>
      <c r="B60" s="80">
        <v>7</v>
      </c>
      <c r="C60" s="82" t="s">
        <v>25</v>
      </c>
      <c r="D60" s="84" t="s">
        <v>861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860</v>
      </c>
      <c r="B61" s="81" t="s">
        <v>862</v>
      </c>
      <c r="C61" s="83" t="s">
        <v>863</v>
      </c>
      <c r="D61" s="85" t="s">
        <v>864</v>
      </c>
      <c r="E61" s="85" t="s">
        <v>865</v>
      </c>
      <c r="F61" s="86" t="s">
        <v>754</v>
      </c>
      <c r="G61" s="86" t="s">
        <v>696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860</v>
      </c>
      <c r="B62" s="81" t="s">
        <v>866</v>
      </c>
      <c r="C62" s="83" t="s">
        <v>867</v>
      </c>
      <c r="D62" s="85" t="s">
        <v>868</v>
      </c>
      <c r="E62" s="85" t="s">
        <v>869</v>
      </c>
      <c r="F62" s="86" t="s">
        <v>754</v>
      </c>
      <c r="G62" s="86" t="s">
        <v>696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860</v>
      </c>
      <c r="B63" s="81" t="s">
        <v>870</v>
      </c>
      <c r="C63" s="83" t="s">
        <v>871</v>
      </c>
      <c r="D63" s="85" t="s">
        <v>872</v>
      </c>
      <c r="E63" s="85" t="s">
        <v>873</v>
      </c>
      <c r="F63" s="86" t="s">
        <v>663</v>
      </c>
      <c r="G63" s="86" t="s">
        <v>680</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860</v>
      </c>
      <c r="B64" s="81" t="s">
        <v>874</v>
      </c>
      <c r="C64" s="83" t="s">
        <v>875</v>
      </c>
      <c r="D64" s="85" t="s">
        <v>876</v>
      </c>
      <c r="E64" s="85" t="s">
        <v>877</v>
      </c>
      <c r="F64" s="86" t="s">
        <v>663</v>
      </c>
      <c r="G64" s="86" t="s">
        <v>680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860</v>
      </c>
      <c r="B65" s="81" t="s">
        <v>878</v>
      </c>
      <c r="C65" s="83" t="s">
        <v>879</v>
      </c>
      <c r="D65" s="85" t="s">
        <v>880</v>
      </c>
      <c r="E65" s="85" t="s">
        <v>881</v>
      </c>
      <c r="F65" s="86" t="s">
        <v>663</v>
      </c>
      <c r="G65" s="86" t="s">
        <v>638</v>
      </c>
      <c r="H65" s="86">
        <v>2</v>
      </c>
      <c r="I65" s="88">
        <f>IF(COUNTIF(J65:AW65,"&lt;&gt;")=0,"",SUMPRODUCT(((Recommendations[ImplStatus]="Implemented")+(Recommendations[ImplStatus]="Compensated"))*ISNUMBER(MATCH(Recommendations[Id],J65:AW65,0)))/COUNTIF(J65:AW65,"&lt;&gt;"))</f>
        <v>0</v>
      </c>
      <c r="J65" s="90" t="s">
        <v>232</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860</v>
      </c>
      <c r="B66" s="81" t="s">
        <v>882</v>
      </c>
      <c r="C66" s="83" t="s">
        <v>883</v>
      </c>
      <c r="D66" s="85" t="s">
        <v>884</v>
      </c>
      <c r="E66" s="85" t="s">
        <v>885</v>
      </c>
      <c r="F66" s="86" t="s">
        <v>663</v>
      </c>
      <c r="G66" s="86" t="s">
        <v>638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860</v>
      </c>
      <c r="B67" s="81" t="s">
        <v>886</v>
      </c>
      <c r="C67" s="83" t="s">
        <v>887</v>
      </c>
      <c r="D67" s="85" t="s">
        <v>888</v>
      </c>
      <c r="E67" s="85" t="s">
        <v>889</v>
      </c>
      <c r="F67" s="86" t="s">
        <v>663</v>
      </c>
      <c r="G67" s="86" t="s">
        <v>643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890</v>
      </c>
      <c r="B68" s="80">
        <v>8</v>
      </c>
      <c r="C68" s="82" t="s">
        <v>25</v>
      </c>
      <c r="D68" s="84" t="s">
        <v>891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890</v>
      </c>
      <c r="B69" s="81" t="s">
        <v>892</v>
      </c>
      <c r="C69" s="83" t="s">
        <v>893</v>
      </c>
      <c r="D69" s="85" t="s">
        <v>894</v>
      </c>
      <c r="E69" s="85" t="s">
        <v>895</v>
      </c>
      <c r="F69" s="86" t="s">
        <v>754</v>
      </c>
      <c r="G69" s="86" t="s">
        <v>696</v>
      </c>
      <c r="H69" s="86">
        <v>1</v>
      </c>
      <c r="I69" s="88">
        <f>IF(COUNTIF(J69:AW69,"&lt;&gt;")=0,"",SUMPRODUCT(((Recommendations[ImplStatus]="Implemented")+(Recommendations[ImplStatus]="Compensated"))*ISNUMBER(MATCH(Recommendations[Id],J69:AW69,0)))/COUNTIF(J69:AW69,"&lt;&gt;"))</f>
        <v>0</v>
      </c>
      <c r="J69" s="90" t="s">
        <v>247</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890</v>
      </c>
      <c r="B70" s="81" t="s">
        <v>896</v>
      </c>
      <c r="C70" s="83" t="s">
        <v>897</v>
      </c>
      <c r="D70" s="85" t="s">
        <v>898</v>
      </c>
      <c r="E70" s="85" t="s">
        <v>899</v>
      </c>
      <c r="F70" s="86" t="s">
        <v>695</v>
      </c>
      <c r="G70" s="86" t="s">
        <v>648</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890</v>
      </c>
      <c r="B71" s="81" t="s">
        <v>900</v>
      </c>
      <c r="C71" s="83" t="s">
        <v>901</v>
      </c>
      <c r="D71" s="85" t="s">
        <v>902</v>
      </c>
      <c r="E71" s="85" t="s">
        <v>903</v>
      </c>
      <c r="F71" s="86" t="s">
        <v>695</v>
      </c>
      <c r="G71" s="86" t="s">
        <v>680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890</v>
      </c>
      <c r="B72" s="81" t="s">
        <v>904</v>
      </c>
      <c r="C72" s="83" t="s">
        <v>905</v>
      </c>
      <c r="D72" s="85" t="s">
        <v>906</v>
      </c>
      <c r="E72" s="85" t="s">
        <v>907</v>
      </c>
      <c r="F72" s="86" t="s">
        <v>908</v>
      </c>
      <c r="G72" s="86" t="s">
        <v>680</v>
      </c>
      <c r="H72" s="86">
        <v>2</v>
      </c>
      <c r="I72" s="88">
        <f>IF(COUNTIF(J72:AW72,"&lt;&gt;")=0,"",SUMPRODUCT(((Recommendations[ImplStatus]="Implemented")+(Recommendations[ImplStatus]="Compensated"))*ISNUMBER(MATCH(Recommendations[Id],J72:AW72,0)))/COUNTIF(J72:AW72,"&lt;&gt;"))</f>
        <v>0</v>
      </c>
      <c r="J72" s="90" t="s">
        <v>192</v>
      </c>
      <c r="K72" s="90" t="s">
        <v>199</v>
      </c>
      <c r="L72" s="90" t="s">
        <v>205</v>
      </c>
      <c r="M72" s="90" t="s">
        <v>310</v>
      </c>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890</v>
      </c>
      <c r="B73" s="81" t="s">
        <v>909</v>
      </c>
      <c r="C73" s="83" t="s">
        <v>910</v>
      </c>
      <c r="D73" s="85" t="s">
        <v>911</v>
      </c>
      <c r="E73" s="85" t="s">
        <v>912</v>
      </c>
      <c r="F73" s="86" t="s">
        <v>695</v>
      </c>
      <c r="G73" s="86" t="s">
        <v>648</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890</v>
      </c>
      <c r="B74" s="81" t="s">
        <v>913</v>
      </c>
      <c r="C74" s="83" t="s">
        <v>914</v>
      </c>
      <c r="D74" s="85" t="s">
        <v>915</v>
      </c>
      <c r="E74" s="85" t="s">
        <v>916</v>
      </c>
      <c r="F74" s="86" t="s">
        <v>695</v>
      </c>
      <c r="G74" s="86" t="s">
        <v>648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890</v>
      </c>
      <c r="B75" s="81" t="s">
        <v>917</v>
      </c>
      <c r="C75" s="83" t="s">
        <v>918</v>
      </c>
      <c r="D75" s="85" t="s">
        <v>919</v>
      </c>
      <c r="E75" s="85" t="s">
        <v>920</v>
      </c>
      <c r="F75" s="86" t="s">
        <v>695</v>
      </c>
      <c r="G75" s="86" t="s">
        <v>648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890</v>
      </c>
      <c r="B76" s="81" t="s">
        <v>921</v>
      </c>
      <c r="C76" s="83" t="s">
        <v>922</v>
      </c>
      <c r="D76" s="85" t="s">
        <v>923</v>
      </c>
      <c r="E76" s="85" t="s">
        <v>924</v>
      </c>
      <c r="F76" s="86" t="s">
        <v>695</v>
      </c>
      <c r="G76" s="86" t="s">
        <v>648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890</v>
      </c>
      <c r="B77" s="81" t="s">
        <v>925</v>
      </c>
      <c r="C77" s="83" t="s">
        <v>926</v>
      </c>
      <c r="D77" s="85" t="s">
        <v>927</v>
      </c>
      <c r="E77" s="85" t="s">
        <v>928</v>
      </c>
      <c r="F77" s="86" t="s">
        <v>695</v>
      </c>
      <c r="G77" s="86" t="s">
        <v>648</v>
      </c>
      <c r="H77" s="86">
        <v>2</v>
      </c>
      <c r="I77" s="88">
        <f>IF(COUNTIF(J77:AW77,"&lt;&gt;")=0,"",SUMPRODUCT(((Recommendations[ImplStatus]="Implemented")+(Recommendations[ImplStatus]="Compensated"))*ISNUMBER(MATCH(Recommendations[Id],J77:AW77,0)))/COUNTIF(J77:AW77,"&lt;&gt;"))</f>
        <v>0</v>
      </c>
      <c r="J77" s="90" t="s">
        <v>178</v>
      </c>
      <c r="K77" s="90" t="s">
        <v>211</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890</v>
      </c>
      <c r="B78" s="81" t="s">
        <v>929</v>
      </c>
      <c r="C78" s="83" t="s">
        <v>930</v>
      </c>
      <c r="D78" s="85" t="s">
        <v>931</v>
      </c>
      <c r="E78" s="85" t="s">
        <v>932</v>
      </c>
      <c r="F78" s="86" t="s">
        <v>695</v>
      </c>
      <c r="G78" s="86" t="s">
        <v>680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890</v>
      </c>
      <c r="B79" s="81" t="s">
        <v>933</v>
      </c>
      <c r="C79" s="83" t="s">
        <v>934</v>
      </c>
      <c r="D79" s="85" t="s">
        <v>935</v>
      </c>
      <c r="E79" s="85" t="s">
        <v>936</v>
      </c>
      <c r="F79" s="86" t="s">
        <v>695</v>
      </c>
      <c r="G79" s="86" t="s">
        <v>648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890</v>
      </c>
      <c r="B80" s="81" t="s">
        <v>937</v>
      </c>
      <c r="C80" s="83" t="s">
        <v>938</v>
      </c>
      <c r="D80" s="85" t="s">
        <v>939</v>
      </c>
      <c r="E80" s="85" t="s">
        <v>940</v>
      </c>
      <c r="F80" s="86" t="s">
        <v>695</v>
      </c>
      <c r="G80" s="86" t="s">
        <v>648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941</v>
      </c>
      <c r="B81" s="80">
        <v>9</v>
      </c>
      <c r="C81" s="82" t="s">
        <v>25</v>
      </c>
      <c r="D81" s="84" t="s">
        <v>942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941</v>
      </c>
      <c r="B82" s="81" t="s">
        <v>943</v>
      </c>
      <c r="C82" s="83" t="s">
        <v>944</v>
      </c>
      <c r="D82" s="85" t="s">
        <v>945</v>
      </c>
      <c r="E82" s="85" t="s">
        <v>946</v>
      </c>
      <c r="F82" s="86" t="s">
        <v>663</v>
      </c>
      <c r="G82" s="86" t="s">
        <v>680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941</v>
      </c>
      <c r="B83" s="81" t="s">
        <v>947</v>
      </c>
      <c r="C83" s="83" t="s">
        <v>948</v>
      </c>
      <c r="D83" s="85" t="s">
        <v>949</v>
      </c>
      <c r="E83" s="85" t="s">
        <v>950</v>
      </c>
      <c r="F83" s="86" t="s">
        <v>637</v>
      </c>
      <c r="G83" s="86" t="s">
        <v>680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941</v>
      </c>
      <c r="B84" s="81" t="s">
        <v>951</v>
      </c>
      <c r="C84" s="83" t="s">
        <v>952</v>
      </c>
      <c r="D84" s="85" t="s">
        <v>953</v>
      </c>
      <c r="E84" s="85" t="s">
        <v>954</v>
      </c>
      <c r="F84" s="86" t="s">
        <v>908</v>
      </c>
      <c r="G84" s="86" t="s">
        <v>680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941</v>
      </c>
      <c r="B85" s="81" t="s">
        <v>955</v>
      </c>
      <c r="C85" s="83" t="s">
        <v>956</v>
      </c>
      <c r="D85" s="85" t="s">
        <v>957</v>
      </c>
      <c r="E85" s="85" t="s">
        <v>958</v>
      </c>
      <c r="F85" s="86" t="s">
        <v>663</v>
      </c>
      <c r="G85" s="86" t="s">
        <v>680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941</v>
      </c>
      <c r="B86" s="81" t="s">
        <v>959</v>
      </c>
      <c r="C86" s="83" t="s">
        <v>960</v>
      </c>
      <c r="D86" s="85" t="s">
        <v>961</v>
      </c>
      <c r="E86" s="85" t="s">
        <v>962</v>
      </c>
      <c r="F86" s="86" t="s">
        <v>908</v>
      </c>
      <c r="G86" s="86" t="s">
        <v>680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941</v>
      </c>
      <c r="B87" s="81" t="s">
        <v>963</v>
      </c>
      <c r="C87" s="83" t="s">
        <v>964</v>
      </c>
      <c r="D87" s="85" t="s">
        <v>965</v>
      </c>
      <c r="E87" s="85" t="s">
        <v>966</v>
      </c>
      <c r="F87" s="86" t="s">
        <v>908</v>
      </c>
      <c r="G87" s="86" t="s">
        <v>680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941</v>
      </c>
      <c r="B88" s="81" t="s">
        <v>967</v>
      </c>
      <c r="C88" s="83" t="s">
        <v>968</v>
      </c>
      <c r="D88" s="85" t="s">
        <v>969</v>
      </c>
      <c r="E88" s="85" t="s">
        <v>970</v>
      </c>
      <c r="F88" s="86" t="s">
        <v>908</v>
      </c>
      <c r="G88" s="86" t="s">
        <v>680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971</v>
      </c>
      <c r="B89" s="80">
        <v>10</v>
      </c>
      <c r="C89" s="82" t="s">
        <v>25</v>
      </c>
      <c r="D89" s="84" t="s">
        <v>972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971</v>
      </c>
      <c r="B90" s="81" t="s">
        <v>973</v>
      </c>
      <c r="C90" s="83" t="s">
        <v>974</v>
      </c>
      <c r="D90" s="85" t="s">
        <v>975</v>
      </c>
      <c r="E90" s="85" t="s">
        <v>976</v>
      </c>
      <c r="F90" s="86" t="s">
        <v>637</v>
      </c>
      <c r="G90" s="86" t="s">
        <v>648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971</v>
      </c>
      <c r="B91" s="81" t="s">
        <v>977</v>
      </c>
      <c r="C91" s="83" t="s">
        <v>978</v>
      </c>
      <c r="D91" s="85" t="s">
        <v>979</v>
      </c>
      <c r="E91" s="85" t="s">
        <v>980</v>
      </c>
      <c r="F91" s="86" t="s">
        <v>637</v>
      </c>
      <c r="G91" s="86" t="s">
        <v>680</v>
      </c>
      <c r="H91" s="86">
        <v>1</v>
      </c>
      <c r="I91" s="88">
        <f>IF(COUNTIF(J91:AW91,"&lt;&gt;")=0,"",SUMPRODUCT(((Recommendations[ImplStatus]="Implemented")+(Recommendations[ImplStatus]="Compensated"))*ISNUMBER(MATCH(Recommendations[Id],J91:AW91,0)))/COUNTIF(J91:AW91,"&lt;&gt;"))</f>
        <v>0</v>
      </c>
      <c r="J91" s="90" t="s">
        <v>127</v>
      </c>
      <c r="K91" s="90" t="s">
        <v>134</v>
      </c>
      <c r="L91" s="90" t="s">
        <v>141</v>
      </c>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971</v>
      </c>
      <c r="B92" s="81" t="s">
        <v>981</v>
      </c>
      <c r="C92" s="83" t="s">
        <v>982</v>
      </c>
      <c r="D92" s="85" t="s">
        <v>983</v>
      </c>
      <c r="E92" s="85" t="s">
        <v>984</v>
      </c>
      <c r="F92" s="86" t="s">
        <v>637</v>
      </c>
      <c r="G92" s="86" t="s">
        <v>680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971</v>
      </c>
      <c r="B93" s="81" t="s">
        <v>985</v>
      </c>
      <c r="C93" s="83" t="s">
        <v>986</v>
      </c>
      <c r="D93" s="85" t="s">
        <v>987</v>
      </c>
      <c r="E93" s="85" t="s">
        <v>988</v>
      </c>
      <c r="F93" s="86" t="s">
        <v>637</v>
      </c>
      <c r="G93" s="86" t="s">
        <v>648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971</v>
      </c>
      <c r="B94" s="81" t="s">
        <v>989</v>
      </c>
      <c r="C94" s="83" t="s">
        <v>990</v>
      </c>
      <c r="D94" s="85" t="s">
        <v>991</v>
      </c>
      <c r="E94" s="85" t="s">
        <v>992</v>
      </c>
      <c r="F94" s="86" t="s">
        <v>637</v>
      </c>
      <c r="G94" s="86" t="s">
        <v>680</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971</v>
      </c>
      <c r="B95" s="81" t="s">
        <v>993</v>
      </c>
      <c r="C95" s="83" t="s">
        <v>994</v>
      </c>
      <c r="D95" s="85" t="s">
        <v>995</v>
      </c>
      <c r="E95" s="85" t="s">
        <v>996</v>
      </c>
      <c r="F95" s="86" t="s">
        <v>637</v>
      </c>
      <c r="G95" s="86" t="s">
        <v>680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971</v>
      </c>
      <c r="B96" s="81" t="s">
        <v>997</v>
      </c>
      <c r="C96" s="83" t="s">
        <v>998</v>
      </c>
      <c r="D96" s="85" t="s">
        <v>999</v>
      </c>
      <c r="E96" s="85" t="s">
        <v>1000</v>
      </c>
      <c r="F96" s="86" t="s">
        <v>637</v>
      </c>
      <c r="G96" s="86" t="s">
        <v>648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1001</v>
      </c>
      <c r="B97" s="80">
        <v>11</v>
      </c>
      <c r="C97" s="82" t="s">
        <v>25</v>
      </c>
      <c r="D97" s="84" t="s">
        <v>1002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1001</v>
      </c>
      <c r="B98" s="81" t="s">
        <v>1003</v>
      </c>
      <c r="C98" s="83" t="s">
        <v>1004</v>
      </c>
      <c r="D98" s="85" t="s">
        <v>1005</v>
      </c>
      <c r="E98" s="85" t="s">
        <v>1006</v>
      </c>
      <c r="F98" s="86" t="s">
        <v>754</v>
      </c>
      <c r="G98" s="86" t="s">
        <v>696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1001</v>
      </c>
      <c r="B99" s="81" t="s">
        <v>1007</v>
      </c>
      <c r="C99" s="83" t="s">
        <v>1008</v>
      </c>
      <c r="D99" s="85" t="s">
        <v>1009</v>
      </c>
      <c r="E99" s="85" t="s">
        <v>1010</v>
      </c>
      <c r="F99" s="86" t="s">
        <v>695</v>
      </c>
      <c r="G99" s="86" t="s">
        <v>1011</v>
      </c>
      <c r="H99" s="86">
        <v>1</v>
      </c>
      <c r="I99" s="88">
        <f>IF(COUNTIF(J99:AW99,"&lt;&gt;")=0,"",SUMPRODUCT(((Recommendations[ImplStatus]="Implemented")+(Recommendations[ImplStatus]="Compensated"))*ISNUMBER(MATCH(Recommendations[Id],J99:AW99,0)))/COUNTIF(J99:AW99,"&lt;&gt;"))</f>
        <v>0</v>
      </c>
      <c r="J99" s="90" t="s">
        <v>119</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1001</v>
      </c>
      <c r="B100" s="81" t="s">
        <v>1012</v>
      </c>
      <c r="C100" s="83" t="s">
        <v>1013</v>
      </c>
      <c r="D100" s="85" t="s">
        <v>1014</v>
      </c>
      <c r="E100" s="85" t="s">
        <v>1015</v>
      </c>
      <c r="F100" s="86" t="s">
        <v>695</v>
      </c>
      <c r="G100" s="86" t="s">
        <v>680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1001</v>
      </c>
      <c r="B101" s="81" t="s">
        <v>1016</v>
      </c>
      <c r="C101" s="83" t="s">
        <v>1017</v>
      </c>
      <c r="D101" s="85" t="s">
        <v>1018</v>
      </c>
      <c r="E101" s="85" t="s">
        <v>1019</v>
      </c>
      <c r="F101" s="86" t="s">
        <v>695</v>
      </c>
      <c r="G101" s="86" t="s">
        <v>1011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1001</v>
      </c>
      <c r="B102" s="81" t="s">
        <v>1020</v>
      </c>
      <c r="C102" s="83" t="s">
        <v>1021</v>
      </c>
      <c r="D102" s="85" t="s">
        <v>1022</v>
      </c>
      <c r="E102" s="85" t="s">
        <v>1023</v>
      </c>
      <c r="F102" s="86" t="s">
        <v>695</v>
      </c>
      <c r="G102" s="86" t="s">
        <v>1011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1024</v>
      </c>
      <c r="B103" s="80">
        <v>12</v>
      </c>
      <c r="C103" s="82" t="s">
        <v>25</v>
      </c>
      <c r="D103" s="84" t="s">
        <v>1025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1024</v>
      </c>
      <c r="B104" s="81" t="s">
        <v>1026</v>
      </c>
      <c r="C104" s="83" t="s">
        <v>1027</v>
      </c>
      <c r="D104" s="85" t="s">
        <v>1028</v>
      </c>
      <c r="E104" s="85" t="s">
        <v>1029</v>
      </c>
      <c r="F104" s="86" t="s">
        <v>908</v>
      </c>
      <c r="G104" s="86" t="s">
        <v>680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1024</v>
      </c>
      <c r="B105" s="81" t="s">
        <v>1030</v>
      </c>
      <c r="C105" s="83" t="s">
        <v>1031</v>
      </c>
      <c r="D105" s="85" t="s">
        <v>1032</v>
      </c>
      <c r="E105" s="85" t="s">
        <v>1033</v>
      </c>
      <c r="F105" s="86" t="s">
        <v>908</v>
      </c>
      <c r="G105" s="86" t="s">
        <v>680</v>
      </c>
      <c r="H105" s="86">
        <v>2</v>
      </c>
      <c r="I105" s="88">
        <f>IF(COUNTIF(J105:AW105,"&lt;&gt;")=0,"",SUMPRODUCT(((Recommendations[ImplStatus]="Implemented")+(Recommendations[ImplStatus]="Compensated"))*ISNUMBER(MATCH(Recommendations[Id],J105:AW105,0)))/COUNTIF(J105:AW105,"&lt;&gt;"))</f>
        <v>0</v>
      </c>
      <c r="J105" s="90" t="s">
        <v>106</v>
      </c>
      <c r="K105" s="90" t="s">
        <v>337</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1024</v>
      </c>
      <c r="B106" s="81" t="s">
        <v>1034</v>
      </c>
      <c r="C106" s="83" t="s">
        <v>1035</v>
      </c>
      <c r="D106" s="85" t="s">
        <v>1036</v>
      </c>
      <c r="E106" s="85" t="s">
        <v>1037</v>
      </c>
      <c r="F106" s="86" t="s">
        <v>908</v>
      </c>
      <c r="G106" s="86" t="s">
        <v>680</v>
      </c>
      <c r="H106" s="86">
        <v>2</v>
      </c>
      <c r="I106" s="88">
        <f>IF(COUNTIF(J106:AW106,"&lt;&gt;")=0,"",SUMPRODUCT(((Recommendations[ImplStatus]="Implemented")+(Recommendations[ImplStatus]="Compensated"))*ISNUMBER(MATCH(Recommendations[Id],J106:AW106,0)))/COUNTIF(J106:AW106,"&lt;&gt;"))</f>
        <v>0</v>
      </c>
      <c r="J106" s="90" t="s">
        <v>94</v>
      </c>
      <c r="K106" s="90" t="s">
        <v>100</v>
      </c>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1024</v>
      </c>
      <c r="B107" s="81" t="s">
        <v>1038</v>
      </c>
      <c r="C107" s="83" t="s">
        <v>1039</v>
      </c>
      <c r="D107" s="85" t="s">
        <v>1040</v>
      </c>
      <c r="E107" s="85" t="s">
        <v>1041</v>
      </c>
      <c r="F107" s="86" t="s">
        <v>754</v>
      </c>
      <c r="G107" s="86" t="s">
        <v>696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1024</v>
      </c>
      <c r="B108" s="81" t="s">
        <v>1042</v>
      </c>
      <c r="C108" s="83" t="s">
        <v>1043</v>
      </c>
      <c r="D108" s="85" t="s">
        <v>1044</v>
      </c>
      <c r="E108" s="85" t="s">
        <v>1045</v>
      </c>
      <c r="F108" s="86" t="s">
        <v>908</v>
      </c>
      <c r="G108" s="86" t="s">
        <v>680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1024</v>
      </c>
      <c r="B109" s="81" t="s">
        <v>1046</v>
      </c>
      <c r="C109" s="83" t="s">
        <v>1047</v>
      </c>
      <c r="D109" s="85" t="s">
        <v>1048</v>
      </c>
      <c r="E109" s="85" t="s">
        <v>1049</v>
      </c>
      <c r="F109" s="86" t="s">
        <v>908</v>
      </c>
      <c r="G109" s="86" t="s">
        <v>680</v>
      </c>
      <c r="H109" s="86">
        <v>2</v>
      </c>
      <c r="I109" s="88">
        <f>IF(COUNTIF(J109:AW109,"&lt;&gt;")=0,"",SUMPRODUCT(((Recommendations[ImplStatus]="Implemented")+(Recommendations[ImplStatus]="Compensated"))*ISNUMBER(MATCH(Recommendations[Id],J109:AW109,0)))/COUNTIF(J109:AW109,"&lt;&gt;"))</f>
        <v>0</v>
      </c>
      <c r="J109" s="90" t="s">
        <v>297</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1024</v>
      </c>
      <c r="B110" s="81" t="s">
        <v>1050</v>
      </c>
      <c r="C110" s="83" t="s">
        <v>1051</v>
      </c>
      <c r="D110" s="85" t="s">
        <v>1052</v>
      </c>
      <c r="E110" s="85" t="s">
        <v>1053</v>
      </c>
      <c r="F110" s="86" t="s">
        <v>637</v>
      </c>
      <c r="G110" s="86" t="s">
        <v>680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1024</v>
      </c>
      <c r="B111" s="81" t="s">
        <v>1054</v>
      </c>
      <c r="C111" s="83" t="s">
        <v>1055</v>
      </c>
      <c r="D111" s="85" t="s">
        <v>1056</v>
      </c>
      <c r="E111" s="85" t="s">
        <v>1057</v>
      </c>
      <c r="F111" s="86" t="s">
        <v>637</v>
      </c>
      <c r="G111" s="86" t="s">
        <v>680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1058</v>
      </c>
      <c r="B112" s="80">
        <v>13</v>
      </c>
      <c r="C112" s="82" t="s">
        <v>25</v>
      </c>
      <c r="D112" s="84" t="s">
        <v>1059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1058</v>
      </c>
      <c r="B113" s="81" t="s">
        <v>1060</v>
      </c>
      <c r="C113" s="83" t="s">
        <v>1061</v>
      </c>
      <c r="D113" s="85" t="s">
        <v>1062</v>
      </c>
      <c r="E113" s="85" t="s">
        <v>1063</v>
      </c>
      <c r="F113" s="86" t="s">
        <v>908</v>
      </c>
      <c r="G113" s="86" t="s">
        <v>648</v>
      </c>
      <c r="H113" s="86">
        <v>2</v>
      </c>
      <c r="I113" s="88">
        <f>IF(COUNTIF(J113:AW113,"&lt;&gt;")=0,"",SUMPRODUCT(((Recommendations[ImplStatus]="Implemented")+(Recommendations[ImplStatus]="Compensated"))*ISNUMBER(MATCH(Recommendations[Id],J113:AW113,0)))/COUNTIF(J113:AW113,"&lt;&gt;"))</f>
        <v>0</v>
      </c>
      <c r="J113" s="90" t="s">
        <v>185</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1058</v>
      </c>
      <c r="B114" s="81" t="s">
        <v>1064</v>
      </c>
      <c r="C114" s="83" t="s">
        <v>1065</v>
      </c>
      <c r="D114" s="85" t="s">
        <v>1066</v>
      </c>
      <c r="E114" s="85" t="s">
        <v>1067</v>
      </c>
      <c r="F114" s="86" t="s">
        <v>637</v>
      </c>
      <c r="G114" s="86" t="s">
        <v>648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1058</v>
      </c>
      <c r="B115" s="81" t="s">
        <v>1068</v>
      </c>
      <c r="C115" s="83" t="s">
        <v>1069</v>
      </c>
      <c r="D115" s="85" t="s">
        <v>1070</v>
      </c>
      <c r="E115" s="85" t="s">
        <v>1071</v>
      </c>
      <c r="F115" s="86" t="s">
        <v>908</v>
      </c>
      <c r="G115" s="86" t="s">
        <v>648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1058</v>
      </c>
      <c r="B116" s="81" t="s">
        <v>1072</v>
      </c>
      <c r="C116" s="83" t="s">
        <v>1073</v>
      </c>
      <c r="D116" s="85" t="s">
        <v>1074</v>
      </c>
      <c r="E116" s="85" t="s">
        <v>1075</v>
      </c>
      <c r="F116" s="86" t="s">
        <v>908</v>
      </c>
      <c r="G116" s="86" t="s">
        <v>680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1058</v>
      </c>
      <c r="B117" s="81" t="s">
        <v>1076</v>
      </c>
      <c r="C117" s="83" t="s">
        <v>1077</v>
      </c>
      <c r="D117" s="85" t="s">
        <v>1078</v>
      </c>
      <c r="E117" s="85" t="s">
        <v>1079</v>
      </c>
      <c r="F117" s="86" t="s">
        <v>637</v>
      </c>
      <c r="G117" s="86" t="s">
        <v>680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1058</v>
      </c>
      <c r="B118" s="81" t="s">
        <v>1080</v>
      </c>
      <c r="C118" s="83" t="s">
        <v>1081</v>
      </c>
      <c r="D118" s="85" t="s">
        <v>1082</v>
      </c>
      <c r="E118" s="85" t="s">
        <v>1083</v>
      </c>
      <c r="F118" s="86" t="s">
        <v>908</v>
      </c>
      <c r="G118" s="86" t="s">
        <v>648</v>
      </c>
      <c r="H118" s="86">
        <v>2</v>
      </c>
      <c r="I118" s="88">
        <f>IF(COUNTIF(J118:AW118,"&lt;&gt;")=0,"",SUMPRODUCT(((Recommendations[ImplStatus]="Implemented")+(Recommendations[ImplStatus]="Compensated"))*ISNUMBER(MATCH(Recommendations[Id],J118:AW118,0)))/COUNTIF(J118:AW118,"&lt;&gt;"))</f>
        <v>0</v>
      </c>
      <c r="J118" s="90" t="s">
        <v>279</v>
      </c>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1058</v>
      </c>
      <c r="B119" s="81" t="s">
        <v>1084</v>
      </c>
      <c r="C119" s="83" t="s">
        <v>1085</v>
      </c>
      <c r="D119" s="85" t="s">
        <v>1086</v>
      </c>
      <c r="E119" s="85" t="s">
        <v>1087</v>
      </c>
      <c r="F119" s="86" t="s">
        <v>637</v>
      </c>
      <c r="G119" s="86" t="s">
        <v>680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1058</v>
      </c>
      <c r="B120" s="81" t="s">
        <v>1088</v>
      </c>
      <c r="C120" s="83" t="s">
        <v>1089</v>
      </c>
      <c r="D120" s="85" t="s">
        <v>1090</v>
      </c>
      <c r="E120" s="85" t="s">
        <v>1091</v>
      </c>
      <c r="F120" s="86" t="s">
        <v>908</v>
      </c>
      <c r="G120" s="86" t="s">
        <v>680</v>
      </c>
      <c r="H120" s="86">
        <v>3</v>
      </c>
      <c r="I120" s="88">
        <f>IF(COUNTIF(J120:AW120,"&lt;&gt;")=0,"",SUMPRODUCT(((Recommendations[ImplStatus]="Implemented")+(Recommendations[ImplStatus]="Compensated"))*ISNUMBER(MATCH(Recommendations[Id],J120:AW120,0)))/COUNTIF(J120:AW120,"&lt;&gt;"))</f>
        <v>0</v>
      </c>
      <c r="J120" s="90" t="s">
        <v>261</v>
      </c>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1058</v>
      </c>
      <c r="B121" s="81" t="s">
        <v>1092</v>
      </c>
      <c r="C121" s="83" t="s">
        <v>1093</v>
      </c>
      <c r="D121" s="85" t="s">
        <v>1094</v>
      </c>
      <c r="E121" s="85" t="s">
        <v>1095</v>
      </c>
      <c r="F121" s="86" t="s">
        <v>908</v>
      </c>
      <c r="G121" s="86" t="s">
        <v>680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1058</v>
      </c>
      <c r="B122" s="81" t="s">
        <v>1096</v>
      </c>
      <c r="C122" s="83" t="s">
        <v>1097</v>
      </c>
      <c r="D122" s="85" t="s">
        <v>1098</v>
      </c>
      <c r="E122" s="85" t="s">
        <v>1099</v>
      </c>
      <c r="F122" s="86" t="s">
        <v>908</v>
      </c>
      <c r="G122" s="86" t="s">
        <v>680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1058</v>
      </c>
      <c r="B123" s="81" t="s">
        <v>1100</v>
      </c>
      <c r="C123" s="83" t="s">
        <v>1101</v>
      </c>
      <c r="D123" s="85" t="s">
        <v>1102</v>
      </c>
      <c r="E123" s="85" t="s">
        <v>1103</v>
      </c>
      <c r="F123" s="86" t="s">
        <v>908</v>
      </c>
      <c r="G123" s="86" t="s">
        <v>648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1104</v>
      </c>
      <c r="B124" s="80">
        <v>14</v>
      </c>
      <c r="C124" s="82" t="s">
        <v>25</v>
      </c>
      <c r="D124" s="84" t="s">
        <v>1105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1104</v>
      </c>
      <c r="B125" s="81" t="s">
        <v>1106</v>
      </c>
      <c r="C125" s="83" t="s">
        <v>1107</v>
      </c>
      <c r="D125" s="85" t="s">
        <v>1108</v>
      </c>
      <c r="E125" s="85" t="s">
        <v>1109</v>
      </c>
      <c r="F125" s="86" t="s">
        <v>754</v>
      </c>
      <c r="G125" s="86" t="s">
        <v>696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1104</v>
      </c>
      <c r="B126" s="81" t="s">
        <v>1110</v>
      </c>
      <c r="C126" s="83" t="s">
        <v>1111</v>
      </c>
      <c r="D126" s="85" t="s">
        <v>1112</v>
      </c>
      <c r="E126" s="85" t="s">
        <v>1113</v>
      </c>
      <c r="F126" s="86" t="s">
        <v>779</v>
      </c>
      <c r="G126" s="86" t="s">
        <v>680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1104</v>
      </c>
      <c r="B127" s="81" t="s">
        <v>1114</v>
      </c>
      <c r="C127" s="83" t="s">
        <v>1115</v>
      </c>
      <c r="D127" s="85" t="s">
        <v>1116</v>
      </c>
      <c r="E127" s="85" t="s">
        <v>1117</v>
      </c>
      <c r="F127" s="86" t="s">
        <v>779</v>
      </c>
      <c r="G127" s="86" t="s">
        <v>680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1104</v>
      </c>
      <c r="B128" s="81" t="s">
        <v>1118</v>
      </c>
      <c r="C128" s="83" t="s">
        <v>1119</v>
      </c>
      <c r="D128" s="85" t="s">
        <v>1120</v>
      </c>
      <c r="E128" s="85" t="s">
        <v>1121</v>
      </c>
      <c r="F128" s="86" t="s">
        <v>779</v>
      </c>
      <c r="G128" s="86" t="s">
        <v>680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1104</v>
      </c>
      <c r="B129" s="81" t="s">
        <v>1122</v>
      </c>
      <c r="C129" s="83" t="s">
        <v>1123</v>
      </c>
      <c r="D129" s="85" t="s">
        <v>1124</v>
      </c>
      <c r="E129" s="85" t="s">
        <v>1125</v>
      </c>
      <c r="F129" s="86" t="s">
        <v>779</v>
      </c>
      <c r="G129" s="86" t="s">
        <v>680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1104</v>
      </c>
      <c r="B130" s="81" t="s">
        <v>1126</v>
      </c>
      <c r="C130" s="83" t="s">
        <v>1127</v>
      </c>
      <c r="D130" s="85" t="s">
        <v>1128</v>
      </c>
      <c r="E130" s="85" t="s">
        <v>1129</v>
      </c>
      <c r="F130" s="86" t="s">
        <v>779</v>
      </c>
      <c r="G130" s="86" t="s">
        <v>680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1104</v>
      </c>
      <c r="B131" s="81" t="s">
        <v>1130</v>
      </c>
      <c r="C131" s="83" t="s">
        <v>1131</v>
      </c>
      <c r="D131" s="85" t="s">
        <v>1132</v>
      </c>
      <c r="E131" s="85" t="s">
        <v>1133</v>
      </c>
      <c r="F131" s="86" t="s">
        <v>779</v>
      </c>
      <c r="G131" s="86" t="s">
        <v>680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1104</v>
      </c>
      <c r="B132" s="81" t="s">
        <v>1134</v>
      </c>
      <c r="C132" s="83" t="s">
        <v>1135</v>
      </c>
      <c r="D132" s="85" t="s">
        <v>1136</v>
      </c>
      <c r="E132" s="85" t="s">
        <v>1137</v>
      </c>
      <c r="F132" s="86" t="s">
        <v>779</v>
      </c>
      <c r="G132" s="86" t="s">
        <v>680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1104</v>
      </c>
      <c r="B133" s="81" t="s">
        <v>1138</v>
      </c>
      <c r="C133" s="83" t="s">
        <v>1139</v>
      </c>
      <c r="D133" s="85" t="s">
        <v>1140</v>
      </c>
      <c r="E133" s="85" t="s">
        <v>1141</v>
      </c>
      <c r="F133" s="86" t="s">
        <v>779</v>
      </c>
      <c r="G133" s="86" t="s">
        <v>680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1142</v>
      </c>
      <c r="B134" s="80">
        <v>15</v>
      </c>
      <c r="C134" s="82" t="s">
        <v>25</v>
      </c>
      <c r="D134" s="84" t="s">
        <v>1143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1142</v>
      </c>
      <c r="B135" s="81" t="s">
        <v>1144</v>
      </c>
      <c r="C135" s="83" t="s">
        <v>1145</v>
      </c>
      <c r="D135" s="85" t="s">
        <v>1146</v>
      </c>
      <c r="E135" s="85" t="s">
        <v>1147</v>
      </c>
      <c r="F135" s="86" t="s">
        <v>779</v>
      </c>
      <c r="G135" s="86" t="s">
        <v>638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1142</v>
      </c>
      <c r="B136" s="81" t="s">
        <v>1148</v>
      </c>
      <c r="C136" s="83" t="s">
        <v>1149</v>
      </c>
      <c r="D136" s="85" t="s">
        <v>1150</v>
      </c>
      <c r="E136" s="85" t="s">
        <v>1151</v>
      </c>
      <c r="F136" s="86" t="s">
        <v>754</v>
      </c>
      <c r="G136" s="86" t="s">
        <v>696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1142</v>
      </c>
      <c r="B137" s="81" t="s">
        <v>1152</v>
      </c>
      <c r="C137" s="83" t="s">
        <v>1153</v>
      </c>
      <c r="D137" s="85" t="s">
        <v>1154</v>
      </c>
      <c r="E137" s="85" t="s">
        <v>1155</v>
      </c>
      <c r="F137" s="86" t="s">
        <v>779</v>
      </c>
      <c r="G137" s="86" t="s">
        <v>696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1142</v>
      </c>
      <c r="B138" s="81" t="s">
        <v>1156</v>
      </c>
      <c r="C138" s="83" t="s">
        <v>1157</v>
      </c>
      <c r="D138" s="85" t="s">
        <v>1158</v>
      </c>
      <c r="E138" s="85" t="s">
        <v>1159</v>
      </c>
      <c r="F138" s="86" t="s">
        <v>754</v>
      </c>
      <c r="G138" s="86" t="s">
        <v>696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1142</v>
      </c>
      <c r="B139" s="81" t="s">
        <v>1160</v>
      </c>
      <c r="C139" s="83" t="s">
        <v>1161</v>
      </c>
      <c r="D139" s="85" t="s">
        <v>1162</v>
      </c>
      <c r="E139" s="85" t="s">
        <v>1163</v>
      </c>
      <c r="F139" s="86" t="s">
        <v>779</v>
      </c>
      <c r="G139" s="86" t="s">
        <v>696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1142</v>
      </c>
      <c r="B140" s="81" t="s">
        <v>1164</v>
      </c>
      <c r="C140" s="83" t="s">
        <v>1165</v>
      </c>
      <c r="D140" s="85" t="s">
        <v>1166</v>
      </c>
      <c r="E140" s="85" t="s">
        <v>1167</v>
      </c>
      <c r="F140" s="86" t="s">
        <v>695</v>
      </c>
      <c r="G140" s="86" t="s">
        <v>696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1142</v>
      </c>
      <c r="B141" s="81" t="s">
        <v>1168</v>
      </c>
      <c r="C141" s="83" t="s">
        <v>1169</v>
      </c>
      <c r="D141" s="85" t="s">
        <v>1170</v>
      </c>
      <c r="E141" s="85" t="s">
        <v>1171</v>
      </c>
      <c r="F141" s="86" t="s">
        <v>695</v>
      </c>
      <c r="G141" s="86" t="s">
        <v>680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1172</v>
      </c>
      <c r="B142" s="80">
        <v>16</v>
      </c>
      <c r="C142" s="82" t="s">
        <v>25</v>
      </c>
      <c r="D142" s="84" t="s">
        <v>1173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1172</v>
      </c>
      <c r="B143" s="81" t="s">
        <v>1174</v>
      </c>
      <c r="C143" s="83" t="s">
        <v>1175</v>
      </c>
      <c r="D143" s="85" t="s">
        <v>1176</v>
      </c>
      <c r="E143" s="85" t="s">
        <v>1177</v>
      </c>
      <c r="F143" s="86" t="s">
        <v>754</v>
      </c>
      <c r="G143" s="86" t="s">
        <v>696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1172</v>
      </c>
      <c r="B144" s="81" t="s">
        <v>1178</v>
      </c>
      <c r="C144" s="83" t="s">
        <v>1179</v>
      </c>
      <c r="D144" s="85" t="s">
        <v>1180</v>
      </c>
      <c r="E144" s="85" t="s">
        <v>1181</v>
      </c>
      <c r="F144" s="86" t="s">
        <v>754</v>
      </c>
      <c r="G144" s="86" t="s">
        <v>696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1172</v>
      </c>
      <c r="B145" s="81" t="s">
        <v>1182</v>
      </c>
      <c r="C145" s="83" t="s">
        <v>1183</v>
      </c>
      <c r="D145" s="85" t="s">
        <v>1184</v>
      </c>
      <c r="E145" s="85" t="s">
        <v>1185</v>
      </c>
      <c r="F145" s="86" t="s">
        <v>663</v>
      </c>
      <c r="G145" s="86" t="s">
        <v>648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1172</v>
      </c>
      <c r="B146" s="81" t="s">
        <v>1186</v>
      </c>
      <c r="C146" s="83" t="s">
        <v>1187</v>
      </c>
      <c r="D146" s="85" t="s">
        <v>1188</v>
      </c>
      <c r="E146" s="85" t="s">
        <v>1189</v>
      </c>
      <c r="F146" s="86" t="s">
        <v>663</v>
      </c>
      <c r="G146" s="86" t="s">
        <v>638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1172</v>
      </c>
      <c r="B147" s="81" t="s">
        <v>1190</v>
      </c>
      <c r="C147" s="83" t="s">
        <v>1191</v>
      </c>
      <c r="D147" s="85" t="s">
        <v>1192</v>
      </c>
      <c r="E147" s="85" t="s">
        <v>1193</v>
      </c>
      <c r="F147" s="86" t="s">
        <v>663</v>
      </c>
      <c r="G147" s="86" t="s">
        <v>680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1172</v>
      </c>
      <c r="B148" s="81" t="s">
        <v>1194</v>
      </c>
      <c r="C148" s="83" t="s">
        <v>1195</v>
      </c>
      <c r="D148" s="85" t="s">
        <v>1196</v>
      </c>
      <c r="E148" s="85" t="s">
        <v>1197</v>
      </c>
      <c r="F148" s="86" t="s">
        <v>754</v>
      </c>
      <c r="G148" s="86" t="s">
        <v>696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1172</v>
      </c>
      <c r="B149" s="81" t="s">
        <v>1198</v>
      </c>
      <c r="C149" s="83" t="s">
        <v>1199</v>
      </c>
      <c r="D149" s="85" t="s">
        <v>1200</v>
      </c>
      <c r="E149" s="85" t="s">
        <v>1201</v>
      </c>
      <c r="F149" s="86" t="s">
        <v>663</v>
      </c>
      <c r="G149" s="86" t="s">
        <v>680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1172</v>
      </c>
      <c r="B150" s="81" t="s">
        <v>1202</v>
      </c>
      <c r="C150" s="83" t="s">
        <v>1203</v>
      </c>
      <c r="D150" s="85" t="s">
        <v>1204</v>
      </c>
      <c r="E150" s="85" t="s">
        <v>1205</v>
      </c>
      <c r="F150" s="86" t="s">
        <v>908</v>
      </c>
      <c r="G150" s="86" t="s">
        <v>680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1172</v>
      </c>
      <c r="B151" s="81" t="s">
        <v>1206</v>
      </c>
      <c r="C151" s="83" t="s">
        <v>1207</v>
      </c>
      <c r="D151" s="85" t="s">
        <v>1208</v>
      </c>
      <c r="E151" s="85" t="s">
        <v>1209</v>
      </c>
      <c r="F151" s="86" t="s">
        <v>779</v>
      </c>
      <c r="G151" s="86" t="s">
        <v>680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1172</v>
      </c>
      <c r="B152" s="81" t="s">
        <v>1210</v>
      </c>
      <c r="C152" s="83" t="s">
        <v>1211</v>
      </c>
      <c r="D152" s="85" t="s">
        <v>1212</v>
      </c>
      <c r="E152" s="85" t="s">
        <v>1213</v>
      </c>
      <c r="F152" s="86" t="s">
        <v>663</v>
      </c>
      <c r="G152" s="86" t="s">
        <v>680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1172</v>
      </c>
      <c r="B153" s="81" t="s">
        <v>1214</v>
      </c>
      <c r="C153" s="83" t="s">
        <v>1215</v>
      </c>
      <c r="D153" s="85" t="s">
        <v>1216</v>
      </c>
      <c r="E153" s="85" t="s">
        <v>1217</v>
      </c>
      <c r="F153" s="86" t="s">
        <v>663</v>
      </c>
      <c r="G153" s="86" t="s">
        <v>680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1172</v>
      </c>
      <c r="B154" s="81" t="s">
        <v>1218</v>
      </c>
      <c r="C154" s="83" t="s">
        <v>1219</v>
      </c>
      <c r="D154" s="85" t="s">
        <v>1220</v>
      </c>
      <c r="E154" s="85" t="s">
        <v>1221</v>
      </c>
      <c r="F154" s="86" t="s">
        <v>663</v>
      </c>
      <c r="G154" s="86" t="s">
        <v>680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1172</v>
      </c>
      <c r="B155" s="81" t="s">
        <v>1222</v>
      </c>
      <c r="C155" s="83" t="s">
        <v>1223</v>
      </c>
      <c r="D155" s="85" t="s">
        <v>1224</v>
      </c>
      <c r="E155" s="85" t="s">
        <v>1225</v>
      </c>
      <c r="F155" s="86" t="s">
        <v>663</v>
      </c>
      <c r="G155" s="86" t="s">
        <v>648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1172</v>
      </c>
      <c r="B156" s="81" t="s">
        <v>1226</v>
      </c>
      <c r="C156" s="83" t="s">
        <v>1227</v>
      </c>
      <c r="D156" s="85" t="s">
        <v>1228</v>
      </c>
      <c r="E156" s="85" t="s">
        <v>1229</v>
      </c>
      <c r="F156" s="86" t="s">
        <v>663</v>
      </c>
      <c r="G156" s="86" t="s">
        <v>680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1230</v>
      </c>
      <c r="B157" s="80">
        <v>17</v>
      </c>
      <c r="C157" s="82" t="s">
        <v>25</v>
      </c>
      <c r="D157" s="84" t="s">
        <v>1231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1230</v>
      </c>
      <c r="B158" s="81" t="s">
        <v>1232</v>
      </c>
      <c r="C158" s="83" t="s">
        <v>1233</v>
      </c>
      <c r="D158" s="85" t="s">
        <v>1234</v>
      </c>
      <c r="E158" s="85" t="s">
        <v>1235</v>
      </c>
      <c r="F158" s="86" t="s">
        <v>779</v>
      </c>
      <c r="G158" s="86" t="s">
        <v>643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1230</v>
      </c>
      <c r="B159" s="81" t="s">
        <v>1236</v>
      </c>
      <c r="C159" s="83" t="s">
        <v>1237</v>
      </c>
      <c r="D159" s="85" t="s">
        <v>1238</v>
      </c>
      <c r="E159" s="85" t="s">
        <v>1239</v>
      </c>
      <c r="F159" s="86" t="s">
        <v>754</v>
      </c>
      <c r="G159" s="86" t="s">
        <v>696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1230</v>
      </c>
      <c r="B160" s="81" t="s">
        <v>1240</v>
      </c>
      <c r="C160" s="83" t="s">
        <v>1241</v>
      </c>
      <c r="D160" s="85" t="s">
        <v>1242</v>
      </c>
      <c r="E160" s="85" t="s">
        <v>1243</v>
      </c>
      <c r="F160" s="86" t="s">
        <v>754</v>
      </c>
      <c r="G160" s="86" t="s">
        <v>696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1230</v>
      </c>
      <c r="B161" s="81" t="s">
        <v>1244</v>
      </c>
      <c r="C161" s="83" t="s">
        <v>1245</v>
      </c>
      <c r="D161" s="85" t="s">
        <v>1246</v>
      </c>
      <c r="E161" s="85" t="s">
        <v>1247</v>
      </c>
      <c r="F161" s="86" t="s">
        <v>754</v>
      </c>
      <c r="G161" s="86" t="s">
        <v>696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1230</v>
      </c>
      <c r="B162" s="81" t="s">
        <v>1248</v>
      </c>
      <c r="C162" s="83" t="s">
        <v>1249</v>
      </c>
      <c r="D162" s="85" t="s">
        <v>1250</v>
      </c>
      <c r="E162" s="85" t="s">
        <v>1251</v>
      </c>
      <c r="F162" s="86" t="s">
        <v>779</v>
      </c>
      <c r="G162" s="86" t="s">
        <v>643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1230</v>
      </c>
      <c r="B163" s="81" t="s">
        <v>1252</v>
      </c>
      <c r="C163" s="83" t="s">
        <v>1253</v>
      </c>
      <c r="D163" s="85" t="s">
        <v>1254</v>
      </c>
      <c r="E163" s="85" t="s">
        <v>1255</v>
      </c>
      <c r="F163" s="86" t="s">
        <v>779</v>
      </c>
      <c r="G163" s="86" t="s">
        <v>643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1230</v>
      </c>
      <c r="B164" s="81" t="s">
        <v>1256</v>
      </c>
      <c r="C164" s="83" t="s">
        <v>1257</v>
      </c>
      <c r="D164" s="85" t="s">
        <v>1258</v>
      </c>
      <c r="E164" s="85" t="s">
        <v>1259</v>
      </c>
      <c r="F164" s="86" t="s">
        <v>779</v>
      </c>
      <c r="G164" s="86" t="s">
        <v>1011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1230</v>
      </c>
      <c r="B165" s="81" t="s">
        <v>1260</v>
      </c>
      <c r="C165" s="83" t="s">
        <v>1261</v>
      </c>
      <c r="D165" s="85" t="s">
        <v>1262</v>
      </c>
      <c r="E165" s="85" t="s">
        <v>1263</v>
      </c>
      <c r="F165" s="86" t="s">
        <v>779</v>
      </c>
      <c r="G165" s="86" t="s">
        <v>1011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1230</v>
      </c>
      <c r="B166" s="81" t="s">
        <v>1264</v>
      </c>
      <c r="C166" s="83" t="s">
        <v>1265</v>
      </c>
      <c r="D166" s="85" t="s">
        <v>1266</v>
      </c>
      <c r="E166" s="85" t="s">
        <v>1267</v>
      </c>
      <c r="F166" s="86" t="s">
        <v>754</v>
      </c>
      <c r="G166" s="86" t="s">
        <v>1011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1268</v>
      </c>
      <c r="B167" s="80">
        <v>18</v>
      </c>
      <c r="C167" s="82" t="s">
        <v>25</v>
      </c>
      <c r="D167" s="84" t="s">
        <v>1269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1268</v>
      </c>
      <c r="B168" s="81" t="s">
        <v>1270</v>
      </c>
      <c r="C168" s="83" t="s">
        <v>1271</v>
      </c>
      <c r="D168" s="85" t="s">
        <v>1272</v>
      </c>
      <c r="E168" s="85" t="s">
        <v>1273</v>
      </c>
      <c r="F168" s="86" t="s">
        <v>754</v>
      </c>
      <c r="G168" s="86" t="s">
        <v>696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1268</v>
      </c>
      <c r="B169" s="81" t="s">
        <v>1274</v>
      </c>
      <c r="C169" s="83" t="s">
        <v>1275</v>
      </c>
      <c r="D169" s="85" t="s">
        <v>1276</v>
      </c>
      <c r="E169" s="85" t="s">
        <v>1277</v>
      </c>
      <c r="F169" s="86" t="s">
        <v>908</v>
      </c>
      <c r="G169" s="86" t="s">
        <v>648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1268</v>
      </c>
      <c r="B170" s="81" t="s">
        <v>1278</v>
      </c>
      <c r="C170" s="83" t="s">
        <v>1279</v>
      </c>
      <c r="D170" s="85" t="s">
        <v>1280</v>
      </c>
      <c r="E170" s="85" t="s">
        <v>1281</v>
      </c>
      <c r="F170" s="86" t="s">
        <v>908</v>
      </c>
      <c r="G170" s="86" t="s">
        <v>680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1268</v>
      </c>
      <c r="B171" s="81" t="s">
        <v>1282</v>
      </c>
      <c r="C171" s="83" t="s">
        <v>1283</v>
      </c>
      <c r="D171" s="85" t="s">
        <v>1284</v>
      </c>
      <c r="E171" s="85" t="s">
        <v>1285</v>
      </c>
      <c r="F171" s="86" t="s">
        <v>908</v>
      </c>
      <c r="G171" s="86" t="s">
        <v>680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1268</v>
      </c>
      <c r="B172" s="91" t="s">
        <v>1286</v>
      </c>
      <c r="C172" s="92" t="s">
        <v>1287</v>
      </c>
      <c r="D172" s="93" t="s">
        <v>1288</v>
      </c>
      <c r="E172" s="93" t="s">
        <v>1289</v>
      </c>
      <c r="F172" s="94" t="s">
        <v>908</v>
      </c>
      <c r="G172" s="94" t="s">
        <v>648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343</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IFERROR(INDEX('Recommendations'!$I$2:$I$49, MATCH(J2,'Recommendations'!$B$2:$B$49,0))="Implemented", FALSE))</xm:f>
            <x14:dxf>
              <font>
                <color rgb="FF000000"/>
              </font>
              <fill>
                <patternFill>
                  <bgColor rgb="FF3C7D22"/>
                </patternFill>
              </fill>
            </x14:dxf>
          </x14:cfRule>
          <x14:cfRule type="expression" priority="2" id="{00000000-000E-0000-0400-000002000000}">
            <xm:f>AND(J2&lt;&gt;"", IFERROR(INDEX('Recommendations'!$I$2:$I$49, MATCH(J2,'Recommendations'!$B$2:$B$49,0))="Compensated", FALSE))</xm:f>
            <x14:dxf>
              <font>
                <color rgb="FF000000"/>
              </font>
              <fill>
                <patternFill>
                  <bgColor rgb="FFC6E0B4"/>
                </patternFill>
              </fill>
            </x14:dxf>
          </x14:cfRule>
          <x14:cfRule type="expression" priority="3" id="{00000000-000E-0000-0400-000003000000}">
            <xm:f>AND(J2&lt;&gt;"", IFERROR(INDEX('Recommendations'!$I$2:$I$49, MATCH(J2,'Recommendations'!$B$2:$B$49,0))="Testing", FALSE))</xm:f>
            <x14:dxf>
              <font>
                <color rgb="FF000000"/>
              </font>
              <fill>
                <patternFill>
                  <bgColor rgb="FFFFC000"/>
                </patternFill>
              </fill>
            </x14:dxf>
          </x14:cfRule>
          <x14:cfRule type="expression" priority="4" id="{00000000-000E-0000-0400-000004000000}">
            <xm:f>AND(J2&lt;&gt;"", IFERROR(INDEX('Recommendations'!$I$2:$I$49, MATCH(J2,'Recommendations'!$B$2:$B$49,0))="Failed", FALSE))</xm:f>
            <x14:dxf>
              <font>
                <color rgb="FF000000"/>
              </font>
              <fill>
                <patternFill>
                  <bgColor rgb="FFD82891"/>
                </patternFill>
              </fill>
            </x14:dxf>
          </x14:cfRule>
          <x14:cfRule type="expression" priority="5" id="{00000000-000E-0000-0400-000005000000}">
            <xm:f>AND(J2&lt;&gt;"", IFERROR(INDEX('Recommendations'!$I$2:$I$49, MATCH(J2,'Recommendations'!$B$2:$B$49,0))="Risk Accepted", FALSE))</xm:f>
            <x14:dxf>
              <font>
                <color rgb="FF000000"/>
              </font>
              <fill>
                <patternFill>
                  <bgColor rgb="FFD9D9D9"/>
                </patternFill>
              </fill>
            </x14:dxf>
          </x14:cfRule>
          <x14:cfRule type="expression" priority="6" id="{00000000-000E-0000-0400-000006000000}">
            <xm:f>AND(J2&lt;&gt;"", IFERROR(INDEX('Recommendations'!$I$2:$I$49, MATCH(J2,'Recommendations'!$B$2:$B$49,0))="N/A",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1290</v>
      </c>
      <c r="C1" s="121" t="s">
        <v>11</v>
      </c>
      <c r="D1" s="121" t="s">
        <v>496</v>
      </c>
      <c r="E1" s="121" t="s">
        <v>1291</v>
      </c>
      <c r="F1" s="121" t="s">
        <v>1292</v>
      </c>
      <c r="G1" s="121" t="s">
        <v>590</v>
      </c>
      <c r="H1" s="121" t="s">
        <v>591</v>
      </c>
      <c r="I1" s="121" t="s">
        <v>592</v>
      </c>
      <c r="J1" s="121" t="s">
        <v>593</v>
      </c>
      <c r="K1" s="121" t="s">
        <v>594</v>
      </c>
      <c r="L1" s="121" t="s">
        <v>595</v>
      </c>
      <c r="M1" s="121" t="s">
        <v>596</v>
      </c>
      <c r="N1" s="121" t="s">
        <v>597</v>
      </c>
      <c r="O1" s="121" t="s">
        <v>598</v>
      </c>
      <c r="P1" s="121" t="s">
        <v>599</v>
      </c>
      <c r="Q1" s="121" t="s">
        <v>600</v>
      </c>
      <c r="R1" s="121" t="s">
        <v>601</v>
      </c>
      <c r="S1" s="121" t="s">
        <v>602</v>
      </c>
      <c r="T1" s="121" t="s">
        <v>603</v>
      </c>
      <c r="U1" s="121" t="s">
        <v>604</v>
      </c>
      <c r="V1" s="121" t="s">
        <v>605</v>
      </c>
      <c r="W1" s="121" t="s">
        <v>606</v>
      </c>
      <c r="X1" s="121" t="s">
        <v>607</v>
      </c>
      <c r="Y1" s="121" t="s">
        <v>608</v>
      </c>
      <c r="Z1" s="121" t="s">
        <v>609</v>
      </c>
      <c r="AA1" s="121" t="s">
        <v>610</v>
      </c>
      <c r="AB1" s="121" t="s">
        <v>611</v>
      </c>
      <c r="AC1" s="121" t="s">
        <v>612</v>
      </c>
      <c r="AD1" s="121" t="s">
        <v>613</v>
      </c>
      <c r="AE1" s="121" t="s">
        <v>614</v>
      </c>
      <c r="AF1" s="121" t="s">
        <v>615</v>
      </c>
      <c r="AG1" s="121" t="s">
        <v>616</v>
      </c>
      <c r="AH1" s="121" t="s">
        <v>617</v>
      </c>
      <c r="AI1" s="121" t="s">
        <v>618</v>
      </c>
      <c r="AJ1" s="121" t="s">
        <v>619</v>
      </c>
      <c r="AK1" s="121" t="s">
        <v>620</v>
      </c>
      <c r="AL1" s="121" t="s">
        <v>621</v>
      </c>
      <c r="AM1" s="121" t="s">
        <v>622</v>
      </c>
      <c r="AN1" s="121" t="s">
        <v>623</v>
      </c>
      <c r="AO1" s="121" t="s">
        <v>624</v>
      </c>
      <c r="AP1" s="121" t="s">
        <v>625</v>
      </c>
      <c r="AQ1" s="121" t="s">
        <v>626</v>
      </c>
      <c r="AR1" s="121" t="s">
        <v>627</v>
      </c>
      <c r="AS1" s="121" t="s">
        <v>628</v>
      </c>
      <c r="AT1" s="121" t="s">
        <v>629</v>
      </c>
      <c r="AU1" s="122" t="s">
        <v>630</v>
      </c>
    </row>
    <row r="2" spans="1:47" ht="60" customHeight="1" x14ac:dyDescent="0.35">
      <c r="A2" s="116" t="s">
        <v>1293</v>
      </c>
      <c r="B2" s="106" t="s">
        <v>1294</v>
      </c>
      <c r="C2" s="107" t="s">
        <v>1295</v>
      </c>
      <c r="D2" s="107" t="s">
        <v>1296</v>
      </c>
      <c r="E2" s="107" t="s">
        <v>1297</v>
      </c>
      <c r="F2" s="108" t="s">
        <v>1298</v>
      </c>
      <c r="G2" s="109">
        <f>IF(COUNTIF(H2:AU2,"&lt;&gt;")=0,"",SUMPRODUCT(((Recommendations[ImplStatus]="Implemented")+(Recommendations[ImplStatus]="Compensated"))*ISNUMBER(MATCH(Recommendations[Id],H2:AU2,0)))/COUNTIF(H2:AU2,"&lt;&gt;"))</f>
        <v>0</v>
      </c>
      <c r="H2" s="110" t="s">
        <v>87</v>
      </c>
      <c r="I2" s="110" t="s">
        <v>302</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1299</v>
      </c>
      <c r="B3" s="106" t="s">
        <v>1300</v>
      </c>
      <c r="C3" s="107" t="s">
        <v>1301</v>
      </c>
      <c r="D3" s="107" t="s">
        <v>1302</v>
      </c>
      <c r="E3" s="107" t="s">
        <v>1303</v>
      </c>
      <c r="F3" s="108" t="s">
        <v>1304</v>
      </c>
      <c r="G3" s="109">
        <f>IF(COUNTIF(H3:AU3,"&lt;&gt;")=0,"",SUMPRODUCT(((Recommendations[ImplStatus]="Implemented")+(Recommendations[ImplStatus]="Compensated"))*ISNUMBER(MATCH(Recommendations[Id],H3:AU3,0)))/COUNTIF(H3:AU3,"&lt;&gt;"))</f>
        <v>0</v>
      </c>
      <c r="H3" s="110" t="s">
        <v>31</v>
      </c>
      <c r="I3" s="110" t="s">
        <v>38</v>
      </c>
      <c r="J3" s="110" t="s">
        <v>45</v>
      </c>
      <c r="K3" s="110" t="s">
        <v>73</v>
      </c>
      <c r="L3" s="110" t="s">
        <v>80</v>
      </c>
      <c r="M3" s="110" t="s">
        <v>87</v>
      </c>
      <c r="N3" s="110" t="s">
        <v>94</v>
      </c>
      <c r="O3" s="110" t="s">
        <v>100</v>
      </c>
      <c r="P3" s="110" t="s">
        <v>106</v>
      </c>
      <c r="Q3" s="110" t="s">
        <v>113</v>
      </c>
      <c r="R3" s="110" t="s">
        <v>261</v>
      </c>
      <c r="S3" s="110" t="s">
        <v>266</v>
      </c>
      <c r="T3" s="110" t="s">
        <v>292</v>
      </c>
      <c r="U3" s="110" t="s">
        <v>310</v>
      </c>
      <c r="V3" s="110" t="s">
        <v>317</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1305</v>
      </c>
      <c r="B4" s="106" t="s">
        <v>1306</v>
      </c>
      <c r="C4" s="107" t="s">
        <v>1307</v>
      </c>
      <c r="D4" s="107" t="s">
        <v>1308</v>
      </c>
      <c r="E4" s="107" t="s">
        <v>1309</v>
      </c>
      <c r="F4" s="108" t="s">
        <v>1310</v>
      </c>
      <c r="G4" s="109">
        <f>IF(COUNTIF(H4:AU4,"&lt;&gt;")=0,"",SUMPRODUCT(((Recommendations[ImplStatus]="Implemented")+(Recommendations[ImplStatus]="Compensated"))*ISNUMBER(MATCH(Recommendations[Id],H4:AU4,0)))/COUNTIF(H4:AU4,"&lt;&gt;"))</f>
        <v>0</v>
      </c>
      <c r="H4" s="110" t="s">
        <v>167</v>
      </c>
      <c r="I4" s="110" t="s">
        <v>173</v>
      </c>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1311</v>
      </c>
      <c r="B5" s="106" t="s">
        <v>1312</v>
      </c>
      <c r="C5" s="107" t="s">
        <v>1313</v>
      </c>
      <c r="D5" s="107" t="s">
        <v>1314</v>
      </c>
      <c r="E5" s="107" t="s">
        <v>1315</v>
      </c>
      <c r="F5" s="108" t="s">
        <v>1316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1317</v>
      </c>
      <c r="B6" s="106" t="s">
        <v>1318</v>
      </c>
      <c r="C6" s="107" t="s">
        <v>1319</v>
      </c>
      <c r="D6" s="107" t="s">
        <v>1320</v>
      </c>
      <c r="E6" s="107" t="s">
        <v>25</v>
      </c>
      <c r="F6" s="108" t="s">
        <v>1321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1322</v>
      </c>
      <c r="B7" s="106" t="s">
        <v>13</v>
      </c>
      <c r="C7" s="107" t="s">
        <v>1323</v>
      </c>
      <c r="D7" s="107" t="s">
        <v>1324</v>
      </c>
      <c r="E7" s="107" t="s">
        <v>25</v>
      </c>
      <c r="F7" s="108" t="s">
        <v>1325</v>
      </c>
      <c r="G7" s="109">
        <f>IF(COUNTIF(H7:AU7,"&lt;&gt;")=0,"",SUMPRODUCT(((Recommendations[ImplStatus]="Implemented")+(Recommendations[ImplStatus]="Compensated"))*ISNUMBER(MATCH(Recommendations[Id],H7:AU7,0)))/COUNTIF(H7:AU7,"&lt;&gt;"))</f>
        <v>0</v>
      </c>
      <c r="H7" s="110" t="s">
        <v>59</v>
      </c>
      <c r="I7" s="110" t="s">
        <v>127</v>
      </c>
      <c r="J7" s="110" t="s">
        <v>134</v>
      </c>
      <c r="K7" s="110" t="s">
        <v>154</v>
      </c>
      <c r="L7" s="110" t="s">
        <v>161</v>
      </c>
      <c r="M7" s="110" t="s">
        <v>199</v>
      </c>
      <c r="N7" s="110" t="s">
        <v>205</v>
      </c>
      <c r="O7" s="110" t="s">
        <v>232</v>
      </c>
      <c r="P7" s="110" t="s">
        <v>239</v>
      </c>
      <c r="Q7" s="110" t="s">
        <v>254</v>
      </c>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1326</v>
      </c>
      <c r="B8" s="106" t="s">
        <v>1327</v>
      </c>
      <c r="C8" s="107" t="s">
        <v>1328</v>
      </c>
      <c r="D8" s="107" t="s">
        <v>1329</v>
      </c>
      <c r="E8" s="107" t="s">
        <v>25</v>
      </c>
      <c r="F8" s="108" t="s">
        <v>1330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1331</v>
      </c>
      <c r="B9" s="106" t="s">
        <v>1332</v>
      </c>
      <c r="C9" s="107" t="s">
        <v>1333</v>
      </c>
      <c r="D9" s="107" t="s">
        <v>1334</v>
      </c>
      <c r="E9" s="107" t="s">
        <v>25</v>
      </c>
      <c r="F9" s="108" t="s">
        <v>1335</v>
      </c>
      <c r="G9" s="109">
        <f>IF(COUNTIF(H9:AU9,"&lt;&gt;")=0,"",SUMPRODUCT(((Recommendations[ImplStatus]="Implemented")+(Recommendations[ImplStatus]="Compensated"))*ISNUMBER(MATCH(Recommendations[Id],H9:AU9,0)))/COUNTIF(H9:AU9,"&lt;&gt;"))</f>
        <v>0</v>
      </c>
      <c r="H9" s="110" t="s">
        <v>192</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1336</v>
      </c>
      <c r="B10" s="106" t="s">
        <v>1337</v>
      </c>
      <c r="C10" s="107" t="s">
        <v>1338</v>
      </c>
      <c r="D10" s="107" t="s">
        <v>1339</v>
      </c>
      <c r="E10" s="107" t="s">
        <v>25</v>
      </c>
      <c r="F10" s="108" t="s">
        <v>1340</v>
      </c>
      <c r="G10" s="109">
        <f>IF(COUNTIF(H10:AU10,"&lt;&gt;")=0,"",SUMPRODUCT(((Recommendations[ImplStatus]="Implemented")+(Recommendations[ImplStatus]="Compensated"))*ISNUMBER(MATCH(Recommendations[Id],H10:AU10,0)))/COUNTIF(H10:AU10,"&lt;&gt;"))</f>
        <v>0</v>
      </c>
      <c r="H10" s="110" t="s">
        <v>324</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1341</v>
      </c>
      <c r="B11" s="106" t="s">
        <v>1342</v>
      </c>
      <c r="C11" s="107" t="s">
        <v>1343</v>
      </c>
      <c r="D11" s="107" t="s">
        <v>1344</v>
      </c>
      <c r="E11" s="107" t="s">
        <v>25</v>
      </c>
      <c r="F11" s="108" t="s">
        <v>1345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1346</v>
      </c>
      <c r="B12" s="106" t="s">
        <v>1347</v>
      </c>
      <c r="C12" s="107" t="s">
        <v>1348</v>
      </c>
      <c r="D12" s="107" t="s">
        <v>1349</v>
      </c>
      <c r="E12" s="107" t="s">
        <v>25</v>
      </c>
      <c r="F12" s="108" t="s">
        <v>1350</v>
      </c>
      <c r="G12" s="109">
        <f>IF(COUNTIF(H12:AU12,"&lt;&gt;")=0,"",SUMPRODUCT(((Recommendations[ImplStatus]="Implemented")+(Recommendations[ImplStatus]="Compensated"))*ISNUMBER(MATCH(Recommendations[Id],H12:AU12,0)))/COUNTIF(H12:AU12,"&lt;&gt;"))</f>
        <v>0</v>
      </c>
      <c r="H12" s="110" t="s">
        <v>119</v>
      </c>
      <c r="I12" s="110" t="s">
        <v>161</v>
      </c>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1351</v>
      </c>
      <c r="B13" s="106" t="s">
        <v>1352</v>
      </c>
      <c r="C13" s="107" t="s">
        <v>1353</v>
      </c>
      <c r="D13" s="107" t="s">
        <v>1354</v>
      </c>
      <c r="E13" s="107" t="s">
        <v>25</v>
      </c>
      <c r="F13" s="108" t="s">
        <v>1355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1356</v>
      </c>
      <c r="B14" s="106" t="s">
        <v>1357</v>
      </c>
      <c r="C14" s="107" t="s">
        <v>1358</v>
      </c>
      <c r="D14" s="107" t="s">
        <v>1359</v>
      </c>
      <c r="E14" s="107" t="s">
        <v>25</v>
      </c>
      <c r="F14" s="108" t="s">
        <v>1360</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1361</v>
      </c>
      <c r="B15" s="106" t="s">
        <v>1362</v>
      </c>
      <c r="C15" s="107" t="s">
        <v>1363</v>
      </c>
      <c r="D15" s="107" t="s">
        <v>1364</v>
      </c>
      <c r="E15" s="107" t="s">
        <v>25</v>
      </c>
      <c r="F15" s="108" t="s">
        <v>1365</v>
      </c>
      <c r="G15" s="109">
        <f>IF(COUNTIF(H15:AU15,"&lt;&gt;")=0,"",SUMPRODUCT(((Recommendations[ImplStatus]="Implemented")+(Recommendations[ImplStatus]="Compensated"))*ISNUMBER(MATCH(Recommendations[Id],H15:AU15,0)))/COUNTIF(H15:AU15,"&lt;&gt;"))</f>
        <v>0</v>
      </c>
      <c r="H15" s="110" t="s">
        <v>134</v>
      </c>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1366</v>
      </c>
      <c r="B16" s="106" t="s">
        <v>1367</v>
      </c>
      <c r="C16" s="107" t="s">
        <v>1368</v>
      </c>
      <c r="D16" s="107" t="s">
        <v>1369</v>
      </c>
      <c r="E16" s="107" t="s">
        <v>25</v>
      </c>
      <c r="F16" s="108" t="s">
        <v>1370</v>
      </c>
      <c r="G16" s="109">
        <f>IF(COUNTIF(H16:AU16,"&lt;&gt;")=0,"",SUMPRODUCT(((Recommendations[ImplStatus]="Implemented")+(Recommendations[ImplStatus]="Compensated"))*ISNUMBER(MATCH(Recommendations[Id],H16:AU16,0)))/COUNTIF(H16:AU16,"&lt;&gt;"))</f>
        <v>0</v>
      </c>
      <c r="H16" s="110" t="s">
        <v>292</v>
      </c>
      <c r="I16" s="110" t="s">
        <v>297</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1371</v>
      </c>
      <c r="B17" s="106" t="s">
        <v>1372</v>
      </c>
      <c r="C17" s="107" t="s">
        <v>1373</v>
      </c>
      <c r="D17" s="107" t="s">
        <v>1374</v>
      </c>
      <c r="E17" s="107" t="s">
        <v>25</v>
      </c>
      <c r="F17" s="108" t="s">
        <v>1375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1376</v>
      </c>
      <c r="B18" s="106" t="s">
        <v>1377</v>
      </c>
      <c r="C18" s="107" t="s">
        <v>1378</v>
      </c>
      <c r="D18" s="107" t="s">
        <v>1379</v>
      </c>
      <c r="E18" s="107" t="s">
        <v>25</v>
      </c>
      <c r="F18" s="108" t="s">
        <v>1380</v>
      </c>
      <c r="G18" s="109">
        <f>IF(COUNTIF(H18:AU18,"&lt;&gt;")=0,"",SUMPRODUCT(((Recommendations[ImplStatus]="Implemented")+(Recommendations[ImplStatus]="Compensated"))*ISNUMBER(MATCH(Recommendations[Id],H18:AU18,0)))/COUNTIF(H18:AU18,"&lt;&gt;"))</f>
        <v>0</v>
      </c>
      <c r="H18" s="110" t="s">
        <v>337</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1381</v>
      </c>
      <c r="B19" s="106" t="s">
        <v>1382</v>
      </c>
      <c r="C19" s="107" t="s">
        <v>1383</v>
      </c>
      <c r="D19" s="107" t="s">
        <v>1384</v>
      </c>
      <c r="E19" s="107" t="s">
        <v>25</v>
      </c>
      <c r="F19" s="108" t="s">
        <v>1385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1386</v>
      </c>
      <c r="B20" s="106" t="s">
        <v>1387</v>
      </c>
      <c r="C20" s="107" t="s">
        <v>1388</v>
      </c>
      <c r="D20" s="107" t="s">
        <v>1389</v>
      </c>
      <c r="E20" s="107" t="s">
        <v>25</v>
      </c>
      <c r="F20" s="108" t="s">
        <v>1390</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1391</v>
      </c>
      <c r="B21" s="106" t="s">
        <v>1392</v>
      </c>
      <c r="C21" s="107" t="s">
        <v>1393</v>
      </c>
      <c r="D21" s="107" t="s">
        <v>1394</v>
      </c>
      <c r="E21" s="107" t="s">
        <v>1395</v>
      </c>
      <c r="F21" s="108" t="s">
        <v>1396</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1397</v>
      </c>
      <c r="B22" s="106" t="s">
        <v>1398</v>
      </c>
      <c r="C22" s="107" t="s">
        <v>1399</v>
      </c>
      <c r="D22" s="107" t="s">
        <v>1400</v>
      </c>
      <c r="E22" s="107" t="s">
        <v>1401</v>
      </c>
      <c r="F22" s="108" t="s">
        <v>1402</v>
      </c>
      <c r="G22" s="109">
        <f>IF(COUNTIF(H22:AU22,"&lt;&gt;")=0,"",SUMPRODUCT(((Recommendations[ImplStatus]="Implemented")+(Recommendations[ImplStatus]="Compensated"))*ISNUMBER(MATCH(Recommendations[Id],H22:AU22,0)))/COUNTIF(H22:AU22,"&lt;&gt;"))</f>
        <v>0</v>
      </c>
      <c r="H22" s="110" t="s">
        <v>192</v>
      </c>
      <c r="I22" s="110" t="s">
        <v>232</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1403</v>
      </c>
      <c r="B23" s="106" t="s">
        <v>1404</v>
      </c>
      <c r="C23" s="107" t="s">
        <v>1405</v>
      </c>
      <c r="D23" s="107" t="s">
        <v>1406</v>
      </c>
      <c r="E23" s="107" t="s">
        <v>1407</v>
      </c>
      <c r="F23" s="108" t="s">
        <v>1408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1409</v>
      </c>
      <c r="B24" s="106" t="s">
        <v>1410</v>
      </c>
      <c r="C24" s="107" t="s">
        <v>1411</v>
      </c>
      <c r="D24" s="107" t="s">
        <v>1412</v>
      </c>
      <c r="E24" s="107" t="s">
        <v>25</v>
      </c>
      <c r="F24" s="108" t="s">
        <v>1413</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1414</v>
      </c>
      <c r="B25" s="106" t="s">
        <v>1415</v>
      </c>
      <c r="C25" s="107" t="s">
        <v>1416</v>
      </c>
      <c r="D25" s="107" t="s">
        <v>25</v>
      </c>
      <c r="E25" s="107" t="s">
        <v>25</v>
      </c>
      <c r="F25" s="108" t="s">
        <v>1417</v>
      </c>
      <c r="G25" s="109">
        <f>IF(COUNTIF(H25:AU25,"&lt;&gt;")=0,"",SUMPRODUCT(((Recommendations[ImplStatus]="Implemented")+(Recommendations[ImplStatus]="Compensated"))*ISNUMBER(MATCH(Recommendations[Id],H25:AU25,0)))/COUNTIF(H25:AU25,"&lt;&gt;"))</f>
        <v>0</v>
      </c>
      <c r="H25" s="110" t="s">
        <v>261</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1418</v>
      </c>
      <c r="B26" s="106" t="s">
        <v>1419</v>
      </c>
      <c r="C26" s="107" t="s">
        <v>1420</v>
      </c>
      <c r="D26" s="107" t="s">
        <v>1421</v>
      </c>
      <c r="E26" s="107" t="s">
        <v>25</v>
      </c>
      <c r="F26" s="108" t="s">
        <v>1422</v>
      </c>
      <c r="G26" s="109">
        <f>IF(COUNTIF(H26:AU26,"&lt;&gt;")=0,"",SUMPRODUCT(((Recommendations[ImplStatus]="Implemented")+(Recommendations[ImplStatus]="Compensated"))*ISNUMBER(MATCH(Recommendations[Id],H26:AU26,0)))/COUNTIF(H26:AU26,"&lt;&gt;"))</f>
        <v>0</v>
      </c>
      <c r="H26" s="110" t="s">
        <v>330</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1423</v>
      </c>
      <c r="B27" s="106" t="s">
        <v>1424</v>
      </c>
      <c r="C27" s="107" t="s">
        <v>1425</v>
      </c>
      <c r="D27" s="107" t="s">
        <v>1426</v>
      </c>
      <c r="E27" s="107" t="s">
        <v>1427</v>
      </c>
      <c r="F27" s="108" t="s">
        <v>1428</v>
      </c>
      <c r="G27" s="109">
        <f>IF(COUNTIF(H27:AU27,"&lt;&gt;")=0,"",SUMPRODUCT(((Recommendations[ImplStatus]="Implemented")+(Recommendations[ImplStatus]="Compensated"))*ISNUMBER(MATCH(Recommendations[Id],H27:AU27,0)))/COUNTIF(H27:AU27,"&lt;&gt;"))</f>
        <v>0</v>
      </c>
      <c r="H27" s="110" t="s">
        <v>167</v>
      </c>
      <c r="I27" s="110" t="s">
        <v>173</v>
      </c>
      <c r="J27" s="110" t="s">
        <v>199</v>
      </c>
      <c r="K27" s="110" t="s">
        <v>211</v>
      </c>
      <c r="L27" s="110" t="s">
        <v>247</v>
      </c>
      <c r="M27" s="110" t="s">
        <v>310</v>
      </c>
      <c r="N27" s="110" t="s">
        <v>324</v>
      </c>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1429</v>
      </c>
      <c r="B28" s="106" t="s">
        <v>1430</v>
      </c>
      <c r="C28" s="107" t="s">
        <v>1431</v>
      </c>
      <c r="D28" s="107" t="s">
        <v>25</v>
      </c>
      <c r="E28" s="107" t="s">
        <v>25</v>
      </c>
      <c r="F28" s="108" t="s">
        <v>1432</v>
      </c>
      <c r="G28" s="109">
        <f>IF(COUNTIF(H28:AU28,"&lt;&gt;")=0,"",SUMPRODUCT(((Recommendations[ImplStatus]="Implemented")+(Recommendations[ImplStatus]="Compensated"))*ISNUMBER(MATCH(Recommendations[Id],H28:AU28,0)))/COUNTIF(H28:AU28,"&lt;&gt;"))</f>
        <v>0</v>
      </c>
      <c r="H28" s="110" t="s">
        <v>178</v>
      </c>
      <c r="I28" s="110" t="s">
        <v>185</v>
      </c>
      <c r="J28" s="110" t="s">
        <v>297</v>
      </c>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1433</v>
      </c>
      <c r="B29" s="106" t="s">
        <v>1434</v>
      </c>
      <c r="C29" s="107" t="s">
        <v>1435</v>
      </c>
      <c r="D29" s="107" t="s">
        <v>1436</v>
      </c>
      <c r="E29" s="107" t="s">
        <v>1437</v>
      </c>
      <c r="F29" s="108" t="s">
        <v>1438</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1439</v>
      </c>
      <c r="B30" s="106" t="s">
        <v>1440</v>
      </c>
      <c r="C30" s="107" t="s">
        <v>1441</v>
      </c>
      <c r="D30" s="107" t="s">
        <v>1442</v>
      </c>
      <c r="E30" s="107" t="s">
        <v>25</v>
      </c>
      <c r="F30" s="108" t="s">
        <v>1443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1444</v>
      </c>
      <c r="B31" s="106" t="s">
        <v>1445</v>
      </c>
      <c r="C31" s="107" t="s">
        <v>1446</v>
      </c>
      <c r="D31" s="107" t="s">
        <v>1447</v>
      </c>
      <c r="E31" s="107" t="s">
        <v>1448</v>
      </c>
      <c r="F31" s="108" t="s">
        <v>1449</v>
      </c>
      <c r="G31" s="109">
        <f>IF(COUNTIF(H31:AU31,"&lt;&gt;")=0,"",SUMPRODUCT(((Recommendations[ImplStatus]="Implemented")+(Recommendations[ImplStatus]="Compensated"))*ISNUMBER(MATCH(Recommendations[Id],H31:AU31,0)))/COUNTIF(H31:AU31,"&lt;&gt;"))</f>
        <v>0</v>
      </c>
      <c r="H31" s="110" t="s">
        <v>18</v>
      </c>
      <c r="I31" s="110" t="s">
        <v>106</v>
      </c>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1450</v>
      </c>
      <c r="B32" s="106" t="s">
        <v>1451</v>
      </c>
      <c r="C32" s="107" t="s">
        <v>1452</v>
      </c>
      <c r="D32" s="107" t="s">
        <v>1453</v>
      </c>
      <c r="E32" s="107" t="s">
        <v>1454</v>
      </c>
      <c r="F32" s="108" t="s">
        <v>1455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1456</v>
      </c>
      <c r="B33" s="106" t="s">
        <v>1457</v>
      </c>
      <c r="C33" s="107" t="s">
        <v>1458</v>
      </c>
      <c r="D33" s="107" t="s">
        <v>1459</v>
      </c>
      <c r="E33" s="107" t="s">
        <v>25</v>
      </c>
      <c r="F33" s="108" t="s">
        <v>1460</v>
      </c>
      <c r="G33" s="109">
        <f>IF(COUNTIF(H33:AU33,"&lt;&gt;")=0,"",SUMPRODUCT(((Recommendations[ImplStatus]="Implemented")+(Recommendations[ImplStatus]="Compensated"))*ISNUMBER(MATCH(Recommendations[Id],H33:AU33,0)))/COUNTIF(H33:AU33,"&lt;&gt;"))</f>
        <v>0</v>
      </c>
      <c r="H33" s="110" t="s">
        <v>119</v>
      </c>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1461</v>
      </c>
      <c r="B34" s="106" t="s">
        <v>1462</v>
      </c>
      <c r="C34" s="107" t="s">
        <v>1463</v>
      </c>
      <c r="D34" s="107" t="s">
        <v>1464</v>
      </c>
      <c r="E34" s="107" t="s">
        <v>25</v>
      </c>
      <c r="F34" s="108" t="s">
        <v>1465</v>
      </c>
      <c r="G34" s="109">
        <f>IF(COUNTIF(H34:AU34,"&lt;&gt;")=0,"",SUMPRODUCT(((Recommendations[ImplStatus]="Implemented")+(Recommendations[ImplStatus]="Compensated"))*ISNUMBER(MATCH(Recommendations[Id],H34:AU34,0)))/COUNTIF(H34:AU34,"&lt;&gt;"))</f>
        <v>0</v>
      </c>
      <c r="H34" s="110" t="s">
        <v>38</v>
      </c>
      <c r="I34" s="110" t="s">
        <v>52</v>
      </c>
      <c r="J34" s="110" t="s">
        <v>65</v>
      </c>
      <c r="K34" s="110" t="s">
        <v>147</v>
      </c>
      <c r="L34" s="110" t="s">
        <v>272</v>
      </c>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1466</v>
      </c>
      <c r="B35" s="106" t="s">
        <v>1467</v>
      </c>
      <c r="C35" s="107" t="s">
        <v>1468</v>
      </c>
      <c r="D35" s="107" t="s">
        <v>1469</v>
      </c>
      <c r="E35" s="107" t="s">
        <v>1470</v>
      </c>
      <c r="F35" s="108" t="s">
        <v>1471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1472</v>
      </c>
      <c r="B36" s="106" t="s">
        <v>1473</v>
      </c>
      <c r="C36" s="107" t="s">
        <v>1474</v>
      </c>
      <c r="D36" s="107" t="s">
        <v>1475</v>
      </c>
      <c r="E36" s="107" t="s">
        <v>1476</v>
      </c>
      <c r="F36" s="108" t="s">
        <v>1477</v>
      </c>
      <c r="G36" s="109">
        <f>IF(COUNTIF(H36:AU36,"&lt;&gt;")=0,"",SUMPRODUCT(((Recommendations[ImplStatus]="Implemented")+(Recommendations[ImplStatus]="Compensated"))*ISNUMBER(MATCH(Recommendations[Id],H36:AU36,0)))/COUNTIF(H36:AU36,"&lt;&gt;"))</f>
        <v>0</v>
      </c>
      <c r="H36" s="110" t="s">
        <v>185</v>
      </c>
      <c r="I36" s="110" t="s">
        <v>219</v>
      </c>
      <c r="J36" s="110" t="s">
        <v>226</v>
      </c>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1478</v>
      </c>
      <c r="B37" s="106" t="s">
        <v>1479</v>
      </c>
      <c r="C37" s="107" t="s">
        <v>1480</v>
      </c>
      <c r="D37" s="107" t="s">
        <v>1481</v>
      </c>
      <c r="E37" s="107" t="s">
        <v>25</v>
      </c>
      <c r="F37" s="108" t="s">
        <v>1482</v>
      </c>
      <c r="G37" s="109">
        <f>IF(COUNTIF(H37:AU37,"&lt;&gt;")=0,"",SUMPRODUCT(((Recommendations[ImplStatus]="Implemented")+(Recommendations[ImplStatus]="Compensated"))*ISNUMBER(MATCH(Recommendations[Id],H37:AU37,0)))/COUNTIF(H37:AU37,"&lt;&gt;"))</f>
        <v>0</v>
      </c>
      <c r="H37" s="110" t="s">
        <v>141</v>
      </c>
      <c r="I37" s="110" t="s">
        <v>272</v>
      </c>
      <c r="J37" s="110" t="s">
        <v>279</v>
      </c>
      <c r="K37" s="110" t="s">
        <v>285</v>
      </c>
      <c r="L37" s="110" t="s">
        <v>330</v>
      </c>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1483</v>
      </c>
      <c r="B38" s="106" t="s">
        <v>1484</v>
      </c>
      <c r="C38" s="107" t="s">
        <v>1485</v>
      </c>
      <c r="D38" s="107" t="s">
        <v>1486</v>
      </c>
      <c r="E38" s="107" t="s">
        <v>1487</v>
      </c>
      <c r="F38" s="108" t="s">
        <v>1488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1489</v>
      </c>
      <c r="B39" s="106" t="s">
        <v>1490</v>
      </c>
      <c r="C39" s="107" t="s">
        <v>1491</v>
      </c>
      <c r="D39" s="107" t="s">
        <v>1492</v>
      </c>
      <c r="E39" s="107" t="s">
        <v>25</v>
      </c>
      <c r="F39" s="108" t="s">
        <v>1493</v>
      </c>
      <c r="G39" s="109">
        <f>IF(COUNTIF(H39:AU39,"&lt;&gt;")=0,"",SUMPRODUCT(((Recommendations[ImplStatus]="Implemented")+(Recommendations[ImplStatus]="Compensated"))*ISNUMBER(MATCH(Recommendations[Id],H39:AU39,0)))/COUNTIF(H39:AU39,"&lt;&gt;"))</f>
        <v>0</v>
      </c>
      <c r="H39" s="110" t="s">
        <v>178</v>
      </c>
      <c r="I39" s="110" t="s">
        <v>254</v>
      </c>
      <c r="J39" s="110" t="s">
        <v>279</v>
      </c>
      <c r="K39" s="110" t="s">
        <v>302</v>
      </c>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1494</v>
      </c>
      <c r="B40" s="106" t="s">
        <v>1495</v>
      </c>
      <c r="C40" s="107" t="s">
        <v>1496</v>
      </c>
      <c r="D40" s="107" t="s">
        <v>1497</v>
      </c>
      <c r="E40" s="107" t="s">
        <v>1498</v>
      </c>
      <c r="F40" s="108" t="s">
        <v>1499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1500</v>
      </c>
      <c r="B41" s="106" t="s">
        <v>1501</v>
      </c>
      <c r="C41" s="107" t="s">
        <v>1502</v>
      </c>
      <c r="D41" s="107" t="s">
        <v>1503</v>
      </c>
      <c r="E41" s="107" t="s">
        <v>1504</v>
      </c>
      <c r="F41" s="108" t="s">
        <v>1505</v>
      </c>
      <c r="G41" s="109">
        <f>IF(COUNTIF(H41:AU41,"&lt;&gt;")=0,"",SUMPRODUCT(((Recommendations[ImplStatus]="Implemented")+(Recommendations[ImplStatus]="Compensated"))*ISNUMBER(MATCH(Recommendations[Id],H41:AU41,0)))/COUNTIF(H41:AU41,"&lt;&gt;"))</f>
        <v>0</v>
      </c>
      <c r="H41" s="110" t="s">
        <v>147</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1506</v>
      </c>
      <c r="B42" s="106" t="s">
        <v>1507</v>
      </c>
      <c r="C42" s="107" t="s">
        <v>1508</v>
      </c>
      <c r="D42" s="107" t="s">
        <v>1509</v>
      </c>
      <c r="E42" s="107" t="s">
        <v>1510</v>
      </c>
      <c r="F42" s="108" t="s">
        <v>1511</v>
      </c>
      <c r="G42" s="109">
        <f>IF(COUNTIF(H42:AU42,"&lt;&gt;")=0,"",SUMPRODUCT(((Recommendations[ImplStatus]="Implemented")+(Recommendations[ImplStatus]="Compensated"))*ISNUMBER(MATCH(Recommendations[Id],H42:AU42,0)))/COUNTIF(H42:AU42,"&lt;&gt;"))</f>
        <v>0</v>
      </c>
      <c r="H42" s="110" t="s">
        <v>31</v>
      </c>
      <c r="I42" s="110" t="s">
        <v>94</v>
      </c>
      <c r="J42" s="110" t="s">
        <v>100</v>
      </c>
      <c r="K42" s="110" t="s">
        <v>211</v>
      </c>
      <c r="L42" s="110" t="s">
        <v>219</v>
      </c>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1512</v>
      </c>
      <c r="B43" s="106" t="s">
        <v>1513</v>
      </c>
      <c r="C43" s="107" t="s">
        <v>1514</v>
      </c>
      <c r="D43" s="107" t="s">
        <v>1515</v>
      </c>
      <c r="E43" s="107" t="s">
        <v>1516</v>
      </c>
      <c r="F43" s="108" t="s">
        <v>1517</v>
      </c>
      <c r="G43" s="109">
        <f>IF(COUNTIF(H43:AU43,"&lt;&gt;")=0,"",SUMPRODUCT(((Recommendations[ImplStatus]="Implemented")+(Recommendations[ImplStatus]="Compensated"))*ISNUMBER(MATCH(Recommendations[Id],H43:AU43,0)))/COUNTIF(H43:AU43,"&lt;&gt;"))</f>
        <v>0</v>
      </c>
      <c r="H43" s="110" t="s">
        <v>18</v>
      </c>
      <c r="I43" s="110" t="s">
        <v>52</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1518</v>
      </c>
      <c r="B44" s="106" t="s">
        <v>1519</v>
      </c>
      <c r="C44" s="107" t="s">
        <v>1520</v>
      </c>
      <c r="D44" s="107" t="s">
        <v>1521</v>
      </c>
      <c r="E44" s="107" t="s">
        <v>25</v>
      </c>
      <c r="F44" s="108" t="s">
        <v>1522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1523</v>
      </c>
      <c r="B45" s="111" t="s">
        <v>1524</v>
      </c>
      <c r="C45" s="112" t="s">
        <v>1525</v>
      </c>
      <c r="D45" s="112" t="s">
        <v>1526</v>
      </c>
      <c r="E45" s="112" t="s">
        <v>1527</v>
      </c>
      <c r="F45" s="113" t="s">
        <v>1528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343</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IFERROR(INDEX('Recommendations'!$I$2:$I$49, MATCH(H2,'Recommendations'!$B$2:$B$49,0))="Implemented", FALSE))</xm:f>
            <x14:dxf>
              <font>
                <color rgb="FF000000"/>
              </font>
              <fill>
                <patternFill>
                  <bgColor rgb="FF3C7D22"/>
                </patternFill>
              </fill>
            </x14:dxf>
          </x14:cfRule>
          <x14:cfRule type="expression" priority="2" id="{00000000-000E-0000-0500-000002000000}">
            <xm:f>AND(H2&lt;&gt;"", IFERROR(INDEX('Recommendations'!$I$2:$I$49, MATCH(H2,'Recommendations'!$B$2:$B$49,0))="Compensated", FALSE))</xm:f>
            <x14:dxf>
              <font>
                <color rgb="FF000000"/>
              </font>
              <fill>
                <patternFill>
                  <bgColor rgb="FFC6E0B4"/>
                </patternFill>
              </fill>
            </x14:dxf>
          </x14:cfRule>
          <x14:cfRule type="expression" priority="3" id="{00000000-000E-0000-0500-000003000000}">
            <xm:f>AND(H2&lt;&gt;"", IFERROR(INDEX('Recommendations'!$I$2:$I$49, MATCH(H2,'Recommendations'!$B$2:$B$49,0))="Testing", FALSE))</xm:f>
            <x14:dxf>
              <font>
                <color rgb="FF000000"/>
              </font>
              <fill>
                <patternFill>
                  <bgColor rgb="FFFFC000"/>
                </patternFill>
              </fill>
            </x14:dxf>
          </x14:cfRule>
          <x14:cfRule type="expression" priority="4" id="{00000000-000E-0000-0500-000004000000}">
            <xm:f>AND(H2&lt;&gt;"", IFERROR(INDEX('Recommendations'!$I$2:$I$49, MATCH(H2,'Recommendations'!$B$2:$B$49,0))="Failed", FALSE))</xm:f>
            <x14:dxf>
              <font>
                <color rgb="FF000000"/>
              </font>
              <fill>
                <patternFill>
                  <bgColor rgb="FFD82891"/>
                </patternFill>
              </fill>
            </x14:dxf>
          </x14:cfRule>
          <x14:cfRule type="expression" priority="5" id="{00000000-000E-0000-0500-000005000000}">
            <xm:f>AND(H2&lt;&gt;"", IFERROR(INDEX('Recommendations'!$I$2:$I$49, MATCH(H2,'Recommendations'!$B$2:$B$49,0))="Risk Accepted", FALSE))</xm:f>
            <x14:dxf>
              <font>
                <color rgb="FF000000"/>
              </font>
              <fill>
                <patternFill>
                  <bgColor rgb="FFD9D9D9"/>
                </patternFill>
              </fill>
            </x14:dxf>
          </x14:cfRule>
          <x14:cfRule type="expression" priority="6" id="{00000000-000E-0000-0500-000006000000}">
            <xm:f>AND(H2&lt;&gt;"", IFERROR(INDEX('Recommendations'!$I$2:$I$49, MATCH(H2,'Recommendations'!$B$2:$B$49,0))="N/A",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1529</v>
      </c>
      <c r="B1" s="145" t="s">
        <v>584</v>
      </c>
      <c r="C1" s="145" t="s">
        <v>1</v>
      </c>
      <c r="D1" s="145" t="s">
        <v>585</v>
      </c>
      <c r="E1" s="145" t="s">
        <v>1530</v>
      </c>
      <c r="F1" s="145" t="s">
        <v>1531</v>
      </c>
      <c r="G1" s="145" t="s">
        <v>1532</v>
      </c>
      <c r="H1" s="145" t="s">
        <v>1533</v>
      </c>
      <c r="I1" s="145" t="s">
        <v>590</v>
      </c>
      <c r="J1" s="145" t="s">
        <v>591</v>
      </c>
      <c r="K1" s="145" t="s">
        <v>592</v>
      </c>
      <c r="L1" s="145" t="s">
        <v>593</v>
      </c>
      <c r="M1" s="145" t="s">
        <v>594</v>
      </c>
      <c r="N1" s="145" t="s">
        <v>595</v>
      </c>
      <c r="O1" s="145" t="s">
        <v>596</v>
      </c>
      <c r="P1" s="145" t="s">
        <v>597</v>
      </c>
      <c r="Q1" s="145" t="s">
        <v>598</v>
      </c>
      <c r="R1" s="145" t="s">
        <v>599</v>
      </c>
      <c r="S1" s="145" t="s">
        <v>600</v>
      </c>
      <c r="T1" s="145" t="s">
        <v>601</v>
      </c>
      <c r="U1" s="145" t="s">
        <v>602</v>
      </c>
      <c r="V1" s="145" t="s">
        <v>603</v>
      </c>
      <c r="W1" s="145" t="s">
        <v>604</v>
      </c>
      <c r="X1" s="145" t="s">
        <v>605</v>
      </c>
      <c r="Y1" s="145" t="s">
        <v>606</v>
      </c>
      <c r="Z1" s="145" t="s">
        <v>607</v>
      </c>
      <c r="AA1" s="145" t="s">
        <v>608</v>
      </c>
      <c r="AB1" s="145" t="s">
        <v>609</v>
      </c>
      <c r="AC1" s="145" t="s">
        <v>610</v>
      </c>
      <c r="AD1" s="145" t="s">
        <v>611</v>
      </c>
      <c r="AE1" s="145" t="s">
        <v>612</v>
      </c>
      <c r="AF1" s="145" t="s">
        <v>613</v>
      </c>
      <c r="AG1" s="145" t="s">
        <v>614</v>
      </c>
      <c r="AH1" s="145" t="s">
        <v>615</v>
      </c>
      <c r="AI1" s="145" t="s">
        <v>616</v>
      </c>
      <c r="AJ1" s="145" t="s">
        <v>617</v>
      </c>
      <c r="AK1" s="145" t="s">
        <v>618</v>
      </c>
      <c r="AL1" s="145" t="s">
        <v>619</v>
      </c>
      <c r="AM1" s="145" t="s">
        <v>620</v>
      </c>
      <c r="AN1" s="145" t="s">
        <v>621</v>
      </c>
      <c r="AO1" s="145" t="s">
        <v>622</v>
      </c>
      <c r="AP1" s="145" t="s">
        <v>623</v>
      </c>
      <c r="AQ1" s="145" t="s">
        <v>624</v>
      </c>
      <c r="AR1" s="145" t="s">
        <v>625</v>
      </c>
      <c r="AS1" s="145" t="s">
        <v>626</v>
      </c>
      <c r="AT1" s="145" t="s">
        <v>627</v>
      </c>
      <c r="AU1" s="145" t="s">
        <v>628</v>
      </c>
      <c r="AV1" s="145" t="s">
        <v>629</v>
      </c>
      <c r="AW1" s="146" t="s">
        <v>630</v>
      </c>
    </row>
    <row r="2" spans="1:49" ht="60" customHeight="1" outlineLevel="1" x14ac:dyDescent="0.35">
      <c r="A2" s="138" t="s">
        <v>1534</v>
      </c>
      <c r="B2" s="124"/>
      <c r="C2" s="123" t="s">
        <v>1535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1534</v>
      </c>
      <c r="B3" s="125" t="s">
        <v>800</v>
      </c>
      <c r="C3" s="126" t="s">
        <v>1536</v>
      </c>
      <c r="D3" s="128" t="s">
        <v>1537</v>
      </c>
      <c r="E3" s="128" t="s">
        <v>1538</v>
      </c>
      <c r="F3" s="128" t="s">
        <v>1539</v>
      </c>
      <c r="G3" s="128" t="s">
        <v>1540</v>
      </c>
      <c r="H3" s="128" t="s">
        <v>1541</v>
      </c>
      <c r="I3" s="130">
        <f>IF(COUNTIF(J3:AW3,"&lt;&gt;")=0,"",SUMPRODUCT(((Recommendations[ImplStatus]="Implemented")+(Recommendations[ImplStatus]="Compensated"))*ISNUMBER(MATCH(Recommendations[Id],J3:AW3,0)))/COUNTIF(J3:AW3,"&lt;&gt;"))</f>
        <v>0</v>
      </c>
      <c r="J3" s="132" t="s">
        <v>38</v>
      </c>
      <c r="K3" s="132" t="s">
        <v>59</v>
      </c>
      <c r="L3" s="132" t="s">
        <v>73</v>
      </c>
      <c r="M3" s="132" t="s">
        <v>239</v>
      </c>
      <c r="N3" s="132" t="s">
        <v>254</v>
      </c>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1534</v>
      </c>
      <c r="B4" s="125" t="s">
        <v>1542</v>
      </c>
      <c r="C4" s="126" t="s">
        <v>1543</v>
      </c>
      <c r="D4" s="128" t="s">
        <v>1544</v>
      </c>
      <c r="E4" s="128" t="s">
        <v>1545</v>
      </c>
      <c r="F4" s="128" t="s">
        <v>1546</v>
      </c>
      <c r="G4" s="128" t="s">
        <v>1547</v>
      </c>
      <c r="H4" s="128" t="s">
        <v>1548</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1534</v>
      </c>
      <c r="B5" s="125" t="s">
        <v>1549</v>
      </c>
      <c r="C5" s="126" t="s">
        <v>1550</v>
      </c>
      <c r="D5" s="128" t="s">
        <v>1551</v>
      </c>
      <c r="E5" s="128" t="s">
        <v>1552</v>
      </c>
      <c r="F5" s="128" t="s">
        <v>1553</v>
      </c>
      <c r="G5" s="128" t="s">
        <v>1554</v>
      </c>
      <c r="H5" s="128" t="s">
        <v>1555</v>
      </c>
      <c r="I5" s="130">
        <f>IF(COUNTIF(J5:AW5,"&lt;&gt;")=0,"",SUMPRODUCT(((Recommendations[ImplStatus]="Implemented")+(Recommendations[ImplStatus]="Compensated"))*ISNUMBER(MATCH(Recommendations[Id],J5:AW5,0)))/COUNTIF(J5:AW5,"&lt;&gt;"))</f>
        <v>0</v>
      </c>
      <c r="J5" s="132" t="s">
        <v>87</v>
      </c>
      <c r="K5" s="132" t="s">
        <v>185</v>
      </c>
      <c r="L5" s="132" t="s">
        <v>199</v>
      </c>
      <c r="M5" s="132" t="s">
        <v>226</v>
      </c>
      <c r="N5" s="132" t="s">
        <v>247</v>
      </c>
      <c r="O5" s="132" t="s">
        <v>279</v>
      </c>
      <c r="P5" s="132" t="s">
        <v>285</v>
      </c>
      <c r="Q5" s="132" t="s">
        <v>297</v>
      </c>
      <c r="R5" s="132" t="s">
        <v>330</v>
      </c>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1534</v>
      </c>
      <c r="B6" s="125" t="s">
        <v>1556</v>
      </c>
      <c r="C6" s="126" t="s">
        <v>1557</v>
      </c>
      <c r="D6" s="128" t="s">
        <v>1558</v>
      </c>
      <c r="E6" s="128" t="s">
        <v>1559</v>
      </c>
      <c r="F6" s="128" t="s">
        <v>1560</v>
      </c>
      <c r="G6" s="128" t="s">
        <v>1561</v>
      </c>
      <c r="H6" s="128" t="s">
        <v>1562</v>
      </c>
      <c r="I6" s="130">
        <f>IF(COUNTIF(J6:AW6,"&lt;&gt;")=0,"",SUMPRODUCT(((Recommendations[ImplStatus]="Implemented")+(Recommendations[ImplStatus]="Compensated"))*ISNUMBER(MATCH(Recommendations[Id],J6:AW6,0)))/COUNTIF(J6:AW6,"&lt;&gt;"))</f>
        <v>0</v>
      </c>
      <c r="J6" s="132" t="s">
        <v>106</v>
      </c>
      <c r="K6" s="132" t="s">
        <v>266</v>
      </c>
      <c r="L6" s="132" t="s">
        <v>330</v>
      </c>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1534</v>
      </c>
      <c r="B7" s="125" t="s">
        <v>1563</v>
      </c>
      <c r="C7" s="126" t="s">
        <v>1564</v>
      </c>
      <c r="D7" s="128" t="s">
        <v>1565</v>
      </c>
      <c r="E7" s="128" t="s">
        <v>1566</v>
      </c>
      <c r="F7" s="128" t="s">
        <v>1567</v>
      </c>
      <c r="G7" s="128" t="s">
        <v>1568</v>
      </c>
      <c r="H7" s="128" t="s">
        <v>1569</v>
      </c>
      <c r="I7" s="130">
        <f>IF(COUNTIF(J7:AW7,"&lt;&gt;")=0,"",SUMPRODUCT(((Recommendations[ImplStatus]="Implemented")+(Recommendations[ImplStatus]="Compensated"))*ISNUMBER(MATCH(Recommendations[Id],J7:AW7,0)))/COUNTIF(J7:AW7,"&lt;&gt;"))</f>
        <v>0</v>
      </c>
      <c r="J7" s="132" t="s">
        <v>73</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1534</v>
      </c>
      <c r="B8" s="125" t="s">
        <v>1570</v>
      </c>
      <c r="C8" s="126" t="s">
        <v>1571</v>
      </c>
      <c r="D8" s="128" t="s">
        <v>1572</v>
      </c>
      <c r="E8" s="128" t="s">
        <v>1573</v>
      </c>
      <c r="F8" s="128" t="s">
        <v>1574</v>
      </c>
      <c r="G8" s="128" t="s">
        <v>1568</v>
      </c>
      <c r="H8" s="128" t="s">
        <v>1575</v>
      </c>
      <c r="I8" s="130">
        <f>IF(COUNTIF(J8:AW8,"&lt;&gt;")=0,"",SUMPRODUCT(((Recommendations[ImplStatus]="Implemented")+(Recommendations[ImplStatus]="Compensated"))*ISNUMBER(MATCH(Recommendations[Id],J8:AW8,0)))/COUNTIF(J8:AW8,"&lt;&gt;"))</f>
        <v>0</v>
      </c>
      <c r="J8" s="132" t="s">
        <v>18</v>
      </c>
      <c r="K8" s="132" t="s">
        <v>31</v>
      </c>
      <c r="L8" s="132" t="s">
        <v>38</v>
      </c>
      <c r="M8" s="132" t="s">
        <v>52</v>
      </c>
      <c r="N8" s="132" t="s">
        <v>65</v>
      </c>
      <c r="O8" s="132" t="s">
        <v>73</v>
      </c>
      <c r="P8" s="132" t="s">
        <v>113</v>
      </c>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1534</v>
      </c>
      <c r="B9" s="125" t="s">
        <v>1576</v>
      </c>
      <c r="C9" s="126" t="s">
        <v>1577</v>
      </c>
      <c r="D9" s="128" t="s">
        <v>1578</v>
      </c>
      <c r="E9" s="128" t="s">
        <v>1579</v>
      </c>
      <c r="F9" s="128" t="s">
        <v>1580</v>
      </c>
      <c r="G9" s="128" t="s">
        <v>1581</v>
      </c>
      <c r="H9" s="128" t="s">
        <v>1582</v>
      </c>
      <c r="I9" s="130">
        <f>IF(COUNTIF(J9:AW9,"&lt;&gt;")=0,"",SUMPRODUCT(((Recommendations[ImplStatus]="Implemented")+(Recommendations[ImplStatus]="Compensated"))*ISNUMBER(MATCH(Recommendations[Id],J9:AW9,0)))/COUNTIF(J9:AW9,"&lt;&gt;"))</f>
        <v>0</v>
      </c>
      <c r="J9" s="132" t="s">
        <v>261</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1534</v>
      </c>
      <c r="B10" s="125" t="s">
        <v>1583</v>
      </c>
      <c r="C10" s="126" t="s">
        <v>1584</v>
      </c>
      <c r="D10" s="128" t="s">
        <v>1585</v>
      </c>
      <c r="E10" s="128" t="s">
        <v>1586</v>
      </c>
      <c r="F10" s="128" t="s">
        <v>1587</v>
      </c>
      <c r="G10" s="128" t="s">
        <v>1588</v>
      </c>
      <c r="H10" s="128" t="s">
        <v>1589</v>
      </c>
      <c r="I10" s="130">
        <f>IF(COUNTIF(J10:AW10,"&lt;&gt;")=0,"",SUMPRODUCT(((Recommendations[ImplStatus]="Implemented")+(Recommendations[ImplStatus]="Compensated"))*ISNUMBER(MATCH(Recommendations[Id],J10:AW10,0)))/COUNTIF(J10:AW10,"&lt;&gt;"))</f>
        <v>0</v>
      </c>
      <c r="J10" s="132" t="s">
        <v>154</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1534</v>
      </c>
      <c r="B11" s="125" t="s">
        <v>1590</v>
      </c>
      <c r="C11" s="126" t="s">
        <v>1591</v>
      </c>
      <c r="D11" s="128" t="s">
        <v>1592</v>
      </c>
      <c r="E11" s="128" t="s">
        <v>1593</v>
      </c>
      <c r="F11" s="128" t="s">
        <v>1594</v>
      </c>
      <c r="G11" s="128" t="s">
        <v>1595</v>
      </c>
      <c r="H11" s="128" t="s">
        <v>1596</v>
      </c>
      <c r="I11" s="130">
        <f>IF(COUNTIF(J11:AW11,"&lt;&gt;")=0,"",SUMPRODUCT(((Recommendations[ImplStatus]="Implemented")+(Recommendations[ImplStatus]="Compensated"))*ISNUMBER(MATCH(Recommendations[Id],J11:AW11,0)))/COUNTIF(J11:AW11,"&lt;&gt;"))</f>
        <v>0</v>
      </c>
      <c r="J11" s="132" t="s">
        <v>87</v>
      </c>
      <c r="K11" s="132" t="s">
        <v>279</v>
      </c>
      <c r="L11" s="132" t="s">
        <v>302</v>
      </c>
      <c r="M11" s="132" t="s">
        <v>330</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1534</v>
      </c>
      <c r="B12" s="125" t="s">
        <v>1597</v>
      </c>
      <c r="C12" s="126" t="s">
        <v>1598</v>
      </c>
      <c r="D12" s="128" t="s">
        <v>1599</v>
      </c>
      <c r="E12" s="128" t="s">
        <v>1600</v>
      </c>
      <c r="F12" s="128" t="s">
        <v>1601</v>
      </c>
      <c r="G12" s="128" t="s">
        <v>1588</v>
      </c>
      <c r="H12" s="128" t="s">
        <v>1602</v>
      </c>
      <c r="I12" s="130">
        <f>IF(COUNTIF(J12:AW12,"&lt;&gt;")=0,"",SUMPRODUCT(((Recommendations[ImplStatus]="Implemented")+(Recommendations[ImplStatus]="Compensated"))*ISNUMBER(MATCH(Recommendations[Id],J12:AW12,0)))/COUNTIF(J12:AW12,"&lt;&gt;"))</f>
        <v>0</v>
      </c>
      <c r="J12" s="132" t="s">
        <v>254</v>
      </c>
      <c r="K12" s="132" t="s">
        <v>302</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1534</v>
      </c>
      <c r="B13" s="125" t="s">
        <v>1603</v>
      </c>
      <c r="C13" s="126" t="s">
        <v>1604</v>
      </c>
      <c r="D13" s="128" t="s">
        <v>1605</v>
      </c>
      <c r="E13" s="128" t="s">
        <v>1606</v>
      </c>
      <c r="F13" s="128" t="s">
        <v>1607</v>
      </c>
      <c r="G13" s="128" t="s">
        <v>1588</v>
      </c>
      <c r="H13" s="128" t="s">
        <v>1608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1534</v>
      </c>
      <c r="B14" s="125" t="s">
        <v>1609</v>
      </c>
      <c r="C14" s="126" t="s">
        <v>1610</v>
      </c>
      <c r="D14" s="128" t="s">
        <v>1611</v>
      </c>
      <c r="E14" s="128" t="s">
        <v>1612</v>
      </c>
      <c r="F14" s="128" t="s">
        <v>1613</v>
      </c>
      <c r="G14" s="128" t="s">
        <v>1614</v>
      </c>
      <c r="H14" s="128" t="s">
        <v>1615</v>
      </c>
      <c r="I14" s="130">
        <f>IF(COUNTIF(J14:AW14,"&lt;&gt;")=0,"",SUMPRODUCT(((Recommendations[ImplStatus]="Implemented")+(Recommendations[ImplStatus]="Compensated"))*ISNUMBER(MATCH(Recommendations[Id],J14:AW14,0)))/COUNTIF(J14:AW14,"&lt;&gt;"))</f>
        <v>0</v>
      </c>
      <c r="J14" s="132" t="s">
        <v>219</v>
      </c>
      <c r="K14" s="132" t="s">
        <v>226</v>
      </c>
      <c r="L14" s="132" t="s">
        <v>261</v>
      </c>
      <c r="M14" s="132" t="s">
        <v>266</v>
      </c>
      <c r="N14" s="132" t="s">
        <v>272</v>
      </c>
      <c r="O14" s="132" t="s">
        <v>337</v>
      </c>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1534</v>
      </c>
      <c r="B15" s="125" t="s">
        <v>1616</v>
      </c>
      <c r="C15" s="126" t="s">
        <v>1617</v>
      </c>
      <c r="D15" s="128" t="s">
        <v>1618</v>
      </c>
      <c r="E15" s="128" t="s">
        <v>1619</v>
      </c>
      <c r="F15" s="128" t="s">
        <v>1620</v>
      </c>
      <c r="G15" s="128" t="s">
        <v>1621</v>
      </c>
      <c r="H15" s="128" t="s">
        <v>1622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1534</v>
      </c>
      <c r="B16" s="125" t="s">
        <v>1623</v>
      </c>
      <c r="C16" s="126" t="s">
        <v>1624</v>
      </c>
      <c r="D16" s="128" t="s">
        <v>1625</v>
      </c>
      <c r="E16" s="128" t="s">
        <v>1626</v>
      </c>
      <c r="F16" s="128" t="s">
        <v>1627</v>
      </c>
      <c r="G16" s="128" t="s">
        <v>1628</v>
      </c>
      <c r="H16" s="128" t="s">
        <v>1629</v>
      </c>
      <c r="I16" s="130">
        <f>IF(COUNTIF(J16:AW16,"&lt;&gt;")=0,"",SUMPRODUCT(((Recommendations[ImplStatus]="Implemented")+(Recommendations[ImplStatus]="Compensated"))*ISNUMBER(MATCH(Recommendations[Id],J16:AW16,0)))/COUNTIF(J16:AW16,"&lt;&gt;"))</f>
        <v>0</v>
      </c>
      <c r="J16" s="132" t="s">
        <v>161</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1534</v>
      </c>
      <c r="B17" s="125" t="s">
        <v>1630</v>
      </c>
      <c r="C17" s="126" t="s">
        <v>1631</v>
      </c>
      <c r="D17" s="128" t="s">
        <v>1632</v>
      </c>
      <c r="E17" s="128" t="s">
        <v>1633</v>
      </c>
      <c r="F17" s="128" t="s">
        <v>1634</v>
      </c>
      <c r="G17" s="128" t="s">
        <v>1635</v>
      </c>
      <c r="H17" s="128" t="s">
        <v>1636</v>
      </c>
      <c r="I17" s="130">
        <f>IF(COUNTIF(J17:AW17,"&lt;&gt;")=0,"",SUMPRODUCT(((Recommendations[ImplStatus]="Implemented")+(Recommendations[ImplStatus]="Compensated"))*ISNUMBER(MATCH(Recommendations[Id],J17:AW17,0)))/COUNTIF(J17:AW17,"&lt;&gt;"))</f>
        <v>0</v>
      </c>
      <c r="J17" s="132" t="s">
        <v>272</v>
      </c>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1534</v>
      </c>
      <c r="B18" s="125" t="s">
        <v>1637</v>
      </c>
      <c r="C18" s="126" t="s">
        <v>1638</v>
      </c>
      <c r="D18" s="128" t="s">
        <v>1639</v>
      </c>
      <c r="E18" s="128" t="s">
        <v>1640</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1641</v>
      </c>
      <c r="B19" s="124"/>
      <c r="C19" s="123" t="s">
        <v>1642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1641</v>
      </c>
      <c r="B20" s="125" t="s">
        <v>1643</v>
      </c>
      <c r="C20" s="126" t="s">
        <v>1644</v>
      </c>
      <c r="D20" s="128" t="s">
        <v>1645</v>
      </c>
      <c r="E20" s="128" t="s">
        <v>1646</v>
      </c>
      <c r="F20" s="128" t="s">
        <v>1647</v>
      </c>
      <c r="G20" s="128" t="s">
        <v>1648</v>
      </c>
      <c r="H20" s="128" t="s">
        <v>1649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1641</v>
      </c>
      <c r="B21" s="125" t="s">
        <v>1650</v>
      </c>
      <c r="C21" s="126" t="s">
        <v>1651</v>
      </c>
      <c r="D21" s="128" t="s">
        <v>1652</v>
      </c>
      <c r="E21" s="128" t="s">
        <v>1653</v>
      </c>
      <c r="F21" s="128" t="s">
        <v>1654</v>
      </c>
      <c r="G21" s="128" t="s">
        <v>1655</v>
      </c>
      <c r="H21" s="128" t="s">
        <v>1656</v>
      </c>
      <c r="I21" s="130">
        <f>IF(COUNTIF(J21:AW21,"&lt;&gt;")=0,"",SUMPRODUCT(((Recommendations[ImplStatus]="Implemented")+(Recommendations[ImplStatus]="Compensated"))*ISNUMBER(MATCH(Recommendations[Id],J21:AW21,0)))/COUNTIF(J21:AW21,"&lt;&gt;"))</f>
        <v>0</v>
      </c>
      <c r="J21" s="132" t="s">
        <v>141</v>
      </c>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1657</v>
      </c>
      <c r="B22" s="124"/>
      <c r="C22" s="123" t="s">
        <v>1658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1657</v>
      </c>
      <c r="B23" s="125" t="s">
        <v>1659</v>
      </c>
      <c r="C23" s="126" t="s">
        <v>1660</v>
      </c>
      <c r="D23" s="128" t="s">
        <v>1661</v>
      </c>
      <c r="E23" s="128" t="s">
        <v>1662</v>
      </c>
      <c r="F23" s="128" t="s">
        <v>1663</v>
      </c>
      <c r="G23" s="128" t="s">
        <v>1664</v>
      </c>
      <c r="H23" s="128" t="s">
        <v>1665</v>
      </c>
      <c r="I23" s="130">
        <f>IF(COUNTIF(J23:AW23,"&lt;&gt;")=0,"",SUMPRODUCT(((Recommendations[ImplStatus]="Implemented")+(Recommendations[ImplStatus]="Compensated"))*ISNUMBER(MATCH(Recommendations[Id],J23:AW23,0)))/COUNTIF(J23:AW23,"&lt;&gt;"))</f>
        <v>0</v>
      </c>
      <c r="J23" s="132" t="s">
        <v>52</v>
      </c>
      <c r="K23" s="132" t="s">
        <v>59</v>
      </c>
      <c r="L23" s="132" t="s">
        <v>134</v>
      </c>
      <c r="M23" s="132" t="s">
        <v>147</v>
      </c>
      <c r="N23" s="132" t="s">
        <v>154</v>
      </c>
      <c r="O23" s="132" t="s">
        <v>178</v>
      </c>
      <c r="P23" s="132" t="s">
        <v>185</v>
      </c>
      <c r="Q23" s="132" t="s">
        <v>192</v>
      </c>
      <c r="R23" s="132" t="s">
        <v>205</v>
      </c>
      <c r="S23" s="132" t="s">
        <v>211</v>
      </c>
      <c r="T23" s="132" t="s">
        <v>239</v>
      </c>
      <c r="U23" s="132" t="s">
        <v>247</v>
      </c>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1657</v>
      </c>
      <c r="B24" s="125" t="s">
        <v>1666</v>
      </c>
      <c r="C24" s="126" t="s">
        <v>1667</v>
      </c>
      <c r="D24" s="128" t="s">
        <v>1668</v>
      </c>
      <c r="E24" s="128" t="s">
        <v>1669</v>
      </c>
      <c r="F24" s="128" t="s">
        <v>1670</v>
      </c>
      <c r="G24" s="128" t="s">
        <v>1671</v>
      </c>
      <c r="H24" s="128" t="s">
        <v>1672</v>
      </c>
      <c r="I24" s="130">
        <f>IF(COUNTIF(J24:AW24,"&lt;&gt;")=0,"",SUMPRODUCT(((Recommendations[ImplStatus]="Implemented")+(Recommendations[ImplStatus]="Compensated"))*ISNUMBER(MATCH(Recommendations[Id],J24:AW24,0)))/COUNTIF(J24:AW24,"&lt;&gt;"))</f>
        <v>0</v>
      </c>
      <c r="J24" s="132" t="s">
        <v>80</v>
      </c>
      <c r="K24" s="132" t="s">
        <v>254</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1657</v>
      </c>
      <c r="B25" s="125" t="s">
        <v>1673</v>
      </c>
      <c r="C25" s="126" t="s">
        <v>1674</v>
      </c>
      <c r="D25" s="128" t="s">
        <v>1675</v>
      </c>
      <c r="E25" s="128" t="s">
        <v>1676</v>
      </c>
      <c r="F25" s="128" t="s">
        <v>1677</v>
      </c>
      <c r="G25" s="128" t="s">
        <v>1678</v>
      </c>
      <c r="H25" s="128" t="s">
        <v>1679</v>
      </c>
      <c r="I25" s="130">
        <f>IF(COUNTIF(J25:AW25,"&lt;&gt;")=0,"",SUMPRODUCT(((Recommendations[ImplStatus]="Implemented")+(Recommendations[ImplStatus]="Compensated"))*ISNUMBER(MATCH(Recommendations[Id],J25:AW25,0)))/COUNTIF(J25:AW25,"&lt;&gt;"))</f>
        <v>0</v>
      </c>
      <c r="J25" s="132" t="s">
        <v>80</v>
      </c>
      <c r="K25" s="132" t="s">
        <v>94</v>
      </c>
      <c r="L25" s="132" t="s">
        <v>185</v>
      </c>
      <c r="M25" s="132" t="s">
        <v>261</v>
      </c>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1657</v>
      </c>
      <c r="B26" s="125" t="s">
        <v>1680</v>
      </c>
      <c r="C26" s="126" t="s">
        <v>1681</v>
      </c>
      <c r="D26" s="128" t="s">
        <v>1682</v>
      </c>
      <c r="E26" s="128" t="s">
        <v>1683</v>
      </c>
      <c r="F26" s="128" t="s">
        <v>1684</v>
      </c>
      <c r="G26" s="128" t="s">
        <v>1671</v>
      </c>
      <c r="H26" s="128" t="s">
        <v>1685</v>
      </c>
      <c r="I26" s="130">
        <f>IF(COUNTIF(J26:AW26,"&lt;&gt;")=0,"",SUMPRODUCT(((Recommendations[ImplStatus]="Implemented")+(Recommendations[ImplStatus]="Compensated"))*ISNUMBER(MATCH(Recommendations[Id],J26:AW26,0)))/COUNTIF(J26:AW26,"&lt;&gt;"))</f>
        <v>0</v>
      </c>
      <c r="J26" s="132" t="s">
        <v>211</v>
      </c>
      <c r="K26" s="132" t="s">
        <v>239</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1657</v>
      </c>
      <c r="B27" s="125" t="s">
        <v>1686</v>
      </c>
      <c r="C27" s="126" t="s">
        <v>1687</v>
      </c>
      <c r="D27" s="128" t="s">
        <v>1688</v>
      </c>
      <c r="E27" s="128" t="s">
        <v>1689</v>
      </c>
      <c r="F27" s="128" t="s">
        <v>1690</v>
      </c>
      <c r="G27" s="128" t="s">
        <v>1691</v>
      </c>
      <c r="H27" s="128" t="s">
        <v>1692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1657</v>
      </c>
      <c r="B28" s="125" t="s">
        <v>1693</v>
      </c>
      <c r="C28" s="126" t="s">
        <v>1694</v>
      </c>
      <c r="D28" s="128" t="s">
        <v>1695</v>
      </c>
      <c r="E28" s="128" t="s">
        <v>1696</v>
      </c>
      <c r="F28" s="128" t="s">
        <v>1697</v>
      </c>
      <c r="G28" s="128" t="s">
        <v>1698</v>
      </c>
      <c r="H28" s="128" t="s">
        <v>1699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1657</v>
      </c>
      <c r="B29" s="125" t="s">
        <v>1700</v>
      </c>
      <c r="C29" s="126" t="s">
        <v>1701</v>
      </c>
      <c r="D29" s="128" t="s">
        <v>1702</v>
      </c>
      <c r="E29" s="128" t="s">
        <v>1703</v>
      </c>
      <c r="F29" s="128" t="s">
        <v>1704</v>
      </c>
      <c r="G29" s="128" t="s">
        <v>1588</v>
      </c>
      <c r="H29" s="128" t="s">
        <v>1705</v>
      </c>
      <c r="I29" s="130">
        <f>IF(COUNTIF(J29:AW29,"&lt;&gt;")=0,"",SUMPRODUCT(((Recommendations[ImplStatus]="Implemented")+(Recommendations[ImplStatus]="Compensated"))*ISNUMBER(MATCH(Recommendations[Id],J29:AW29,0)))/COUNTIF(J29:AW29,"&lt;&gt;"))</f>
        <v>0</v>
      </c>
      <c r="J29" s="132" t="s">
        <v>199</v>
      </c>
      <c r="K29" s="132" t="s">
        <v>310</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1657</v>
      </c>
      <c r="B30" s="125" t="s">
        <v>1706</v>
      </c>
      <c r="C30" s="126" t="s">
        <v>1707</v>
      </c>
      <c r="D30" s="128" t="s">
        <v>1708</v>
      </c>
      <c r="E30" s="128" t="s">
        <v>1709</v>
      </c>
      <c r="F30" s="128" t="s">
        <v>1710</v>
      </c>
      <c r="G30" s="128" t="s">
        <v>1671</v>
      </c>
      <c r="H30" s="128" t="s">
        <v>1711</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1712</v>
      </c>
      <c r="B31" s="124"/>
      <c r="C31" s="123" t="s">
        <v>1713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1712</v>
      </c>
      <c r="B32" s="125" t="s">
        <v>1714</v>
      </c>
      <c r="C32" s="126" t="s">
        <v>1715</v>
      </c>
      <c r="D32" s="128" t="s">
        <v>1716</v>
      </c>
      <c r="E32" s="128" t="s">
        <v>1717</v>
      </c>
      <c r="F32" s="128" t="s">
        <v>1718</v>
      </c>
      <c r="G32" s="128" t="s">
        <v>1719</v>
      </c>
      <c r="H32" s="128" t="s">
        <v>1720</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1712</v>
      </c>
      <c r="B33" s="125" t="s">
        <v>1721</v>
      </c>
      <c r="C33" s="126" t="s">
        <v>1722</v>
      </c>
      <c r="D33" s="128" t="s">
        <v>1723</v>
      </c>
      <c r="E33" s="128" t="s">
        <v>1724</v>
      </c>
      <c r="F33" s="128" t="s">
        <v>1725</v>
      </c>
      <c r="G33" s="128" t="s">
        <v>1726</v>
      </c>
      <c r="H33" s="128" t="s">
        <v>1727</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1712</v>
      </c>
      <c r="B34" s="125" t="s">
        <v>1728</v>
      </c>
      <c r="C34" s="126" t="s">
        <v>1729</v>
      </c>
      <c r="D34" s="128" t="s">
        <v>1730</v>
      </c>
      <c r="E34" s="128" t="s">
        <v>1731</v>
      </c>
      <c r="F34" s="128" t="s">
        <v>1732</v>
      </c>
      <c r="G34" s="128" t="s">
        <v>1733</v>
      </c>
      <c r="H34" s="128" t="s">
        <v>1734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1712</v>
      </c>
      <c r="B35" s="125" t="s">
        <v>1735</v>
      </c>
      <c r="C35" s="126" t="s">
        <v>1736</v>
      </c>
      <c r="D35" s="128" t="s">
        <v>1737</v>
      </c>
      <c r="E35" s="128" t="s">
        <v>1738</v>
      </c>
      <c r="F35" s="128" t="s">
        <v>1739</v>
      </c>
      <c r="G35" s="128" t="s">
        <v>1740</v>
      </c>
      <c r="H35" s="128" t="s">
        <v>1741</v>
      </c>
      <c r="I35" s="130">
        <f>IF(COUNTIF(J35:AW35,"&lt;&gt;")=0,"",SUMPRODUCT(((Recommendations[ImplStatus]="Implemented")+(Recommendations[ImplStatus]="Compensated"))*ISNUMBER(MATCH(Recommendations[Id],J35:AW35,0)))/COUNTIF(J35:AW35,"&lt;&gt;"))</f>
        <v>0</v>
      </c>
      <c r="J35" s="132" t="s">
        <v>94</v>
      </c>
      <c r="K35" s="132" t="s">
        <v>127</v>
      </c>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1712</v>
      </c>
      <c r="B36" s="125" t="s">
        <v>1742</v>
      </c>
      <c r="C36" s="126" t="s">
        <v>1743</v>
      </c>
      <c r="D36" s="128" t="s">
        <v>1744</v>
      </c>
      <c r="E36" s="128" t="s">
        <v>1745</v>
      </c>
      <c r="F36" s="128" t="s">
        <v>1746</v>
      </c>
      <c r="G36" s="128" t="s">
        <v>1747</v>
      </c>
      <c r="H36" s="128" t="s">
        <v>1748</v>
      </c>
      <c r="I36" s="130">
        <f>IF(COUNTIF(J36:AW36,"&lt;&gt;")=0,"",SUMPRODUCT(((Recommendations[ImplStatus]="Implemented")+(Recommendations[ImplStatus]="Compensated"))*ISNUMBER(MATCH(Recommendations[Id],J36:AW36,0)))/COUNTIF(J36:AW36,"&lt;&gt;"))</f>
        <v>0</v>
      </c>
      <c r="J36" s="132" t="s">
        <v>100</v>
      </c>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1712</v>
      </c>
      <c r="B37" s="125" t="s">
        <v>1749</v>
      </c>
      <c r="C37" s="126" t="s">
        <v>1750</v>
      </c>
      <c r="D37" s="128" t="s">
        <v>1751</v>
      </c>
      <c r="E37" s="128" t="s">
        <v>1752</v>
      </c>
      <c r="F37" s="128" t="s">
        <v>1753</v>
      </c>
      <c r="G37" s="128" t="s">
        <v>1754</v>
      </c>
      <c r="H37" s="128" t="s">
        <v>1755</v>
      </c>
      <c r="I37" s="130">
        <f>IF(COUNTIF(J37:AW37,"&lt;&gt;")=0,"",SUMPRODUCT(((Recommendations[ImplStatus]="Implemented")+(Recommendations[ImplStatus]="Compensated"))*ISNUMBER(MATCH(Recommendations[Id],J37:AW37,0)))/COUNTIF(J37:AW37,"&lt;&gt;"))</f>
        <v>0</v>
      </c>
      <c r="J37" s="132" t="s">
        <v>161</v>
      </c>
      <c r="K37" s="132" t="s">
        <v>178</v>
      </c>
      <c r="L37" s="132" t="s">
        <v>232</v>
      </c>
      <c r="M37" s="132" t="s">
        <v>310</v>
      </c>
      <c r="N37" s="132" t="s">
        <v>324</v>
      </c>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1712</v>
      </c>
      <c r="B38" s="125" t="s">
        <v>1756</v>
      </c>
      <c r="C38" s="126" t="s">
        <v>1757</v>
      </c>
      <c r="D38" s="128" t="s">
        <v>1758</v>
      </c>
      <c r="E38" s="128" t="s">
        <v>1759</v>
      </c>
      <c r="F38" s="128" t="s">
        <v>1760</v>
      </c>
      <c r="G38" s="128" t="s">
        <v>1761</v>
      </c>
      <c r="H38" s="128" t="s">
        <v>1762</v>
      </c>
      <c r="I38" s="130">
        <f>IF(COUNTIF(J38:AW38,"&lt;&gt;")=0,"",SUMPRODUCT(((Recommendations[ImplStatus]="Implemented")+(Recommendations[ImplStatus]="Compensated"))*ISNUMBER(MATCH(Recommendations[Id],J38:AW38,0)))/COUNTIF(J38:AW38,"&lt;&gt;"))</f>
        <v>0</v>
      </c>
      <c r="J38" s="132" t="s">
        <v>302</v>
      </c>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1712</v>
      </c>
      <c r="B39" s="125" t="s">
        <v>1763</v>
      </c>
      <c r="C39" s="126" t="s">
        <v>1764</v>
      </c>
      <c r="D39" s="128" t="s">
        <v>1765</v>
      </c>
      <c r="E39" s="128" t="s">
        <v>1766</v>
      </c>
      <c r="F39" s="128" t="s">
        <v>1767</v>
      </c>
      <c r="G39" s="128" t="s">
        <v>1768</v>
      </c>
      <c r="H39" s="128" t="s">
        <v>1769</v>
      </c>
      <c r="I39" s="130">
        <f>IF(COUNTIF(J39:AW39,"&lt;&gt;")=0,"",SUMPRODUCT(((Recommendations[ImplStatus]="Implemented")+(Recommendations[ImplStatus]="Compensated"))*ISNUMBER(MATCH(Recommendations[Id],J39:AW39,0)))/COUNTIF(J39:AW39,"&lt;&gt;"))</f>
        <v>0</v>
      </c>
      <c r="J39" s="132" t="s">
        <v>134</v>
      </c>
      <c r="K39" s="132" t="s">
        <v>219</v>
      </c>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1712</v>
      </c>
      <c r="B40" s="125" t="s">
        <v>1770</v>
      </c>
      <c r="C40" s="126" t="s">
        <v>1771</v>
      </c>
      <c r="D40" s="128" t="s">
        <v>1772</v>
      </c>
      <c r="E40" s="128" t="s">
        <v>1773</v>
      </c>
      <c r="F40" s="128" t="s">
        <v>1774</v>
      </c>
      <c r="G40" s="128" t="s">
        <v>1775</v>
      </c>
      <c r="H40" s="128" t="s">
        <v>1776</v>
      </c>
      <c r="I40" s="130">
        <f>IF(COUNTIF(J40:AW40,"&lt;&gt;")=0,"",SUMPRODUCT(((Recommendations[ImplStatus]="Implemented")+(Recommendations[ImplStatus]="Compensated"))*ISNUMBER(MATCH(Recommendations[Id],J40:AW40,0)))/COUNTIF(J40:AW40,"&lt;&gt;"))</f>
        <v>0</v>
      </c>
      <c r="J40" s="132" t="s">
        <v>94</v>
      </c>
      <c r="K40" s="132" t="s">
        <v>100</v>
      </c>
      <c r="L40" s="132" t="s">
        <v>106</v>
      </c>
      <c r="M40" s="132" t="s">
        <v>167</v>
      </c>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1712</v>
      </c>
      <c r="B41" s="125" t="s">
        <v>1777</v>
      </c>
      <c r="C41" s="126" t="s">
        <v>1778</v>
      </c>
      <c r="D41" s="128" t="s">
        <v>1779</v>
      </c>
      <c r="E41" s="128" t="s">
        <v>1780</v>
      </c>
      <c r="F41" s="128" t="s">
        <v>1781</v>
      </c>
      <c r="G41" s="128" t="s">
        <v>1719</v>
      </c>
      <c r="H41" s="128" t="s">
        <v>1782</v>
      </c>
      <c r="I41" s="130">
        <f>IF(COUNTIF(J41:AW41,"&lt;&gt;")=0,"",SUMPRODUCT(((Recommendations[ImplStatus]="Implemented")+(Recommendations[ImplStatus]="Compensated"))*ISNUMBER(MATCH(Recommendations[Id],J41:AW41,0)))/COUNTIF(J41:AW41,"&lt;&gt;"))</f>
        <v>0</v>
      </c>
      <c r="J41" s="132" t="s">
        <v>205</v>
      </c>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1783</v>
      </c>
      <c r="B42" s="124"/>
      <c r="C42" s="123" t="s">
        <v>1784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1783</v>
      </c>
      <c r="B43" s="125" t="s">
        <v>1785</v>
      </c>
      <c r="C43" s="126" t="s">
        <v>1786</v>
      </c>
      <c r="D43" s="128" t="s">
        <v>1787</v>
      </c>
      <c r="E43" s="128" t="s">
        <v>1788</v>
      </c>
      <c r="F43" s="128" t="s">
        <v>1789</v>
      </c>
      <c r="G43" s="128" t="s">
        <v>1790</v>
      </c>
      <c r="H43" s="128" t="s">
        <v>1791</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1783</v>
      </c>
      <c r="B44" s="125" t="s">
        <v>1792</v>
      </c>
      <c r="C44" s="126" t="s">
        <v>1793</v>
      </c>
      <c r="D44" s="128" t="s">
        <v>1794</v>
      </c>
      <c r="E44" s="128" t="s">
        <v>1795</v>
      </c>
      <c r="F44" s="128" t="s">
        <v>1796</v>
      </c>
      <c r="G44" s="128" t="s">
        <v>1797</v>
      </c>
      <c r="H44" s="128" t="s">
        <v>1798</v>
      </c>
      <c r="I44" s="130">
        <f>IF(COUNTIF(J44:AW44,"&lt;&gt;")=0,"",SUMPRODUCT(((Recommendations[ImplStatus]="Implemented")+(Recommendations[ImplStatus]="Compensated"))*ISNUMBER(MATCH(Recommendations[Id],J44:AW44,0)))/COUNTIF(J44:AW44,"&lt;&gt;"))</f>
        <v>0</v>
      </c>
      <c r="J44" s="132" t="s">
        <v>45</v>
      </c>
      <c r="K44" s="132" t="s">
        <v>266</v>
      </c>
      <c r="L44" s="132" t="s">
        <v>317</v>
      </c>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1783</v>
      </c>
      <c r="B45" s="125" t="s">
        <v>1799</v>
      </c>
      <c r="C45" s="126" t="s">
        <v>1800</v>
      </c>
      <c r="D45" s="128" t="s">
        <v>1801</v>
      </c>
      <c r="E45" s="128" t="s">
        <v>1802</v>
      </c>
      <c r="F45" s="128" t="s">
        <v>1803</v>
      </c>
      <c r="G45" s="128" t="s">
        <v>1804</v>
      </c>
      <c r="H45" s="128" t="s">
        <v>1805</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1783</v>
      </c>
      <c r="B46" s="125" t="s">
        <v>1806</v>
      </c>
      <c r="C46" s="126" t="s">
        <v>1807</v>
      </c>
      <c r="D46" s="128" t="s">
        <v>1808</v>
      </c>
      <c r="E46" s="128" t="s">
        <v>1809</v>
      </c>
      <c r="F46" s="128" t="s">
        <v>1810</v>
      </c>
      <c r="G46" s="128" t="s">
        <v>1804</v>
      </c>
      <c r="H46" s="128" t="s">
        <v>1811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1783</v>
      </c>
      <c r="B47" s="125" t="s">
        <v>1812</v>
      </c>
      <c r="C47" s="126" t="s">
        <v>1813</v>
      </c>
      <c r="D47" s="128" t="s">
        <v>1814</v>
      </c>
      <c r="E47" s="128" t="s">
        <v>1815</v>
      </c>
      <c r="F47" s="128" t="s">
        <v>1816</v>
      </c>
      <c r="G47" s="128" t="s">
        <v>1817</v>
      </c>
      <c r="H47" s="128" t="s">
        <v>1818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1783</v>
      </c>
      <c r="B48" s="125" t="s">
        <v>1819</v>
      </c>
      <c r="C48" s="126" t="s">
        <v>1820</v>
      </c>
      <c r="D48" s="128" t="s">
        <v>1821</v>
      </c>
      <c r="E48" s="128" t="s">
        <v>1822</v>
      </c>
      <c r="F48" s="128" t="s">
        <v>1823</v>
      </c>
      <c r="G48" s="128" t="s">
        <v>1824</v>
      </c>
      <c r="H48" s="128" t="s">
        <v>1825</v>
      </c>
      <c r="I48" s="130">
        <f>IF(COUNTIF(J48:AW48,"&lt;&gt;")=0,"",SUMPRODUCT(((Recommendations[ImplStatus]="Implemented")+(Recommendations[ImplStatus]="Compensated"))*ISNUMBER(MATCH(Recommendations[Id],J48:AW48,0)))/COUNTIF(J48:AW48,"&lt;&gt;"))</f>
        <v>0</v>
      </c>
      <c r="J48" s="132" t="s">
        <v>31</v>
      </c>
      <c r="K48" s="132" t="s">
        <v>119</v>
      </c>
      <c r="L48" s="132" t="s">
        <v>134</v>
      </c>
      <c r="M48" s="132" t="s">
        <v>141</v>
      </c>
      <c r="N48" s="132" t="s">
        <v>232</v>
      </c>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1783</v>
      </c>
      <c r="B49" s="125" t="s">
        <v>1826</v>
      </c>
      <c r="C49" s="126" t="s">
        <v>1827</v>
      </c>
      <c r="D49" s="128" t="s">
        <v>1828</v>
      </c>
      <c r="E49" s="128" t="s">
        <v>1829</v>
      </c>
      <c r="F49" s="128" t="s">
        <v>1830</v>
      </c>
      <c r="G49" s="128" t="s">
        <v>1588</v>
      </c>
      <c r="H49" s="128" t="s">
        <v>1831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1783</v>
      </c>
      <c r="B50" s="125" t="s">
        <v>1832</v>
      </c>
      <c r="C50" s="126" t="s">
        <v>1833</v>
      </c>
      <c r="D50" s="128" t="s">
        <v>1834</v>
      </c>
      <c r="E50" s="128" t="s">
        <v>1835</v>
      </c>
      <c r="F50" s="128" t="s">
        <v>1836</v>
      </c>
      <c r="G50" s="128" t="s">
        <v>1837</v>
      </c>
      <c r="H50" s="128" t="s">
        <v>1838</v>
      </c>
      <c r="I50" s="130">
        <f>IF(COUNTIF(J50:AW50,"&lt;&gt;")=0,"",SUMPRODUCT(((Recommendations[ImplStatus]="Implemented")+(Recommendations[ImplStatus]="Compensated"))*ISNUMBER(MATCH(Recommendations[Id],J50:AW50,0)))/COUNTIF(J50:AW50,"&lt;&gt;"))</f>
        <v>0</v>
      </c>
      <c r="J50" s="132" t="s">
        <v>31</v>
      </c>
      <c r="K50" s="132" t="s">
        <v>38</v>
      </c>
      <c r="L50" s="132" t="s">
        <v>80</v>
      </c>
      <c r="M50" s="132" t="s">
        <v>119</v>
      </c>
      <c r="N50" s="132" t="s">
        <v>310</v>
      </c>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1839</v>
      </c>
      <c r="B51" s="124"/>
      <c r="C51" s="123" t="s">
        <v>1840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1839</v>
      </c>
      <c r="B52" s="125" t="s">
        <v>1841</v>
      </c>
      <c r="C52" s="126" t="s">
        <v>1842</v>
      </c>
      <c r="D52" s="128" t="s">
        <v>1843</v>
      </c>
      <c r="E52" s="128" t="s">
        <v>1844</v>
      </c>
      <c r="F52" s="128" t="s">
        <v>1845</v>
      </c>
      <c r="G52" s="128" t="s">
        <v>1846</v>
      </c>
      <c r="H52" s="128" t="s">
        <v>1847</v>
      </c>
      <c r="I52" s="130">
        <f>IF(COUNTIF(J52:AW52,"&lt;&gt;")=0,"",SUMPRODUCT(((Recommendations[ImplStatus]="Implemented")+(Recommendations[ImplStatus]="Compensated"))*ISNUMBER(MATCH(Recommendations[Id],J52:AW52,0)))/COUNTIF(J52:AW52,"&lt;&gt;"))</f>
        <v>0</v>
      </c>
      <c r="J52" s="132" t="s">
        <v>100</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1839</v>
      </c>
      <c r="B53" s="125" t="s">
        <v>1848</v>
      </c>
      <c r="C53" s="126" t="s">
        <v>1849</v>
      </c>
      <c r="D53" s="128" t="s">
        <v>1850</v>
      </c>
      <c r="E53" s="128" t="s">
        <v>1851</v>
      </c>
      <c r="F53" s="128" t="s">
        <v>1852</v>
      </c>
      <c r="G53" s="128" t="s">
        <v>1853</v>
      </c>
      <c r="H53" s="128" t="s">
        <v>1854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1839</v>
      </c>
      <c r="B54" s="125" t="s">
        <v>1855</v>
      </c>
      <c r="C54" s="126" t="s">
        <v>1856</v>
      </c>
      <c r="D54" s="128" t="s">
        <v>1857</v>
      </c>
      <c r="E54" s="128" t="s">
        <v>1858</v>
      </c>
      <c r="F54" s="128" t="s">
        <v>1859</v>
      </c>
      <c r="G54" s="128" t="s">
        <v>1860</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1839</v>
      </c>
      <c r="B55" s="125" t="s">
        <v>1861</v>
      </c>
      <c r="C55" s="126" t="s">
        <v>1862</v>
      </c>
      <c r="D55" s="128" t="s">
        <v>1863</v>
      </c>
      <c r="E55" s="128" t="s">
        <v>1864</v>
      </c>
      <c r="F55" s="128" t="s">
        <v>1865</v>
      </c>
      <c r="G55" s="128" t="s">
        <v>1866</v>
      </c>
      <c r="H55" s="128" t="s">
        <v>25</v>
      </c>
      <c r="I55" s="130">
        <f>IF(COUNTIF(J55:AW55,"&lt;&gt;")=0,"",SUMPRODUCT(((Recommendations[ImplStatus]="Implemented")+(Recommendations[ImplStatus]="Compensated"))*ISNUMBER(MATCH(Recommendations[Id],J55:AW55,0)))/COUNTIF(J55:AW55,"&lt;&gt;"))</f>
        <v>0</v>
      </c>
      <c r="J55" s="132" t="s">
        <v>52</v>
      </c>
      <c r="K55" s="132" t="s">
        <v>219</v>
      </c>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1839</v>
      </c>
      <c r="B56" s="125" t="s">
        <v>1867</v>
      </c>
      <c r="C56" s="126" t="s">
        <v>1868</v>
      </c>
      <c r="D56" s="128" t="s">
        <v>1869</v>
      </c>
      <c r="E56" s="128" t="s">
        <v>1870</v>
      </c>
      <c r="F56" s="128" t="s">
        <v>1871</v>
      </c>
      <c r="G56" s="128" t="s">
        <v>1872</v>
      </c>
      <c r="H56" s="128" t="s">
        <v>1873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1874</v>
      </c>
      <c r="B57" s="124"/>
      <c r="C57" s="123" t="s">
        <v>1875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1874</v>
      </c>
      <c r="B58" s="125" t="s">
        <v>1876</v>
      </c>
      <c r="C58" s="126" t="s">
        <v>1877</v>
      </c>
      <c r="D58" s="128" t="s">
        <v>1878</v>
      </c>
      <c r="E58" s="128" t="s">
        <v>1879</v>
      </c>
      <c r="F58" s="128" t="s">
        <v>1880</v>
      </c>
      <c r="G58" s="128" t="s">
        <v>1881</v>
      </c>
      <c r="H58" s="128" t="s">
        <v>1882</v>
      </c>
      <c r="I58" s="130">
        <f>IF(COUNTIF(J58:AW58,"&lt;&gt;")=0,"",SUMPRODUCT(((Recommendations[ImplStatus]="Implemented")+(Recommendations[ImplStatus]="Compensated"))*ISNUMBER(MATCH(Recommendations[Id],J58:AW58,0)))/COUNTIF(J58:AW58,"&lt;&gt;"))</f>
        <v>0</v>
      </c>
      <c r="J58" s="132" t="s">
        <v>127</v>
      </c>
      <c r="K58" s="132" t="s">
        <v>279</v>
      </c>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1874</v>
      </c>
      <c r="B59" s="125" t="s">
        <v>1883</v>
      </c>
      <c r="C59" s="126" t="s">
        <v>1884</v>
      </c>
      <c r="D59" s="128" t="s">
        <v>1885</v>
      </c>
      <c r="E59" s="128" t="s">
        <v>1886</v>
      </c>
      <c r="F59" s="128" t="s">
        <v>1887</v>
      </c>
      <c r="G59" s="128" t="s">
        <v>1888</v>
      </c>
      <c r="H59" s="128" t="s">
        <v>1889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1874</v>
      </c>
      <c r="B60" s="125" t="s">
        <v>1890</v>
      </c>
      <c r="C60" s="126" t="s">
        <v>1891</v>
      </c>
      <c r="D60" s="128" t="s">
        <v>1892</v>
      </c>
      <c r="E60" s="128" t="s">
        <v>1893</v>
      </c>
      <c r="F60" s="128" t="s">
        <v>1894</v>
      </c>
      <c r="G60" s="128" t="s">
        <v>1895</v>
      </c>
      <c r="H60" s="128" t="s">
        <v>1896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1897</v>
      </c>
      <c r="B61" s="124"/>
      <c r="C61" s="123" t="s">
        <v>1898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1897</v>
      </c>
      <c r="B62" s="125" t="s">
        <v>1899</v>
      </c>
      <c r="C62" s="126" t="s">
        <v>1900</v>
      </c>
      <c r="D62" s="128" t="s">
        <v>1901</v>
      </c>
      <c r="E62" s="128" t="s">
        <v>1902</v>
      </c>
      <c r="F62" s="128" t="s">
        <v>1903</v>
      </c>
      <c r="G62" s="128" t="s">
        <v>1904</v>
      </c>
      <c r="H62" s="128" t="s">
        <v>1905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1897</v>
      </c>
      <c r="B63" s="125" t="s">
        <v>1906</v>
      </c>
      <c r="C63" s="126" t="s">
        <v>1907</v>
      </c>
      <c r="D63" s="128" t="s">
        <v>1908</v>
      </c>
      <c r="E63" s="128" t="s">
        <v>1909</v>
      </c>
      <c r="F63" s="128" t="s">
        <v>1910</v>
      </c>
      <c r="G63" s="128" t="s">
        <v>1911</v>
      </c>
      <c r="H63" s="128" t="s">
        <v>1912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1897</v>
      </c>
      <c r="B64" s="125" t="s">
        <v>1913</v>
      </c>
      <c r="C64" s="126" t="s">
        <v>1914</v>
      </c>
      <c r="D64" s="128" t="s">
        <v>1915</v>
      </c>
      <c r="E64" s="128" t="s">
        <v>1916</v>
      </c>
      <c r="F64" s="128" t="s">
        <v>1917</v>
      </c>
      <c r="G64" s="128" t="s">
        <v>1918</v>
      </c>
      <c r="H64" s="128" t="s">
        <v>1919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1897</v>
      </c>
      <c r="B65" s="125" t="s">
        <v>1920</v>
      </c>
      <c r="C65" s="126" t="s">
        <v>1921</v>
      </c>
      <c r="D65" s="128" t="s">
        <v>1922</v>
      </c>
      <c r="E65" s="128" t="s">
        <v>1923</v>
      </c>
      <c r="F65" s="128" t="s">
        <v>1924</v>
      </c>
      <c r="G65" s="128" t="s">
        <v>1925</v>
      </c>
      <c r="H65" s="128" t="s">
        <v>1926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1897</v>
      </c>
      <c r="B66" s="125" t="s">
        <v>1927</v>
      </c>
      <c r="C66" s="126" t="s">
        <v>1928</v>
      </c>
      <c r="D66" s="128" t="s">
        <v>1929</v>
      </c>
      <c r="E66" s="128" t="s">
        <v>1930</v>
      </c>
      <c r="F66" s="128" t="s">
        <v>1931</v>
      </c>
      <c r="G66" s="128" t="s">
        <v>1932</v>
      </c>
      <c r="H66" s="128" t="s">
        <v>1933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1897</v>
      </c>
      <c r="B67" s="125" t="s">
        <v>1934</v>
      </c>
      <c r="C67" s="126" t="s">
        <v>1935</v>
      </c>
      <c r="D67" s="128" t="s">
        <v>1936</v>
      </c>
      <c r="E67" s="128" t="s">
        <v>1937</v>
      </c>
      <c r="F67" s="128" t="s">
        <v>1938</v>
      </c>
      <c r="G67" s="128" t="s">
        <v>1939</v>
      </c>
      <c r="H67" s="128" t="s">
        <v>1940</v>
      </c>
      <c r="I67" s="130">
        <f>IF(COUNTIF(J67:AW67,"&lt;&gt;")=0,"",SUMPRODUCT(((Recommendations[ImplStatus]="Implemented")+(Recommendations[ImplStatus]="Compensated"))*ISNUMBER(MATCH(Recommendations[Id],J67:AW67,0)))/COUNTIF(J67:AW67,"&lt;&gt;"))</f>
        <v>0</v>
      </c>
      <c r="J67" s="132" t="s">
        <v>87</v>
      </c>
      <c r="K67" s="132" t="s">
        <v>226</v>
      </c>
      <c r="L67" s="132" t="s">
        <v>324</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1897</v>
      </c>
      <c r="B68" s="125" t="s">
        <v>1941</v>
      </c>
      <c r="C68" s="126" t="s">
        <v>1942</v>
      </c>
      <c r="D68" s="128" t="s">
        <v>1943</v>
      </c>
      <c r="E68" s="128" t="s">
        <v>1944</v>
      </c>
      <c r="F68" s="128" t="s">
        <v>1945</v>
      </c>
      <c r="G68" s="128" t="s">
        <v>1946</v>
      </c>
      <c r="H68" s="128" t="s">
        <v>1947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1948</v>
      </c>
      <c r="B69" s="124"/>
      <c r="C69" s="123" t="s">
        <v>1949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1948</v>
      </c>
      <c r="B70" s="125" t="s">
        <v>1950</v>
      </c>
      <c r="C70" s="126" t="s">
        <v>1951</v>
      </c>
      <c r="D70" s="128" t="s">
        <v>1952</v>
      </c>
      <c r="E70" s="128" t="s">
        <v>1953</v>
      </c>
      <c r="F70" s="128" t="s">
        <v>1954</v>
      </c>
      <c r="G70" s="128" t="s">
        <v>1955</v>
      </c>
      <c r="H70" s="128" t="s">
        <v>1956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1948</v>
      </c>
      <c r="B71" s="125" t="s">
        <v>1957</v>
      </c>
      <c r="C71" s="126" t="s">
        <v>1958</v>
      </c>
      <c r="D71" s="128" t="s">
        <v>1959</v>
      </c>
      <c r="E71" s="128" t="s">
        <v>1960</v>
      </c>
      <c r="F71" s="128" t="s">
        <v>1961</v>
      </c>
      <c r="G71" s="128" t="s">
        <v>1962</v>
      </c>
      <c r="H71" s="128" t="s">
        <v>1963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1964</v>
      </c>
      <c r="B72" s="124"/>
      <c r="C72" s="123" t="s">
        <v>1965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1964</v>
      </c>
      <c r="B73" s="125" t="s">
        <v>1966</v>
      </c>
      <c r="C73" s="126" t="s">
        <v>1967</v>
      </c>
      <c r="D73" s="128" t="s">
        <v>1968</v>
      </c>
      <c r="E73" s="128" t="s">
        <v>1969</v>
      </c>
      <c r="F73" s="128" t="s">
        <v>1970</v>
      </c>
      <c r="G73" s="128" t="s">
        <v>1971</v>
      </c>
      <c r="H73" s="128" t="s">
        <v>1972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1964</v>
      </c>
      <c r="B74" s="125" t="s">
        <v>1973</v>
      </c>
      <c r="C74" s="126" t="s">
        <v>1974</v>
      </c>
      <c r="D74" s="128" t="s">
        <v>1975</v>
      </c>
      <c r="E74" s="128" t="s">
        <v>1976</v>
      </c>
      <c r="F74" s="128" t="s">
        <v>1977</v>
      </c>
      <c r="G74" s="128" t="s">
        <v>1978</v>
      </c>
      <c r="H74" s="128" t="s">
        <v>1979</v>
      </c>
      <c r="I74" s="130">
        <f>IF(COUNTIF(J74:AW74,"&lt;&gt;")=0,"",SUMPRODUCT(((Recommendations[ImplStatus]="Implemented")+(Recommendations[ImplStatus]="Compensated"))*ISNUMBER(MATCH(Recommendations[Id],J74:AW74,0)))/COUNTIF(J74:AW74,"&lt;&gt;"))</f>
        <v>0</v>
      </c>
      <c r="J74" s="132" t="s">
        <v>18</v>
      </c>
      <c r="K74" s="132" t="s">
        <v>192</v>
      </c>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1964</v>
      </c>
      <c r="B75" s="125" t="s">
        <v>1980</v>
      </c>
      <c r="C75" s="126" t="s">
        <v>1981</v>
      </c>
      <c r="D75" s="128" t="s">
        <v>1982</v>
      </c>
      <c r="E75" s="128" t="s">
        <v>1983</v>
      </c>
      <c r="F75" s="128" t="s">
        <v>1984</v>
      </c>
      <c r="G75" s="128" t="s">
        <v>1985</v>
      </c>
      <c r="H75" s="128" t="s">
        <v>1986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1964</v>
      </c>
      <c r="B76" s="125" t="s">
        <v>1987</v>
      </c>
      <c r="C76" s="126" t="s">
        <v>1988</v>
      </c>
      <c r="D76" s="128" t="s">
        <v>1989</v>
      </c>
      <c r="E76" s="128" t="s">
        <v>1990</v>
      </c>
      <c r="F76" s="128" t="s">
        <v>1991</v>
      </c>
      <c r="G76" s="128" t="s">
        <v>1992</v>
      </c>
      <c r="H76" s="128" t="s">
        <v>1993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1964</v>
      </c>
      <c r="B77" s="125" t="s">
        <v>1994</v>
      </c>
      <c r="C77" s="126" t="s">
        <v>1995</v>
      </c>
      <c r="D77" s="128" t="s">
        <v>1996</v>
      </c>
      <c r="E77" s="128" t="s">
        <v>1997</v>
      </c>
      <c r="F77" s="128" t="s">
        <v>1998</v>
      </c>
      <c r="G77" s="128" t="s">
        <v>1992</v>
      </c>
      <c r="H77" s="128" t="s">
        <v>1999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2000</v>
      </c>
      <c r="B78" s="124"/>
      <c r="C78" s="123" t="s">
        <v>2001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2000</v>
      </c>
      <c r="B79" s="125" t="s">
        <v>2000</v>
      </c>
      <c r="C79" s="126" t="s">
        <v>2002</v>
      </c>
      <c r="D79" s="128" t="s">
        <v>2003</v>
      </c>
      <c r="E79" s="128" t="s">
        <v>2004</v>
      </c>
      <c r="F79" s="128" t="s">
        <v>2005</v>
      </c>
      <c r="G79" s="128" t="s">
        <v>2006</v>
      </c>
      <c r="H79" s="128" t="s">
        <v>2007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2000</v>
      </c>
      <c r="B80" s="125" t="s">
        <v>2008</v>
      </c>
      <c r="C80" s="126" t="s">
        <v>2009</v>
      </c>
      <c r="D80" s="128" t="s">
        <v>2010</v>
      </c>
      <c r="E80" s="128" t="s">
        <v>2011</v>
      </c>
      <c r="F80" s="128" t="s">
        <v>2012</v>
      </c>
      <c r="G80" s="128" t="s">
        <v>2013</v>
      </c>
      <c r="H80" s="128" t="s">
        <v>2014</v>
      </c>
      <c r="I80" s="130">
        <f>IF(COUNTIF(J80:AW80,"&lt;&gt;")=0,"",SUMPRODUCT(((Recommendations[ImplStatus]="Implemented")+(Recommendations[ImplStatus]="Compensated"))*ISNUMBER(MATCH(Recommendations[Id],J80:AW80,0)))/COUNTIF(J80:AW80,"&lt;&gt;"))</f>
        <v>0</v>
      </c>
      <c r="J80" s="132" t="s">
        <v>127</v>
      </c>
      <c r="K80" s="132" t="s">
        <v>232</v>
      </c>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2000</v>
      </c>
      <c r="B81" s="125" t="s">
        <v>2015</v>
      </c>
      <c r="C81" s="126" t="s">
        <v>2016</v>
      </c>
      <c r="D81" s="128" t="s">
        <v>2017</v>
      </c>
      <c r="E81" s="128" t="s">
        <v>2018</v>
      </c>
      <c r="F81" s="128" t="s">
        <v>2019</v>
      </c>
      <c r="G81" s="128" t="s">
        <v>2020</v>
      </c>
      <c r="H81" s="128" t="s">
        <v>2021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2022</v>
      </c>
      <c r="B82" s="124"/>
      <c r="C82" s="123" t="s">
        <v>2023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2022</v>
      </c>
      <c r="B83" s="125" t="s">
        <v>2024</v>
      </c>
      <c r="C83" s="126" t="s">
        <v>2025</v>
      </c>
      <c r="D83" s="128" t="s">
        <v>2026</v>
      </c>
      <c r="E83" s="128" t="s">
        <v>2027</v>
      </c>
      <c r="F83" s="128" t="s">
        <v>2028</v>
      </c>
      <c r="G83" s="128" t="s">
        <v>2029</v>
      </c>
      <c r="H83" s="128" t="s">
        <v>2030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2022</v>
      </c>
      <c r="B84" s="125" t="s">
        <v>2031</v>
      </c>
      <c r="C84" s="126" t="s">
        <v>2032</v>
      </c>
      <c r="D84" s="128" t="s">
        <v>2033</v>
      </c>
      <c r="E84" s="128" t="s">
        <v>2034</v>
      </c>
      <c r="F84" s="128" t="s">
        <v>2035</v>
      </c>
      <c r="G84" s="128" t="s">
        <v>2036</v>
      </c>
      <c r="H84" s="128" t="s">
        <v>2037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2022</v>
      </c>
      <c r="B85" s="125" t="s">
        <v>2038</v>
      </c>
      <c r="C85" s="126" t="s">
        <v>2039</v>
      </c>
      <c r="D85" s="128" t="s">
        <v>2040</v>
      </c>
      <c r="E85" s="128" t="s">
        <v>2041</v>
      </c>
      <c r="F85" s="128" t="s">
        <v>2042</v>
      </c>
      <c r="G85" s="128" t="s">
        <v>2043</v>
      </c>
      <c r="H85" s="128" t="s">
        <v>2044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2022</v>
      </c>
      <c r="B86" s="125" t="s">
        <v>2045</v>
      </c>
      <c r="C86" s="126" t="s">
        <v>2046</v>
      </c>
      <c r="D86" s="128" t="s">
        <v>2047</v>
      </c>
      <c r="E86" s="128" t="s">
        <v>2048</v>
      </c>
      <c r="F86" s="128" t="s">
        <v>2049</v>
      </c>
      <c r="G86" s="128" t="s">
        <v>2050</v>
      </c>
      <c r="H86" s="128" t="s">
        <v>25</v>
      </c>
      <c r="I86" s="130">
        <f>IF(COUNTIF(J86:AW86,"&lt;&gt;")=0,"",SUMPRODUCT(((Recommendations[ImplStatus]="Implemented")+(Recommendations[ImplStatus]="Compensated"))*ISNUMBER(MATCH(Recommendations[Id],J86:AW86,0)))/COUNTIF(J86:AW86,"&lt;&gt;"))</f>
        <v>0</v>
      </c>
      <c r="J86" s="132" t="s">
        <v>141</v>
      </c>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2051</v>
      </c>
      <c r="B87" s="124"/>
      <c r="C87" s="123" t="s">
        <v>2052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2051</v>
      </c>
      <c r="B88" s="125" t="s">
        <v>2053</v>
      </c>
      <c r="C88" s="126" t="s">
        <v>2054</v>
      </c>
      <c r="D88" s="128" t="s">
        <v>2055</v>
      </c>
      <c r="E88" s="128" t="s">
        <v>2056</v>
      </c>
      <c r="F88" s="128" t="s">
        <v>2057</v>
      </c>
      <c r="G88" s="128" t="s">
        <v>2058</v>
      </c>
      <c r="H88" s="128" t="s">
        <v>2059</v>
      </c>
      <c r="I88" s="130">
        <f>IF(COUNTIF(J88:AW88,"&lt;&gt;")=0,"",SUMPRODUCT(((Recommendations[ImplStatus]="Implemented")+(Recommendations[ImplStatus]="Compensated"))*ISNUMBER(MATCH(Recommendations[Id],J88:AW88,0)))/COUNTIF(J88:AW88,"&lt;&gt;"))</f>
        <v>0</v>
      </c>
      <c r="J88" s="132" t="s">
        <v>324</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2051</v>
      </c>
      <c r="B89" s="125" t="s">
        <v>2060</v>
      </c>
      <c r="C89" s="126" t="s">
        <v>2061</v>
      </c>
      <c r="D89" s="128" t="s">
        <v>2062</v>
      </c>
      <c r="E89" s="128" t="s">
        <v>2063</v>
      </c>
      <c r="F89" s="128" t="s">
        <v>2064</v>
      </c>
      <c r="G89" s="128" t="s">
        <v>1588</v>
      </c>
      <c r="H89" s="128" t="s">
        <v>2065</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2051</v>
      </c>
      <c r="B90" s="125" t="s">
        <v>2066</v>
      </c>
      <c r="C90" s="126" t="s">
        <v>2067</v>
      </c>
      <c r="D90" s="128" t="s">
        <v>2068</v>
      </c>
      <c r="E90" s="128" t="s">
        <v>2069</v>
      </c>
      <c r="F90" s="128" t="s">
        <v>2070</v>
      </c>
      <c r="G90" s="128" t="s">
        <v>2058</v>
      </c>
      <c r="H90" s="128" t="s">
        <v>2071</v>
      </c>
      <c r="I90" s="130">
        <f>IF(COUNTIF(J90:AW90,"&lt;&gt;")=0,"",SUMPRODUCT(((Recommendations[ImplStatus]="Implemented")+(Recommendations[ImplStatus]="Compensated"))*ISNUMBER(MATCH(Recommendations[Id],J90:AW90,0)))/COUNTIF(J90:AW90,"&lt;&gt;"))</f>
        <v>0</v>
      </c>
      <c r="J90" s="132" t="s">
        <v>167</v>
      </c>
      <c r="K90" s="132" t="s">
        <v>173</v>
      </c>
      <c r="L90" s="132" t="s">
        <v>337</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2051</v>
      </c>
      <c r="B91" s="125" t="s">
        <v>2072</v>
      </c>
      <c r="C91" s="126" t="s">
        <v>2073</v>
      </c>
      <c r="D91" s="128" t="s">
        <v>2074</v>
      </c>
      <c r="E91" s="128" t="s">
        <v>2075</v>
      </c>
      <c r="F91" s="128" t="s">
        <v>2076</v>
      </c>
      <c r="G91" s="128" t="s">
        <v>1588</v>
      </c>
      <c r="H91" s="128" t="s">
        <v>2077</v>
      </c>
      <c r="I91" s="130">
        <f>IF(COUNTIF(J91:AW91,"&lt;&gt;")=0,"",SUMPRODUCT(((Recommendations[ImplStatus]="Implemented")+(Recommendations[ImplStatus]="Compensated"))*ISNUMBER(MATCH(Recommendations[Id],J91:AW91,0)))/COUNTIF(J91:AW91,"&lt;&gt;"))</f>
        <v>0</v>
      </c>
      <c r="J91" s="132" t="s">
        <v>297</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2051</v>
      </c>
      <c r="B92" s="125" t="s">
        <v>2078</v>
      </c>
      <c r="C92" s="126" t="s">
        <v>2079</v>
      </c>
      <c r="D92" s="128" t="s">
        <v>2080</v>
      </c>
      <c r="E92" s="128" t="s">
        <v>2081</v>
      </c>
      <c r="F92" s="128" t="s">
        <v>2082</v>
      </c>
      <c r="G92" s="128" t="s">
        <v>1588</v>
      </c>
      <c r="H92" s="128" t="s">
        <v>2083</v>
      </c>
      <c r="I92" s="130">
        <f>IF(COUNTIF(J92:AW92,"&lt;&gt;")=0,"",SUMPRODUCT(((Recommendations[ImplStatus]="Implemented")+(Recommendations[ImplStatus]="Compensated"))*ISNUMBER(MATCH(Recommendations[Id],J92:AW92,0)))/COUNTIF(J92:AW92,"&lt;&gt;"))</f>
        <v>0</v>
      </c>
      <c r="J92" s="132" t="s">
        <v>45</v>
      </c>
      <c r="K92" s="132" t="s">
        <v>199</v>
      </c>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2051</v>
      </c>
      <c r="B93" s="125" t="s">
        <v>2084</v>
      </c>
      <c r="C93" s="126" t="s">
        <v>2085</v>
      </c>
      <c r="D93" s="128" t="s">
        <v>2086</v>
      </c>
      <c r="E93" s="128" t="s">
        <v>2087</v>
      </c>
      <c r="F93" s="128" t="s">
        <v>2088</v>
      </c>
      <c r="G93" s="128" t="s">
        <v>2089</v>
      </c>
      <c r="H93" s="128" t="s">
        <v>2090</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2051</v>
      </c>
      <c r="B94" s="125" t="s">
        <v>2091</v>
      </c>
      <c r="C94" s="126" t="s">
        <v>2092</v>
      </c>
      <c r="D94" s="128" t="s">
        <v>2093</v>
      </c>
      <c r="E94" s="128" t="s">
        <v>2094</v>
      </c>
      <c r="F94" s="128" t="s">
        <v>2095</v>
      </c>
      <c r="G94" s="128" t="s">
        <v>2096</v>
      </c>
      <c r="H94" s="128" t="s">
        <v>2097</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2051</v>
      </c>
      <c r="B95" s="125" t="s">
        <v>2098</v>
      </c>
      <c r="C95" s="126" t="s">
        <v>2099</v>
      </c>
      <c r="D95" s="128" t="s">
        <v>2100</v>
      </c>
      <c r="E95" s="128" t="s">
        <v>2101</v>
      </c>
      <c r="F95" s="128" t="s">
        <v>2102</v>
      </c>
      <c r="G95" s="128" t="s">
        <v>2103</v>
      </c>
      <c r="H95" s="128" t="s">
        <v>2104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2051</v>
      </c>
      <c r="B96" s="125" t="s">
        <v>2105</v>
      </c>
      <c r="C96" s="126" t="s">
        <v>2106</v>
      </c>
      <c r="D96" s="128" t="s">
        <v>2107</v>
      </c>
      <c r="E96" s="128" t="s">
        <v>2108</v>
      </c>
      <c r="F96" s="128" t="s">
        <v>2109</v>
      </c>
      <c r="G96" s="128" t="s">
        <v>2110</v>
      </c>
      <c r="H96" s="128" t="s">
        <v>2111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2051</v>
      </c>
      <c r="B97" s="125" t="s">
        <v>2112</v>
      </c>
      <c r="C97" s="126" t="s">
        <v>2113</v>
      </c>
      <c r="D97" s="128" t="s">
        <v>2114</v>
      </c>
      <c r="E97" s="128" t="s">
        <v>2115</v>
      </c>
      <c r="F97" s="128" t="s">
        <v>2116</v>
      </c>
      <c r="G97" s="128" t="s">
        <v>2117</v>
      </c>
      <c r="H97" s="128" t="s">
        <v>2118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2119</v>
      </c>
      <c r="B98" s="124"/>
      <c r="C98" s="123" t="s">
        <v>2120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2119</v>
      </c>
      <c r="B99" s="125" t="s">
        <v>2121</v>
      </c>
      <c r="C99" s="126" t="s">
        <v>2122</v>
      </c>
      <c r="D99" s="128" t="s">
        <v>2123</v>
      </c>
      <c r="E99" s="128" t="s">
        <v>2124</v>
      </c>
      <c r="F99" s="128" t="s">
        <v>2125</v>
      </c>
      <c r="G99" s="128" t="s">
        <v>2126</v>
      </c>
      <c r="H99" s="128" t="s">
        <v>2127</v>
      </c>
      <c r="I99" s="130">
        <f>IF(COUNTIF(J99:AW99,"&lt;&gt;")=0,"",SUMPRODUCT(((Recommendations[ImplStatus]="Implemented")+(Recommendations[ImplStatus]="Compensated"))*ISNUMBER(MATCH(Recommendations[Id],J99:AW99,0)))/COUNTIF(J99:AW99,"&lt;&gt;"))</f>
        <v>0</v>
      </c>
      <c r="J99" s="132" t="s">
        <v>147</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2119</v>
      </c>
      <c r="B100" s="125" t="s">
        <v>2128</v>
      </c>
      <c r="C100" s="126" t="s">
        <v>2129</v>
      </c>
      <c r="D100" s="128" t="s">
        <v>2130</v>
      </c>
      <c r="E100" s="128" t="s">
        <v>2131</v>
      </c>
      <c r="F100" s="128" t="s">
        <v>2132</v>
      </c>
      <c r="G100" s="128" t="s">
        <v>2133</v>
      </c>
      <c r="H100" s="128" t="s">
        <v>2134</v>
      </c>
      <c r="I100" s="130">
        <f>IF(COUNTIF(J100:AW100,"&lt;&gt;")=0,"",SUMPRODUCT(((Recommendations[ImplStatus]="Implemented")+(Recommendations[ImplStatus]="Compensated"))*ISNUMBER(MATCH(Recommendations[Id],J100:AW100,0)))/COUNTIF(J100:AW100,"&lt;&gt;"))</f>
        <v>0</v>
      </c>
      <c r="J100" s="132" t="s">
        <v>119</v>
      </c>
      <c r="K100" s="132" t="s">
        <v>147</v>
      </c>
      <c r="L100" s="132" t="s">
        <v>154</v>
      </c>
      <c r="M100" s="132" t="s">
        <v>161</v>
      </c>
      <c r="N100" s="132" t="s">
        <v>272</v>
      </c>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2119</v>
      </c>
      <c r="B101" s="125" t="s">
        <v>2135</v>
      </c>
      <c r="C101" s="126" t="s">
        <v>2136</v>
      </c>
      <c r="D101" s="128" t="s">
        <v>2137</v>
      </c>
      <c r="E101" s="128" t="s">
        <v>2138</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2119</v>
      </c>
      <c r="B102" s="125" t="s">
        <v>2139</v>
      </c>
      <c r="C102" s="126" t="s">
        <v>2140</v>
      </c>
      <c r="D102" s="128" t="s">
        <v>2141</v>
      </c>
      <c r="E102" s="128" t="s">
        <v>2142</v>
      </c>
      <c r="F102" s="128" t="s">
        <v>2143</v>
      </c>
      <c r="G102" s="128" t="s">
        <v>2144</v>
      </c>
      <c r="H102" s="128" t="s">
        <v>2145</v>
      </c>
      <c r="I102" s="130">
        <f>IF(COUNTIF(J102:AW102,"&lt;&gt;")=0,"",SUMPRODUCT(((Recommendations[ImplStatus]="Implemented")+(Recommendations[ImplStatus]="Compensated"))*ISNUMBER(MATCH(Recommendations[Id],J102:AW102,0)))/COUNTIF(J102:AW102,"&lt;&gt;"))</f>
        <v>0</v>
      </c>
      <c r="J102" s="132" t="s">
        <v>178</v>
      </c>
      <c r="K102" s="132" t="s">
        <v>192</v>
      </c>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2119</v>
      </c>
      <c r="B103" s="125" t="s">
        <v>2146</v>
      </c>
      <c r="C103" s="126" t="s">
        <v>2147</v>
      </c>
      <c r="D103" s="128" t="s">
        <v>2148</v>
      </c>
      <c r="E103" s="128" t="s">
        <v>2149</v>
      </c>
      <c r="F103" s="128" t="s">
        <v>2150</v>
      </c>
      <c r="G103" s="128" t="s">
        <v>2151</v>
      </c>
      <c r="H103" s="128" t="s">
        <v>2152</v>
      </c>
      <c r="I103" s="130">
        <f>IF(COUNTIF(J103:AW103,"&lt;&gt;")=0,"",SUMPRODUCT(((Recommendations[ImplStatus]="Implemented")+(Recommendations[ImplStatus]="Compensated"))*ISNUMBER(MATCH(Recommendations[Id],J103:AW103,0)))/COUNTIF(J103:AW103,"&lt;&gt;"))</f>
        <v>0</v>
      </c>
      <c r="J103" s="132" t="s">
        <v>167</v>
      </c>
      <c r="K103" s="132" t="s">
        <v>292</v>
      </c>
      <c r="L103" s="132" t="s">
        <v>297</v>
      </c>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2153</v>
      </c>
      <c r="B104" s="124"/>
      <c r="C104" s="123" t="s">
        <v>2154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2153</v>
      </c>
      <c r="B105" s="125" t="s">
        <v>2155</v>
      </c>
      <c r="C105" s="126" t="s">
        <v>2156</v>
      </c>
      <c r="D105" s="128" t="s">
        <v>2157</v>
      </c>
      <c r="E105" s="128" t="s">
        <v>2158</v>
      </c>
      <c r="F105" s="128" t="s">
        <v>2159</v>
      </c>
      <c r="G105" s="128" t="s">
        <v>2160</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2153</v>
      </c>
      <c r="B106" s="125" t="s">
        <v>2161</v>
      </c>
      <c r="C106" s="126" t="s">
        <v>2162</v>
      </c>
      <c r="D106" s="128" t="s">
        <v>2163</v>
      </c>
      <c r="E106" s="128" t="s">
        <v>2164</v>
      </c>
      <c r="F106" s="128" t="s">
        <v>2165</v>
      </c>
      <c r="G106" s="128" t="s">
        <v>2166</v>
      </c>
      <c r="H106" s="128" t="s">
        <v>2167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2153</v>
      </c>
      <c r="B107" s="125" t="s">
        <v>2168</v>
      </c>
      <c r="C107" s="126" t="s">
        <v>2169</v>
      </c>
      <c r="D107" s="128" t="s">
        <v>2170</v>
      </c>
      <c r="E107" s="128" t="s">
        <v>2171</v>
      </c>
      <c r="F107" s="128" t="s">
        <v>2172</v>
      </c>
      <c r="G107" s="128" t="s">
        <v>2173</v>
      </c>
      <c r="H107" s="128" t="s">
        <v>2174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2175</v>
      </c>
      <c r="B108" s="124"/>
      <c r="C108" s="123" t="s">
        <v>2176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2175</v>
      </c>
      <c r="B109" s="125" t="s">
        <v>2177</v>
      </c>
      <c r="C109" s="126" t="s">
        <v>2178</v>
      </c>
      <c r="D109" s="128" t="s">
        <v>2179</v>
      </c>
      <c r="E109" s="128" t="s">
        <v>2180</v>
      </c>
      <c r="F109" s="128" t="s">
        <v>2181</v>
      </c>
      <c r="G109" s="128" t="s">
        <v>2182</v>
      </c>
      <c r="H109" s="128" t="s">
        <v>2183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2175</v>
      </c>
      <c r="B110" s="125" t="s">
        <v>2184</v>
      </c>
      <c r="C110" s="126" t="s">
        <v>2185</v>
      </c>
      <c r="D110" s="128" t="s">
        <v>2186</v>
      </c>
      <c r="E110" s="128" t="s">
        <v>2187</v>
      </c>
      <c r="F110" s="128" t="s">
        <v>2188</v>
      </c>
      <c r="G110" s="128" t="s">
        <v>2189</v>
      </c>
      <c r="H110" s="128" t="s">
        <v>2190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2175</v>
      </c>
      <c r="B111" s="125" t="s">
        <v>2191</v>
      </c>
      <c r="C111" s="126" t="s">
        <v>2192</v>
      </c>
      <c r="D111" s="128" t="s">
        <v>2193</v>
      </c>
      <c r="E111" s="128" t="s">
        <v>2194</v>
      </c>
      <c r="F111" s="128" t="s">
        <v>2195</v>
      </c>
      <c r="G111" s="128" t="s">
        <v>2196</v>
      </c>
      <c r="H111" s="128" t="s">
        <v>2197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2198</v>
      </c>
      <c r="B112" s="124"/>
      <c r="C112" s="123" t="s">
        <v>2199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2198</v>
      </c>
      <c r="B113" s="125" t="s">
        <v>2200</v>
      </c>
      <c r="C113" s="126" t="s">
        <v>2201</v>
      </c>
      <c r="D113" s="128" t="s">
        <v>2202</v>
      </c>
      <c r="E113" s="128" t="s">
        <v>2203</v>
      </c>
      <c r="F113" s="128" t="s">
        <v>2204</v>
      </c>
      <c r="G113" s="128" t="s">
        <v>2205</v>
      </c>
      <c r="H113" s="128" t="s">
        <v>2206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2198</v>
      </c>
      <c r="B114" s="125" t="s">
        <v>2207</v>
      </c>
      <c r="C114" s="126" t="s">
        <v>2208</v>
      </c>
      <c r="D114" s="128" t="s">
        <v>2209</v>
      </c>
      <c r="E114" s="128" t="s">
        <v>2210</v>
      </c>
      <c r="F114" s="128" t="s">
        <v>2211</v>
      </c>
      <c r="G114" s="128" t="s">
        <v>2205</v>
      </c>
      <c r="H114" s="128" t="s">
        <v>2212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2198</v>
      </c>
      <c r="B115" s="133" t="s">
        <v>2213</v>
      </c>
      <c r="C115" s="134" t="s">
        <v>2214</v>
      </c>
      <c r="D115" s="135" t="s">
        <v>2215</v>
      </c>
      <c r="E115" s="135" t="s">
        <v>2216</v>
      </c>
      <c r="F115" s="135" t="s">
        <v>2217</v>
      </c>
      <c r="G115" s="135" t="s">
        <v>2218</v>
      </c>
      <c r="H115" s="135" t="s">
        <v>2219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343</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IFERROR(INDEX('Recommendations'!$I$2:$I$49, MATCH(J2,'Recommendations'!$B$2:$B$49,0))="Implemented", FALSE))</xm:f>
            <x14:dxf>
              <font>
                <color rgb="FF000000"/>
              </font>
              <fill>
                <patternFill>
                  <bgColor rgb="FF3C7D22"/>
                </patternFill>
              </fill>
            </x14:dxf>
          </x14:cfRule>
          <x14:cfRule type="expression" priority="2" id="{00000000-000E-0000-0600-000002000000}">
            <xm:f>AND(J2&lt;&gt;"", IFERROR(INDEX('Recommendations'!$I$2:$I$49, MATCH(J2,'Recommendations'!$B$2:$B$49,0))="Compensated", FALSE))</xm:f>
            <x14:dxf>
              <font>
                <color rgb="FF000000"/>
              </font>
              <fill>
                <patternFill>
                  <bgColor rgb="FFC6E0B4"/>
                </patternFill>
              </fill>
            </x14:dxf>
          </x14:cfRule>
          <x14:cfRule type="expression" priority="3" id="{00000000-000E-0000-0600-000003000000}">
            <xm:f>AND(J2&lt;&gt;"", IFERROR(INDEX('Recommendations'!$I$2:$I$49, MATCH(J2,'Recommendations'!$B$2:$B$49,0))="Testing", FALSE))</xm:f>
            <x14:dxf>
              <font>
                <color rgb="FF000000"/>
              </font>
              <fill>
                <patternFill>
                  <bgColor rgb="FFFFC000"/>
                </patternFill>
              </fill>
            </x14:dxf>
          </x14:cfRule>
          <x14:cfRule type="expression" priority="4" id="{00000000-000E-0000-0600-000004000000}">
            <xm:f>AND(J2&lt;&gt;"", IFERROR(INDEX('Recommendations'!$I$2:$I$49, MATCH(J2,'Recommendations'!$B$2:$B$49,0))="Failed", FALSE))</xm:f>
            <x14:dxf>
              <font>
                <color rgb="FF000000"/>
              </font>
              <fill>
                <patternFill>
                  <bgColor rgb="FFD82891"/>
                </patternFill>
              </fill>
            </x14:dxf>
          </x14:cfRule>
          <x14:cfRule type="expression" priority="5" id="{00000000-000E-0000-0600-000005000000}">
            <xm:f>AND(J2&lt;&gt;"", IFERROR(INDEX('Recommendations'!$I$2:$I$49, MATCH(J2,'Recommendations'!$B$2:$B$49,0))="Risk Accepted", FALSE))</xm:f>
            <x14:dxf>
              <font>
                <color rgb="FF000000"/>
              </font>
              <fill>
                <patternFill>
                  <bgColor rgb="FFD9D9D9"/>
                </patternFill>
              </fill>
            </x14:dxf>
          </x14:cfRule>
          <x14:cfRule type="expression" priority="6" id="{00000000-000E-0000-0600-000006000000}">
            <xm:f>AND(J2&lt;&gt;"", IFERROR(INDEX('Recommendations'!$I$2:$I$49, MATCH(J2,'Recommendations'!$B$2:$B$49,0))="N/A",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2220</v>
      </c>
      <c r="B1" s="184" t="s">
        <v>2221</v>
      </c>
      <c r="C1" s="184" t="s">
        <v>1</v>
      </c>
      <c r="D1" s="184" t="s">
        <v>2222</v>
      </c>
      <c r="E1" s="184" t="s">
        <v>2223</v>
      </c>
      <c r="F1" s="184" t="s">
        <v>2224</v>
      </c>
      <c r="G1" s="184" t="s">
        <v>590</v>
      </c>
      <c r="H1" s="184" t="s">
        <v>591</v>
      </c>
      <c r="I1" s="184" t="s">
        <v>592</v>
      </c>
      <c r="J1" s="184" t="s">
        <v>593</v>
      </c>
      <c r="K1" s="184" t="s">
        <v>594</v>
      </c>
      <c r="L1" s="184" t="s">
        <v>595</v>
      </c>
      <c r="M1" s="184" t="s">
        <v>596</v>
      </c>
      <c r="N1" s="184" t="s">
        <v>597</v>
      </c>
      <c r="O1" s="184" t="s">
        <v>598</v>
      </c>
      <c r="P1" s="184" t="s">
        <v>599</v>
      </c>
      <c r="Q1" s="184" t="s">
        <v>600</v>
      </c>
      <c r="R1" s="184" t="s">
        <v>601</v>
      </c>
      <c r="S1" s="184" t="s">
        <v>602</v>
      </c>
      <c r="T1" s="184" t="s">
        <v>603</v>
      </c>
      <c r="U1" s="184" t="s">
        <v>604</v>
      </c>
      <c r="V1" s="184" t="s">
        <v>605</v>
      </c>
      <c r="W1" s="184" t="s">
        <v>606</v>
      </c>
      <c r="X1" s="184" t="s">
        <v>607</v>
      </c>
      <c r="Y1" s="184" t="s">
        <v>608</v>
      </c>
      <c r="Z1" s="184" t="s">
        <v>609</v>
      </c>
      <c r="AA1" s="184" t="s">
        <v>610</v>
      </c>
      <c r="AB1" s="184" t="s">
        <v>611</v>
      </c>
      <c r="AC1" s="184" t="s">
        <v>612</v>
      </c>
      <c r="AD1" s="184" t="s">
        <v>613</v>
      </c>
      <c r="AE1" s="184" t="s">
        <v>614</v>
      </c>
      <c r="AF1" s="184" t="s">
        <v>615</v>
      </c>
      <c r="AG1" s="184" t="s">
        <v>616</v>
      </c>
      <c r="AH1" s="184" t="s">
        <v>617</v>
      </c>
      <c r="AI1" s="184" t="s">
        <v>618</v>
      </c>
      <c r="AJ1" s="184" t="s">
        <v>619</v>
      </c>
      <c r="AK1" s="184" t="s">
        <v>620</v>
      </c>
      <c r="AL1" s="184" t="s">
        <v>621</v>
      </c>
      <c r="AM1" s="184" t="s">
        <v>622</v>
      </c>
      <c r="AN1" s="184" t="s">
        <v>623</v>
      </c>
      <c r="AO1" s="184" t="s">
        <v>624</v>
      </c>
      <c r="AP1" s="184" t="s">
        <v>625</v>
      </c>
      <c r="AQ1" s="184" t="s">
        <v>626</v>
      </c>
      <c r="AR1" s="184" t="s">
        <v>627</v>
      </c>
      <c r="AS1" s="184" t="s">
        <v>628</v>
      </c>
      <c r="AT1" s="184" t="s">
        <v>629</v>
      </c>
      <c r="AU1" s="185" t="s">
        <v>630</v>
      </c>
    </row>
    <row r="2" spans="1:47" ht="60" customHeight="1" outlineLevel="1" x14ac:dyDescent="0.35">
      <c r="A2" s="175" t="s">
        <v>2225</v>
      </c>
      <c r="B2" s="149" t="s">
        <v>25</v>
      </c>
      <c r="C2" s="147" t="s">
        <v>2226</v>
      </c>
      <c r="D2" s="153" t="s">
        <v>2227</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2225</v>
      </c>
      <c r="B3" s="150" t="s">
        <v>2228</v>
      </c>
      <c r="C3" s="148" t="s">
        <v>2229</v>
      </c>
      <c r="D3" s="154" t="s">
        <v>2230</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2225</v>
      </c>
      <c r="B4" s="151" t="s">
        <v>2228</v>
      </c>
      <c r="C4" s="152" t="s">
        <v>2231</v>
      </c>
      <c r="D4" s="155" t="s">
        <v>2232</v>
      </c>
      <c r="E4" s="158" t="s">
        <v>2233</v>
      </c>
      <c r="F4" s="161" t="s">
        <v>2234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2225</v>
      </c>
      <c r="B5" s="151" t="s">
        <v>2228</v>
      </c>
      <c r="C5" s="152" t="s">
        <v>2235</v>
      </c>
      <c r="D5" s="155" t="s">
        <v>2236</v>
      </c>
      <c r="E5" s="158" t="s">
        <v>2237</v>
      </c>
      <c r="F5" s="161" t="s">
        <v>2238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2225</v>
      </c>
      <c r="B6" s="151" t="s">
        <v>2228</v>
      </c>
      <c r="C6" s="152" t="s">
        <v>2239</v>
      </c>
      <c r="D6" s="155" t="s">
        <v>2240</v>
      </c>
      <c r="E6" s="158" t="s">
        <v>2241</v>
      </c>
      <c r="F6" s="161" t="s">
        <v>2238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2225</v>
      </c>
      <c r="B7" s="151" t="s">
        <v>2228</v>
      </c>
      <c r="C7" s="152" t="s">
        <v>2242</v>
      </c>
      <c r="D7" s="155" t="s">
        <v>2243</v>
      </c>
      <c r="E7" s="158" t="s">
        <v>2244</v>
      </c>
      <c r="F7" s="161" t="s">
        <v>2238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2225</v>
      </c>
      <c r="B8" s="151" t="s">
        <v>2228</v>
      </c>
      <c r="C8" s="152" t="s">
        <v>2245</v>
      </c>
      <c r="D8" s="155" t="s">
        <v>2246</v>
      </c>
      <c r="E8" s="158" t="s">
        <v>2247</v>
      </c>
      <c r="F8" s="161" t="s">
        <v>2248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2225</v>
      </c>
      <c r="B9" s="150" t="s">
        <v>2249</v>
      </c>
      <c r="C9" s="148" t="s">
        <v>2250</v>
      </c>
      <c r="D9" s="154" t="s">
        <v>2251</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2225</v>
      </c>
      <c r="B10" s="151" t="s">
        <v>2249</v>
      </c>
      <c r="C10" s="152" t="s">
        <v>2252</v>
      </c>
      <c r="D10" s="155" t="s">
        <v>2253</v>
      </c>
      <c r="E10" s="158" t="s">
        <v>2254</v>
      </c>
      <c r="F10" s="161" t="s">
        <v>2234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2225</v>
      </c>
      <c r="B11" s="151" t="s">
        <v>2249</v>
      </c>
      <c r="C11" s="152" t="s">
        <v>2255</v>
      </c>
      <c r="D11" s="155" t="s">
        <v>2256</v>
      </c>
      <c r="E11" s="158" t="s">
        <v>2257</v>
      </c>
      <c r="F11" s="161" t="s">
        <v>2234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2225</v>
      </c>
      <c r="B12" s="151" t="s">
        <v>2249</v>
      </c>
      <c r="C12" s="152" t="s">
        <v>2258</v>
      </c>
      <c r="D12" s="155" t="s">
        <v>2259</v>
      </c>
      <c r="E12" s="158" t="s">
        <v>2260</v>
      </c>
      <c r="F12" s="161" t="s">
        <v>2234</v>
      </c>
      <c r="G12" s="164">
        <f>IF(COUNTIF(H12:AU12,"&lt;&gt;")=0,"",SUMPRODUCT(((Recommendations[ImplStatus]="Implemented")+(Recommendations[ImplStatus]="Compensated"))*ISNUMBER(MATCH(Recommendations[Id],H12:AU12,0)))/COUNTIF(H12:AU12,"&lt;&gt;"))</f>
        <v>0</v>
      </c>
      <c r="H12" s="167" t="s">
        <v>127</v>
      </c>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2225</v>
      </c>
      <c r="B13" s="150" t="s">
        <v>2261</v>
      </c>
      <c r="C13" s="148" t="s">
        <v>2262</v>
      </c>
      <c r="D13" s="154" t="s">
        <v>2263</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2225</v>
      </c>
      <c r="B14" s="151" t="s">
        <v>2261</v>
      </c>
      <c r="C14" s="152" t="s">
        <v>2264</v>
      </c>
      <c r="D14" s="155" t="s">
        <v>2265</v>
      </c>
      <c r="E14" s="158" t="s">
        <v>2266</v>
      </c>
      <c r="F14" s="161" t="s">
        <v>2234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2225</v>
      </c>
      <c r="B15" s="151" t="s">
        <v>2261</v>
      </c>
      <c r="C15" s="152" t="s">
        <v>2267</v>
      </c>
      <c r="D15" s="155" t="s">
        <v>2268</v>
      </c>
      <c r="E15" s="158" t="s">
        <v>2269</v>
      </c>
      <c r="F15" s="161" t="s">
        <v>2234</v>
      </c>
      <c r="G15" s="164">
        <f>IF(COUNTIF(H15:AU15,"&lt;&gt;")=0,"",SUMPRODUCT(((Recommendations[ImplStatus]="Implemented")+(Recommendations[ImplStatus]="Compensated"))*ISNUMBER(MATCH(Recommendations[Id],H15:AU15,0)))/COUNTIF(H15:AU15,"&lt;&gt;"))</f>
        <v>0</v>
      </c>
      <c r="H15" s="167" t="s">
        <v>127</v>
      </c>
      <c r="I15" s="167" t="s">
        <v>134</v>
      </c>
      <c r="J15" s="167" t="s">
        <v>147</v>
      </c>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2225</v>
      </c>
      <c r="B16" s="150" t="s">
        <v>2270</v>
      </c>
      <c r="C16" s="148" t="s">
        <v>2271</v>
      </c>
      <c r="D16" s="154" t="s">
        <v>2272</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2225</v>
      </c>
      <c r="B17" s="151" t="s">
        <v>2270</v>
      </c>
      <c r="C17" s="152" t="s">
        <v>2273</v>
      </c>
      <c r="D17" s="155" t="s">
        <v>2274</v>
      </c>
      <c r="E17" s="158" t="s">
        <v>2275</v>
      </c>
      <c r="F17" s="161" t="s">
        <v>2234</v>
      </c>
      <c r="G17" s="164">
        <f>IF(COUNTIF(H17:AU17,"&lt;&gt;")=0,"",SUMPRODUCT(((Recommendations[ImplStatus]="Implemented")+(Recommendations[ImplStatus]="Compensated"))*ISNUMBER(MATCH(Recommendations[Id],H17:AU17,0)))/COUNTIF(H17:AU17,"&lt;&gt;"))</f>
        <v>0</v>
      </c>
      <c r="H17" s="167" t="s">
        <v>113</v>
      </c>
      <c r="I17" s="167" t="s">
        <v>219</v>
      </c>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2225</v>
      </c>
      <c r="B18" s="151" t="s">
        <v>2270</v>
      </c>
      <c r="C18" s="152" t="s">
        <v>2276</v>
      </c>
      <c r="D18" s="155" t="s">
        <v>2277</v>
      </c>
      <c r="E18" s="158" t="s">
        <v>2278</v>
      </c>
      <c r="F18" s="161" t="s">
        <v>2238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2225</v>
      </c>
      <c r="B19" s="151" t="s">
        <v>2270</v>
      </c>
      <c r="C19" s="152" t="s">
        <v>2279</v>
      </c>
      <c r="D19" s="155" t="s">
        <v>2280</v>
      </c>
      <c r="E19" s="158" t="s">
        <v>2281</v>
      </c>
      <c r="F19" s="161" t="s">
        <v>2234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2225</v>
      </c>
      <c r="B20" s="151" t="s">
        <v>2270</v>
      </c>
      <c r="C20" s="152" t="s">
        <v>2282</v>
      </c>
      <c r="D20" s="155" t="s">
        <v>2283</v>
      </c>
      <c r="E20" s="158" t="s">
        <v>2284</v>
      </c>
      <c r="F20" s="161" t="s">
        <v>2234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2225</v>
      </c>
      <c r="B21" s="151" t="s">
        <v>2270</v>
      </c>
      <c r="C21" s="152" t="s">
        <v>2285</v>
      </c>
      <c r="D21" s="155" t="s">
        <v>2286</v>
      </c>
      <c r="E21" s="158" t="s">
        <v>2287</v>
      </c>
      <c r="F21" s="161" t="s">
        <v>2238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2225</v>
      </c>
      <c r="B22" s="151" t="s">
        <v>2270</v>
      </c>
      <c r="C22" s="152" t="s">
        <v>2288</v>
      </c>
      <c r="D22" s="155" t="s">
        <v>2289</v>
      </c>
      <c r="E22" s="158" t="s">
        <v>2290</v>
      </c>
      <c r="F22" s="161" t="s">
        <v>2234</v>
      </c>
      <c r="G22" s="164">
        <f>IF(COUNTIF(H22:AU22,"&lt;&gt;")=0,"",SUMPRODUCT(((Recommendations[ImplStatus]="Implemented")+(Recommendations[ImplStatus]="Compensated"))*ISNUMBER(MATCH(Recommendations[Id],H22:AU22,0)))/COUNTIF(H22:AU22,"&lt;&gt;"))</f>
        <v>0</v>
      </c>
      <c r="H22" s="167" t="s">
        <v>38</v>
      </c>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2225</v>
      </c>
      <c r="B23" s="151" t="s">
        <v>2270</v>
      </c>
      <c r="C23" s="152" t="s">
        <v>2291</v>
      </c>
      <c r="D23" s="155" t="s">
        <v>2292</v>
      </c>
      <c r="E23" s="158" t="s">
        <v>2293</v>
      </c>
      <c r="F23" s="161" t="s">
        <v>2234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2225</v>
      </c>
      <c r="B24" s="150" t="s">
        <v>2294</v>
      </c>
      <c r="C24" s="148" t="s">
        <v>2295</v>
      </c>
      <c r="D24" s="154" t="s">
        <v>2296</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2225</v>
      </c>
      <c r="B25" s="151" t="s">
        <v>2294</v>
      </c>
      <c r="C25" s="152" t="s">
        <v>2297</v>
      </c>
      <c r="D25" s="155" t="s">
        <v>2298</v>
      </c>
      <c r="E25" s="158" t="s">
        <v>2299</v>
      </c>
      <c r="F25" s="161" t="s">
        <v>2234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2225</v>
      </c>
      <c r="B26" s="151" t="s">
        <v>2294</v>
      </c>
      <c r="C26" s="152" t="s">
        <v>2300</v>
      </c>
      <c r="D26" s="155" t="s">
        <v>2301</v>
      </c>
      <c r="E26" s="158" t="s">
        <v>2302</v>
      </c>
      <c r="F26" s="161" t="s">
        <v>2234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2225</v>
      </c>
      <c r="B27" s="151" t="s">
        <v>2294</v>
      </c>
      <c r="C27" s="152" t="s">
        <v>2303</v>
      </c>
      <c r="D27" s="155" t="s">
        <v>2304</v>
      </c>
      <c r="E27" s="158" t="s">
        <v>2305</v>
      </c>
      <c r="F27" s="161" t="s">
        <v>2238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2225</v>
      </c>
      <c r="B28" s="151" t="s">
        <v>2294</v>
      </c>
      <c r="C28" s="152" t="s">
        <v>2306</v>
      </c>
      <c r="D28" s="155" t="s">
        <v>2307</v>
      </c>
      <c r="E28" s="158" t="s">
        <v>2308</v>
      </c>
      <c r="F28" s="161" t="s">
        <v>2234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2225</v>
      </c>
      <c r="B29" s="150" t="s">
        <v>2309</v>
      </c>
      <c r="C29" s="148" t="s">
        <v>2310</v>
      </c>
      <c r="D29" s="154" t="s">
        <v>2311</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2225</v>
      </c>
      <c r="B30" s="151" t="s">
        <v>2309</v>
      </c>
      <c r="C30" s="152" t="s">
        <v>2312</v>
      </c>
      <c r="D30" s="155" t="s">
        <v>2313</v>
      </c>
      <c r="E30" s="158" t="s">
        <v>2314</v>
      </c>
      <c r="F30" s="161" t="s">
        <v>2248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2225</v>
      </c>
      <c r="B31" s="151" t="s">
        <v>2309</v>
      </c>
      <c r="C31" s="152" t="s">
        <v>2315</v>
      </c>
      <c r="D31" s="155" t="s">
        <v>2316</v>
      </c>
      <c r="E31" s="158" t="s">
        <v>2317</v>
      </c>
      <c r="F31" s="161" t="s">
        <v>2248</v>
      </c>
      <c r="G31" s="164">
        <f>IF(COUNTIF(H31:AU31,"&lt;&gt;")=0,"",SUMPRODUCT(((Recommendations[ImplStatus]="Implemented")+(Recommendations[ImplStatus]="Compensated"))*ISNUMBER(MATCH(Recommendations[Id],H31:AU31,0)))/COUNTIF(H31:AU31,"&lt;&gt;"))</f>
        <v>0</v>
      </c>
      <c r="H31" s="167" t="s">
        <v>80</v>
      </c>
      <c r="I31" s="167" t="s">
        <v>330</v>
      </c>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2225</v>
      </c>
      <c r="B32" s="151" t="s">
        <v>2309</v>
      </c>
      <c r="C32" s="152" t="s">
        <v>2318</v>
      </c>
      <c r="D32" s="155" t="s">
        <v>2319</v>
      </c>
      <c r="E32" s="158" t="s">
        <v>2320</v>
      </c>
      <c r="F32" s="161" t="s">
        <v>2248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2225</v>
      </c>
      <c r="B33" s="151" t="s">
        <v>2309</v>
      </c>
      <c r="C33" s="152" t="s">
        <v>2321</v>
      </c>
      <c r="D33" s="155" t="s">
        <v>2322</v>
      </c>
      <c r="E33" s="158" t="s">
        <v>2323</v>
      </c>
      <c r="F33" s="161" t="s">
        <v>2248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2225</v>
      </c>
      <c r="B34" s="151" t="s">
        <v>2309</v>
      </c>
      <c r="C34" s="152" t="s">
        <v>2324</v>
      </c>
      <c r="D34" s="155" t="s">
        <v>2325</v>
      </c>
      <c r="E34" s="158" t="s">
        <v>2326</v>
      </c>
      <c r="F34" s="161" t="s">
        <v>2248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2225</v>
      </c>
      <c r="B35" s="151" t="s">
        <v>2309</v>
      </c>
      <c r="C35" s="152" t="s">
        <v>2327</v>
      </c>
      <c r="D35" s="155" t="s">
        <v>2328</v>
      </c>
      <c r="E35" s="158" t="s">
        <v>2329</v>
      </c>
      <c r="F35" s="161" t="s">
        <v>2248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2225</v>
      </c>
      <c r="B36" s="151" t="s">
        <v>2309</v>
      </c>
      <c r="C36" s="152" t="s">
        <v>2330</v>
      </c>
      <c r="D36" s="155" t="s">
        <v>2331</v>
      </c>
      <c r="E36" s="158" t="s">
        <v>2332</v>
      </c>
      <c r="F36" s="161" t="s">
        <v>2248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2225</v>
      </c>
      <c r="B37" s="151" t="s">
        <v>2309</v>
      </c>
      <c r="C37" s="152" t="s">
        <v>2333</v>
      </c>
      <c r="D37" s="155" t="s">
        <v>2334</v>
      </c>
      <c r="E37" s="158" t="s">
        <v>2335</v>
      </c>
      <c r="F37" s="161" t="s">
        <v>2248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2225</v>
      </c>
      <c r="B38" s="151" t="s">
        <v>2309</v>
      </c>
      <c r="C38" s="152" t="s">
        <v>2336</v>
      </c>
      <c r="D38" s="155" t="s">
        <v>2337</v>
      </c>
      <c r="E38" s="158" t="s">
        <v>2338</v>
      </c>
      <c r="F38" s="161" t="s">
        <v>2248</v>
      </c>
      <c r="G38" s="164">
        <f>IF(COUNTIF(H38:AU38,"&lt;&gt;")=0,"",SUMPRODUCT(((Recommendations[ImplStatus]="Implemented")+(Recommendations[ImplStatus]="Compensated"))*ISNUMBER(MATCH(Recommendations[Id],H38:AU38,0)))/COUNTIF(H38:AU38,"&lt;&gt;"))</f>
        <v>0</v>
      </c>
      <c r="H38" s="167" t="s">
        <v>59</v>
      </c>
      <c r="I38" s="167" t="s">
        <v>94</v>
      </c>
      <c r="J38" s="167" t="s">
        <v>147</v>
      </c>
      <c r="K38" s="167" t="s">
        <v>154</v>
      </c>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2225</v>
      </c>
      <c r="B39" s="151" t="s">
        <v>2309</v>
      </c>
      <c r="C39" s="152" t="s">
        <v>2339</v>
      </c>
      <c r="D39" s="155" t="s">
        <v>2340</v>
      </c>
      <c r="E39" s="158" t="s">
        <v>2341</v>
      </c>
      <c r="F39" s="161" t="s">
        <v>2248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2342</v>
      </c>
      <c r="B40" s="149" t="s">
        <v>25</v>
      </c>
      <c r="C40" s="147" t="s">
        <v>2343</v>
      </c>
      <c r="D40" s="153" t="s">
        <v>2344</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2342</v>
      </c>
      <c r="B41" s="150" t="s">
        <v>2345</v>
      </c>
      <c r="C41" s="148" t="s">
        <v>2346</v>
      </c>
      <c r="D41" s="154" t="s">
        <v>2347</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2342</v>
      </c>
      <c r="B42" s="151" t="s">
        <v>2345</v>
      </c>
      <c r="C42" s="152" t="s">
        <v>2348</v>
      </c>
      <c r="D42" s="155" t="s">
        <v>2349</v>
      </c>
      <c r="E42" s="158" t="s">
        <v>2350</v>
      </c>
      <c r="F42" s="161" t="s">
        <v>2234</v>
      </c>
      <c r="G42" s="164">
        <f>IF(COUNTIF(H42:AU42,"&lt;&gt;")=0,"",SUMPRODUCT(((Recommendations[ImplStatus]="Implemented")+(Recommendations[ImplStatus]="Compensated"))*ISNUMBER(MATCH(Recommendations[Id],H42:AU42,0)))/COUNTIF(H42:AU42,"&lt;&gt;"))</f>
        <v>0</v>
      </c>
      <c r="H42" s="167" t="s">
        <v>134</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2342</v>
      </c>
      <c r="B43" s="151" t="s">
        <v>2345</v>
      </c>
      <c r="C43" s="152" t="s">
        <v>2351</v>
      </c>
      <c r="D43" s="155" t="s">
        <v>2352</v>
      </c>
      <c r="E43" s="158" t="s">
        <v>2353</v>
      </c>
      <c r="F43" s="161" t="s">
        <v>2234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2342</v>
      </c>
      <c r="B44" s="151" t="s">
        <v>2345</v>
      </c>
      <c r="C44" s="152" t="s">
        <v>2354</v>
      </c>
      <c r="D44" s="155" t="s">
        <v>2355</v>
      </c>
      <c r="E44" s="158" t="s">
        <v>2356</v>
      </c>
      <c r="F44" s="161" t="s">
        <v>2238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2342</v>
      </c>
      <c r="B45" s="151" t="s">
        <v>2345</v>
      </c>
      <c r="C45" s="152" t="s">
        <v>2357</v>
      </c>
      <c r="D45" s="155" t="s">
        <v>2358</v>
      </c>
      <c r="E45" s="158" t="s">
        <v>2359</v>
      </c>
      <c r="F45" s="161" t="s">
        <v>2248</v>
      </c>
      <c r="G45" s="164">
        <f>IF(COUNTIF(H45:AU45,"&lt;&gt;")=0,"",SUMPRODUCT(((Recommendations[ImplStatus]="Implemented")+(Recommendations[ImplStatus]="Compensated"))*ISNUMBER(MATCH(Recommendations[Id],H45:AU45,0)))/COUNTIF(H45:AU45,"&lt;&gt;"))</f>
        <v>0</v>
      </c>
      <c r="H45" s="167" t="s">
        <v>31</v>
      </c>
      <c r="I45" s="167" t="s">
        <v>52</v>
      </c>
      <c r="J45" s="167" t="s">
        <v>154</v>
      </c>
      <c r="K45" s="167" t="s">
        <v>302</v>
      </c>
      <c r="L45" s="167" t="s">
        <v>317</v>
      </c>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2342</v>
      </c>
      <c r="B46" s="151" t="s">
        <v>2345</v>
      </c>
      <c r="C46" s="152" t="s">
        <v>2360</v>
      </c>
      <c r="D46" s="155" t="s">
        <v>2361</v>
      </c>
      <c r="E46" s="158" t="s">
        <v>2362</v>
      </c>
      <c r="F46" s="161" t="s">
        <v>2234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2342</v>
      </c>
      <c r="B47" s="151" t="s">
        <v>2345</v>
      </c>
      <c r="C47" s="152" t="s">
        <v>2363</v>
      </c>
      <c r="D47" s="155" t="s">
        <v>2364</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2342</v>
      </c>
      <c r="B48" s="151" t="s">
        <v>2345</v>
      </c>
      <c r="C48" s="152" t="s">
        <v>2365</v>
      </c>
      <c r="D48" s="155" t="s">
        <v>2366</v>
      </c>
      <c r="E48" s="158" t="s">
        <v>2367</v>
      </c>
      <c r="F48" s="161" t="s">
        <v>2234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2342</v>
      </c>
      <c r="B49" s="151" t="s">
        <v>2345</v>
      </c>
      <c r="C49" s="152" t="s">
        <v>2368</v>
      </c>
      <c r="D49" s="155" t="s">
        <v>2369</v>
      </c>
      <c r="E49" s="158" t="s">
        <v>2370</v>
      </c>
      <c r="F49" s="161" t="s">
        <v>2238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2342</v>
      </c>
      <c r="B50" s="150" t="s">
        <v>2371</v>
      </c>
      <c r="C50" s="148" t="s">
        <v>2372</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2342</v>
      </c>
      <c r="B51" s="151" t="s">
        <v>2371</v>
      </c>
      <c r="C51" s="152" t="s">
        <v>2373</v>
      </c>
      <c r="D51" s="155" t="s">
        <v>2374</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2342</v>
      </c>
      <c r="B52" s="151" t="s">
        <v>2371</v>
      </c>
      <c r="C52" s="152" t="s">
        <v>2375</v>
      </c>
      <c r="D52" s="155" t="s">
        <v>2376</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2342</v>
      </c>
      <c r="B53" s="151" t="s">
        <v>2371</v>
      </c>
      <c r="C53" s="152" t="s">
        <v>2377</v>
      </c>
      <c r="D53" s="155" t="s">
        <v>2378</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2342</v>
      </c>
      <c r="B54" s="151" t="s">
        <v>2371</v>
      </c>
      <c r="C54" s="152" t="s">
        <v>2379</v>
      </c>
      <c r="D54" s="155" t="s">
        <v>2380</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2342</v>
      </c>
      <c r="B55" s="151" t="s">
        <v>2371</v>
      </c>
      <c r="C55" s="152" t="s">
        <v>2381</v>
      </c>
      <c r="D55" s="155" t="s">
        <v>2382</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2342</v>
      </c>
      <c r="B56" s="150" t="s">
        <v>497</v>
      </c>
      <c r="C56" s="148" t="s">
        <v>2383</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2342</v>
      </c>
      <c r="B57" s="151" t="s">
        <v>497</v>
      </c>
      <c r="C57" s="152" t="s">
        <v>2384</v>
      </c>
      <c r="D57" s="155" t="s">
        <v>2385</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2342</v>
      </c>
      <c r="B58" s="151" t="s">
        <v>497</v>
      </c>
      <c r="C58" s="152" t="s">
        <v>2386</v>
      </c>
      <c r="D58" s="155" t="s">
        <v>2387</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2342</v>
      </c>
      <c r="B59" s="151" t="s">
        <v>497</v>
      </c>
      <c r="C59" s="152" t="s">
        <v>2388</v>
      </c>
      <c r="D59" s="155" t="s">
        <v>2389</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2342</v>
      </c>
      <c r="B60" s="151" t="s">
        <v>497</v>
      </c>
      <c r="C60" s="152" t="s">
        <v>2390</v>
      </c>
      <c r="D60" s="155" t="s">
        <v>2391</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2342</v>
      </c>
      <c r="B61" s="150" t="s">
        <v>2392</v>
      </c>
      <c r="C61" s="148" t="s">
        <v>2393</v>
      </c>
      <c r="D61" s="154" t="s">
        <v>2394</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2342</v>
      </c>
      <c r="B62" s="151" t="s">
        <v>2392</v>
      </c>
      <c r="C62" s="152" t="s">
        <v>2395</v>
      </c>
      <c r="D62" s="155" t="s">
        <v>2396</v>
      </c>
      <c r="E62" s="158" t="s">
        <v>2397</v>
      </c>
      <c r="F62" s="161" t="s">
        <v>2234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2342</v>
      </c>
      <c r="B63" s="151" t="s">
        <v>2392</v>
      </c>
      <c r="C63" s="152" t="s">
        <v>2398</v>
      </c>
      <c r="D63" s="155" t="s">
        <v>2399</v>
      </c>
      <c r="E63" s="158" t="s">
        <v>2400</v>
      </c>
      <c r="F63" s="161" t="s">
        <v>2238</v>
      </c>
      <c r="G63" s="164">
        <f>IF(COUNTIF(H63:AU63,"&lt;&gt;")=0,"",SUMPRODUCT(((Recommendations[ImplStatus]="Implemented")+(Recommendations[ImplStatus]="Compensated"))*ISNUMBER(MATCH(Recommendations[Id],H63:AU63,0)))/COUNTIF(H63:AU63,"&lt;&gt;"))</f>
        <v>0</v>
      </c>
      <c r="H63" s="167" t="s">
        <v>59</v>
      </c>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2342</v>
      </c>
      <c r="B64" s="151" t="s">
        <v>2392</v>
      </c>
      <c r="C64" s="152" t="s">
        <v>2401</v>
      </c>
      <c r="D64" s="155" t="s">
        <v>2402</v>
      </c>
      <c r="E64" s="158" t="s">
        <v>2403</v>
      </c>
      <c r="F64" s="161" t="s">
        <v>2234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2342</v>
      </c>
      <c r="B65" s="151" t="s">
        <v>2392</v>
      </c>
      <c r="C65" s="152" t="s">
        <v>2404</v>
      </c>
      <c r="D65" s="155" t="s">
        <v>2405</v>
      </c>
      <c r="E65" s="158" t="s">
        <v>2406</v>
      </c>
      <c r="F65" s="161" t="s">
        <v>2234</v>
      </c>
      <c r="G65" s="164">
        <f>IF(COUNTIF(H65:AU65,"&lt;&gt;")=0,"",SUMPRODUCT(((Recommendations[ImplStatus]="Implemented")+(Recommendations[ImplStatus]="Compensated"))*ISNUMBER(MATCH(Recommendations[Id],H65:AU65,0)))/COUNTIF(H65:AU65,"&lt;&gt;"))</f>
        <v>0</v>
      </c>
      <c r="H65" s="167" t="s">
        <v>254</v>
      </c>
      <c r="I65" s="167" t="s">
        <v>272</v>
      </c>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2342</v>
      </c>
      <c r="B66" s="150" t="s">
        <v>2000</v>
      </c>
      <c r="C66" s="148" t="s">
        <v>2407</v>
      </c>
      <c r="D66" s="154" t="s">
        <v>2408</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2342</v>
      </c>
      <c r="B67" s="151" t="s">
        <v>2000</v>
      </c>
      <c r="C67" s="152" t="s">
        <v>2409</v>
      </c>
      <c r="D67" s="155" t="s">
        <v>2410</v>
      </c>
      <c r="E67" s="158" t="s">
        <v>2411</v>
      </c>
      <c r="F67" s="161" t="s">
        <v>2234</v>
      </c>
      <c r="G67" s="164">
        <f>IF(COUNTIF(H67:AU67,"&lt;&gt;")=0,"",SUMPRODUCT(((Recommendations[ImplStatus]="Implemented")+(Recommendations[ImplStatus]="Compensated"))*ISNUMBER(MATCH(Recommendations[Id],H67:AU67,0)))/COUNTIF(H67:AU67,"&lt;&gt;"))</f>
        <v>0</v>
      </c>
      <c r="H67" s="167" t="s">
        <v>232</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2342</v>
      </c>
      <c r="B68" s="151" t="s">
        <v>2000</v>
      </c>
      <c r="C68" s="152" t="s">
        <v>2412</v>
      </c>
      <c r="D68" s="155" t="s">
        <v>2413</v>
      </c>
      <c r="E68" s="158" t="s">
        <v>2414</v>
      </c>
      <c r="F68" s="161" t="s">
        <v>2234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2342</v>
      </c>
      <c r="B69" s="151" t="s">
        <v>2000</v>
      </c>
      <c r="C69" s="152" t="s">
        <v>2415</v>
      </c>
      <c r="D69" s="155" t="s">
        <v>2416</v>
      </c>
      <c r="E69" s="158" t="s">
        <v>2417</v>
      </c>
      <c r="F69" s="161" t="s">
        <v>2238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2342</v>
      </c>
      <c r="B70" s="151" t="s">
        <v>2000</v>
      </c>
      <c r="C70" s="152" t="s">
        <v>2418</v>
      </c>
      <c r="D70" s="155" t="s">
        <v>2419</v>
      </c>
      <c r="E70" s="158" t="s">
        <v>2420</v>
      </c>
      <c r="F70" s="161" t="s">
        <v>2234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2342</v>
      </c>
      <c r="B71" s="151" t="s">
        <v>2000</v>
      </c>
      <c r="C71" s="152" t="s">
        <v>2421</v>
      </c>
      <c r="D71" s="155" t="s">
        <v>2422</v>
      </c>
      <c r="E71" s="158" t="s">
        <v>2423</v>
      </c>
      <c r="F71" s="161" t="s">
        <v>2234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2342</v>
      </c>
      <c r="B72" s="151" t="s">
        <v>2000</v>
      </c>
      <c r="C72" s="152" t="s">
        <v>2424</v>
      </c>
      <c r="D72" s="155" t="s">
        <v>2425</v>
      </c>
      <c r="E72" s="158" t="s">
        <v>2426</v>
      </c>
      <c r="F72" s="161" t="s">
        <v>2234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2342</v>
      </c>
      <c r="B73" s="151" t="s">
        <v>2000</v>
      </c>
      <c r="C73" s="152" t="s">
        <v>2427</v>
      </c>
      <c r="D73" s="155" t="s">
        <v>2428</v>
      </c>
      <c r="E73" s="158" t="s">
        <v>2429</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2342</v>
      </c>
      <c r="B74" s="151" t="s">
        <v>2000</v>
      </c>
      <c r="C74" s="152" t="s">
        <v>2430</v>
      </c>
      <c r="D74" s="155" t="s">
        <v>2431</v>
      </c>
      <c r="E74" s="158" t="s">
        <v>2432</v>
      </c>
      <c r="F74" s="161" t="s">
        <v>2238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2342</v>
      </c>
      <c r="B75" s="151" t="s">
        <v>2000</v>
      </c>
      <c r="C75" s="152" t="s">
        <v>2433</v>
      </c>
      <c r="D75" s="155" t="s">
        <v>2434</v>
      </c>
      <c r="E75" s="158" t="s">
        <v>2435</v>
      </c>
      <c r="F75" s="161" t="s">
        <v>2248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2342</v>
      </c>
      <c r="B76" s="151" t="s">
        <v>2000</v>
      </c>
      <c r="C76" s="152" t="s">
        <v>2436</v>
      </c>
      <c r="D76" s="155" t="s">
        <v>2437</v>
      </c>
      <c r="E76" s="158" t="s">
        <v>2438</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2342</v>
      </c>
      <c r="B77" s="150" t="s">
        <v>2270</v>
      </c>
      <c r="C77" s="148" t="s">
        <v>2439</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2342</v>
      </c>
      <c r="B78" s="151" t="s">
        <v>2270</v>
      </c>
      <c r="C78" s="152" t="s">
        <v>2440</v>
      </c>
      <c r="D78" s="155" t="s">
        <v>2441</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2342</v>
      </c>
      <c r="B79" s="151" t="s">
        <v>2270</v>
      </c>
      <c r="C79" s="152" t="s">
        <v>2442</v>
      </c>
      <c r="D79" s="155" t="s">
        <v>2443</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2342</v>
      </c>
      <c r="B80" s="151" t="s">
        <v>2270</v>
      </c>
      <c r="C80" s="152" t="s">
        <v>2444</v>
      </c>
      <c r="D80" s="155" t="s">
        <v>2445</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2342</v>
      </c>
      <c r="B81" s="150" t="s">
        <v>2198</v>
      </c>
      <c r="C81" s="148" t="s">
        <v>2446</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2342</v>
      </c>
      <c r="B82" s="151" t="s">
        <v>2198</v>
      </c>
      <c r="C82" s="152" t="s">
        <v>2447</v>
      </c>
      <c r="D82" s="155" t="s">
        <v>2448</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2342</v>
      </c>
      <c r="B83" s="151" t="s">
        <v>2198</v>
      </c>
      <c r="C83" s="152" t="s">
        <v>2449</v>
      </c>
      <c r="D83" s="155" t="s">
        <v>2450</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2342</v>
      </c>
      <c r="B84" s="151" t="s">
        <v>2198</v>
      </c>
      <c r="C84" s="152" t="s">
        <v>2451</v>
      </c>
      <c r="D84" s="155" t="s">
        <v>2452</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2342</v>
      </c>
      <c r="B85" s="151" t="s">
        <v>2198</v>
      </c>
      <c r="C85" s="152" t="s">
        <v>2453</v>
      </c>
      <c r="D85" s="155" t="s">
        <v>2454</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2342</v>
      </c>
      <c r="B86" s="151" t="s">
        <v>2198</v>
      </c>
      <c r="C86" s="152" t="s">
        <v>2455</v>
      </c>
      <c r="D86" s="155" t="s">
        <v>2456</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2457</v>
      </c>
      <c r="B87" s="149" t="s">
        <v>25</v>
      </c>
      <c r="C87" s="147" t="s">
        <v>2458</v>
      </c>
      <c r="D87" s="153" t="s">
        <v>2459</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2457</v>
      </c>
      <c r="B88" s="150" t="s">
        <v>2460</v>
      </c>
      <c r="C88" s="148" t="s">
        <v>2461</v>
      </c>
      <c r="D88" s="154" t="s">
        <v>2462</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2457</v>
      </c>
      <c r="B89" s="151" t="s">
        <v>2460</v>
      </c>
      <c r="C89" s="152" t="s">
        <v>2463</v>
      </c>
      <c r="D89" s="155" t="s">
        <v>2464</v>
      </c>
      <c r="E89" s="158" t="s">
        <v>2465</v>
      </c>
      <c r="F89" s="161" t="s">
        <v>2234</v>
      </c>
      <c r="G89" s="164">
        <f>IF(COUNTIF(H89:AU89,"&lt;&gt;")=0,"",SUMPRODUCT(((Recommendations[ImplStatus]="Implemented")+(Recommendations[ImplStatus]="Compensated"))*ISNUMBER(MATCH(Recommendations[Id],H89:AU89,0)))/COUNTIF(H89:AU89,"&lt;&gt;"))</f>
        <v>0</v>
      </c>
      <c r="H89" s="167" t="s">
        <v>52</v>
      </c>
      <c r="I89" s="167" t="s">
        <v>73</v>
      </c>
      <c r="J89" s="167" t="s">
        <v>113</v>
      </c>
      <c r="K89" s="167" t="s">
        <v>167</v>
      </c>
      <c r="L89" s="167" t="s">
        <v>226</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2457</v>
      </c>
      <c r="B90" s="151" t="s">
        <v>2460</v>
      </c>
      <c r="C90" s="152" t="s">
        <v>2466</v>
      </c>
      <c r="D90" s="155" t="s">
        <v>2467</v>
      </c>
      <c r="E90" s="158" t="s">
        <v>2468</v>
      </c>
      <c r="F90" s="161" t="s">
        <v>2238</v>
      </c>
      <c r="G90" s="164">
        <f>IF(COUNTIF(H90:AU90,"&lt;&gt;")=0,"",SUMPRODUCT(((Recommendations[ImplStatus]="Implemented")+(Recommendations[ImplStatus]="Compensated"))*ISNUMBER(MATCH(Recommendations[Id],H90:AU90,0)))/COUNTIF(H90:AU90,"&lt;&gt;"))</f>
        <v>0</v>
      </c>
      <c r="H90" s="167" t="s">
        <v>266</v>
      </c>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2457</v>
      </c>
      <c r="B91" s="151" t="s">
        <v>2460</v>
      </c>
      <c r="C91" s="152" t="s">
        <v>2469</v>
      </c>
      <c r="D91" s="155" t="s">
        <v>2470</v>
      </c>
      <c r="E91" s="158" t="s">
        <v>2471</v>
      </c>
      <c r="F91" s="161" t="s">
        <v>2234</v>
      </c>
      <c r="G91" s="164">
        <f>IF(COUNTIF(H91:AU91,"&lt;&gt;")=0,"",SUMPRODUCT(((Recommendations[ImplStatus]="Implemented")+(Recommendations[ImplStatus]="Compensated"))*ISNUMBER(MATCH(Recommendations[Id],H91:AU91,0)))/COUNTIF(H91:AU91,"&lt;&gt;"))</f>
        <v>0</v>
      </c>
      <c r="H91" s="167" t="s">
        <v>261</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2457</v>
      </c>
      <c r="B92" s="151" t="s">
        <v>2460</v>
      </c>
      <c r="C92" s="152" t="s">
        <v>2472</v>
      </c>
      <c r="D92" s="155" t="s">
        <v>2473</v>
      </c>
      <c r="E92" s="158" t="s">
        <v>2474</v>
      </c>
      <c r="F92" s="161" t="s">
        <v>2234</v>
      </c>
      <c r="G92" s="164">
        <f>IF(COUNTIF(H92:AU92,"&lt;&gt;")=0,"",SUMPRODUCT(((Recommendations[ImplStatus]="Implemented")+(Recommendations[ImplStatus]="Compensated"))*ISNUMBER(MATCH(Recommendations[Id],H92:AU92,0)))/COUNTIF(H92:AU92,"&lt;&gt;"))</f>
        <v>0</v>
      </c>
      <c r="H92" s="167" t="s">
        <v>219</v>
      </c>
      <c r="I92" s="167" t="s">
        <v>226</v>
      </c>
      <c r="J92" s="167" t="s">
        <v>297</v>
      </c>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2457</v>
      </c>
      <c r="B93" s="151" t="s">
        <v>2460</v>
      </c>
      <c r="C93" s="152" t="s">
        <v>2475</v>
      </c>
      <c r="D93" s="155" t="s">
        <v>2476</v>
      </c>
      <c r="E93" s="158" t="s">
        <v>2477</v>
      </c>
      <c r="F93" s="161" t="s">
        <v>2234</v>
      </c>
      <c r="G93" s="164">
        <f>IF(COUNTIF(H93:AU93,"&lt;&gt;")=0,"",SUMPRODUCT(((Recommendations[ImplStatus]="Implemented")+(Recommendations[ImplStatus]="Compensated"))*ISNUMBER(MATCH(Recommendations[Id],H93:AU93,0)))/COUNTIF(H93:AU93,"&lt;&gt;"))</f>
        <v>0</v>
      </c>
      <c r="H93" s="167" t="s">
        <v>38</v>
      </c>
      <c r="I93" s="167" t="s">
        <v>59</v>
      </c>
      <c r="J93" s="167" t="s">
        <v>141</v>
      </c>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2457</v>
      </c>
      <c r="B94" s="151" t="s">
        <v>2460</v>
      </c>
      <c r="C94" s="152" t="s">
        <v>2478</v>
      </c>
      <c r="D94" s="155" t="s">
        <v>2479</v>
      </c>
      <c r="E94" s="158" t="s">
        <v>2480</v>
      </c>
      <c r="F94" s="161" t="s">
        <v>2238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2457</v>
      </c>
      <c r="B95" s="150" t="s">
        <v>2481</v>
      </c>
      <c r="C95" s="148" t="s">
        <v>2482</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2457</v>
      </c>
      <c r="B96" s="151" t="s">
        <v>2481</v>
      </c>
      <c r="C96" s="152" t="s">
        <v>2483</v>
      </c>
      <c r="D96" s="155" t="s">
        <v>2484</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2457</v>
      </c>
      <c r="B97" s="151" t="s">
        <v>2481</v>
      </c>
      <c r="C97" s="152" t="s">
        <v>2485</v>
      </c>
      <c r="D97" s="155" t="s">
        <v>2486</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2457</v>
      </c>
      <c r="B98" s="151" t="s">
        <v>2481</v>
      </c>
      <c r="C98" s="152" t="s">
        <v>2487</v>
      </c>
      <c r="D98" s="155" t="s">
        <v>2488</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2457</v>
      </c>
      <c r="B99" s="151" t="s">
        <v>2481</v>
      </c>
      <c r="C99" s="152" t="s">
        <v>2489</v>
      </c>
      <c r="D99" s="155" t="s">
        <v>2490</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2457</v>
      </c>
      <c r="B100" s="151" t="s">
        <v>2481</v>
      </c>
      <c r="C100" s="152" t="s">
        <v>2491</v>
      </c>
      <c r="D100" s="155" t="s">
        <v>2492</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2457</v>
      </c>
      <c r="B101" s="151" t="s">
        <v>2481</v>
      </c>
      <c r="C101" s="152" t="s">
        <v>2493</v>
      </c>
      <c r="D101" s="155" t="s">
        <v>2494</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2457</v>
      </c>
      <c r="B102" s="151" t="s">
        <v>2481</v>
      </c>
      <c r="C102" s="152" t="s">
        <v>2495</v>
      </c>
      <c r="D102" s="155" t="s">
        <v>2496</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2457</v>
      </c>
      <c r="B103" s="150" t="s">
        <v>1641</v>
      </c>
      <c r="C103" s="148" t="s">
        <v>2497</v>
      </c>
      <c r="D103" s="154" t="s">
        <v>2498</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2457</v>
      </c>
      <c r="B104" s="151" t="s">
        <v>1641</v>
      </c>
      <c r="C104" s="152" t="s">
        <v>2499</v>
      </c>
      <c r="D104" s="155" t="s">
        <v>2500</v>
      </c>
      <c r="E104" s="158" t="s">
        <v>2501</v>
      </c>
      <c r="F104" s="161" t="s">
        <v>2234</v>
      </c>
      <c r="G104" s="164">
        <f>IF(COUNTIF(H104:AU104,"&lt;&gt;")=0,"",SUMPRODUCT(((Recommendations[ImplStatus]="Implemented")+(Recommendations[ImplStatus]="Compensated"))*ISNUMBER(MATCH(Recommendations[Id],H104:AU104,0)))/COUNTIF(H104:AU104,"&lt;&gt;"))</f>
        <v>0</v>
      </c>
      <c r="H104" s="167" t="s">
        <v>87</v>
      </c>
      <c r="I104" s="167" t="s">
        <v>254</v>
      </c>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2457</v>
      </c>
      <c r="B105" s="151" t="s">
        <v>1641</v>
      </c>
      <c r="C105" s="152" t="s">
        <v>2502</v>
      </c>
      <c r="D105" s="155" t="s">
        <v>2503</v>
      </c>
      <c r="E105" s="158" t="s">
        <v>2504</v>
      </c>
      <c r="F105" s="161" t="s">
        <v>2238</v>
      </c>
      <c r="G105" s="164">
        <f>IF(COUNTIF(H105:AU105,"&lt;&gt;")=0,"",SUMPRODUCT(((Recommendations[ImplStatus]="Implemented")+(Recommendations[ImplStatus]="Compensated"))*ISNUMBER(MATCH(Recommendations[Id],H105:AU105,0)))/COUNTIF(H105:AU105,"&lt;&gt;"))</f>
        <v>0</v>
      </c>
      <c r="H105" s="167" t="s">
        <v>31</v>
      </c>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2457</v>
      </c>
      <c r="B106" s="151" t="s">
        <v>1641</v>
      </c>
      <c r="C106" s="152" t="s">
        <v>2505</v>
      </c>
      <c r="D106" s="155" t="s">
        <v>2506</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2457</v>
      </c>
      <c r="B107" s="151" t="s">
        <v>1641</v>
      </c>
      <c r="C107" s="152" t="s">
        <v>2507</v>
      </c>
      <c r="D107" s="155" t="s">
        <v>2508</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2457</v>
      </c>
      <c r="B108" s="151" t="s">
        <v>1641</v>
      </c>
      <c r="C108" s="152" t="s">
        <v>2509</v>
      </c>
      <c r="D108" s="155" t="s">
        <v>2510</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2457</v>
      </c>
      <c r="B109" s="150" t="s">
        <v>2511</v>
      </c>
      <c r="C109" s="148" t="s">
        <v>2512</v>
      </c>
      <c r="D109" s="154" t="s">
        <v>2513</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2457</v>
      </c>
      <c r="B110" s="151" t="s">
        <v>2511</v>
      </c>
      <c r="C110" s="152" t="s">
        <v>2514</v>
      </c>
      <c r="D110" s="155" t="s">
        <v>2515</v>
      </c>
      <c r="E110" s="158" t="s">
        <v>2516</v>
      </c>
      <c r="F110" s="161" t="s">
        <v>2234</v>
      </c>
      <c r="G110" s="164">
        <f>IF(COUNTIF(H110:AU110,"&lt;&gt;")=0,"",SUMPRODUCT(((Recommendations[ImplStatus]="Implemented")+(Recommendations[ImplStatus]="Compensated"))*ISNUMBER(MATCH(Recommendations[Id],H110:AU110,0)))/COUNTIF(H110:AU110,"&lt;&gt;"))</f>
        <v>0</v>
      </c>
      <c r="H110" s="167" t="s">
        <v>219</v>
      </c>
      <c r="I110" s="167" t="s">
        <v>226</v>
      </c>
      <c r="J110" s="167" t="s">
        <v>292</v>
      </c>
      <c r="K110" s="167" t="s">
        <v>297</v>
      </c>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2457</v>
      </c>
      <c r="B111" s="151" t="s">
        <v>2511</v>
      </c>
      <c r="C111" s="152" t="s">
        <v>2517</v>
      </c>
      <c r="D111" s="155" t="s">
        <v>2518</v>
      </c>
      <c r="E111" s="158" t="s">
        <v>2519</v>
      </c>
      <c r="F111" s="161" t="s">
        <v>2234</v>
      </c>
      <c r="G111" s="164">
        <f>IF(COUNTIF(H111:AU111,"&lt;&gt;")=0,"",SUMPRODUCT(((Recommendations[ImplStatus]="Implemented")+(Recommendations[ImplStatus]="Compensated"))*ISNUMBER(MATCH(Recommendations[Id],H111:AU111,0)))/COUNTIF(H111:AU111,"&lt;&gt;"))</f>
        <v>0</v>
      </c>
      <c r="H111" s="167" t="s">
        <v>330</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2457</v>
      </c>
      <c r="B112" s="151" t="s">
        <v>2511</v>
      </c>
      <c r="C112" s="152" t="s">
        <v>2520</v>
      </c>
      <c r="D112" s="155" t="s">
        <v>2521</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2457</v>
      </c>
      <c r="B113" s="151" t="s">
        <v>2511</v>
      </c>
      <c r="C113" s="152" t="s">
        <v>2522</v>
      </c>
      <c r="D113" s="155" t="s">
        <v>2523</v>
      </c>
      <c r="E113" s="158"/>
      <c r="F113" s="161" t="s">
        <v>25</v>
      </c>
      <c r="G113" s="164">
        <f>IF(COUNTIF(H113:AU113,"&lt;&gt;")=0,"",SUMPRODUCT(((Recommendations[ImplStatus]="Implemented")+(Recommendations[ImplStatus]="Compensated"))*ISNUMBER(MATCH(Recommendations[Id],H113:AU113,0)))/COUNTIF(H113:AU113,"&lt;&gt;"))</f>
        <v>0</v>
      </c>
      <c r="H113" s="167" t="s">
        <v>292</v>
      </c>
      <c r="I113" s="167" t="s">
        <v>297</v>
      </c>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2457</v>
      </c>
      <c r="B114" s="151" t="s">
        <v>2511</v>
      </c>
      <c r="C114" s="152" t="s">
        <v>2524</v>
      </c>
      <c r="D114" s="155" t="s">
        <v>2525</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2457</v>
      </c>
      <c r="B115" s="151" t="s">
        <v>2511</v>
      </c>
      <c r="C115" s="152" t="s">
        <v>2526</v>
      </c>
      <c r="D115" s="155" t="s">
        <v>2527</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2457</v>
      </c>
      <c r="B116" s="151" t="s">
        <v>2511</v>
      </c>
      <c r="C116" s="152" t="s">
        <v>2528</v>
      </c>
      <c r="D116" s="155" t="s">
        <v>2529</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2457</v>
      </c>
      <c r="B117" s="151" t="s">
        <v>2511</v>
      </c>
      <c r="C117" s="152" t="s">
        <v>2530</v>
      </c>
      <c r="D117" s="155" t="s">
        <v>2531</v>
      </c>
      <c r="E117" s="158"/>
      <c r="F117" s="161" t="s">
        <v>25</v>
      </c>
      <c r="G117" s="164">
        <f>IF(COUNTIF(H117:AU117,"&lt;&gt;")=0,"",SUMPRODUCT(((Recommendations[ImplStatus]="Implemented")+(Recommendations[ImplStatus]="Compensated"))*ISNUMBER(MATCH(Recommendations[Id],H117:AU117,0)))/COUNTIF(H117:AU117,"&lt;&gt;"))</f>
        <v>0</v>
      </c>
      <c r="H117" s="167" t="s">
        <v>292</v>
      </c>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2457</v>
      </c>
      <c r="B118" s="151" t="s">
        <v>2511</v>
      </c>
      <c r="C118" s="152" t="s">
        <v>2532</v>
      </c>
      <c r="D118" s="155" t="s">
        <v>2533</v>
      </c>
      <c r="E118" s="158" t="s">
        <v>2534</v>
      </c>
      <c r="F118" s="161" t="s">
        <v>2234</v>
      </c>
      <c r="G118" s="164">
        <f>IF(COUNTIF(H118:AU118,"&lt;&gt;")=0,"",SUMPRODUCT(((Recommendations[ImplStatus]="Implemented")+(Recommendations[ImplStatus]="Compensated"))*ISNUMBER(MATCH(Recommendations[Id],H118:AU118,0)))/COUNTIF(H118:AU118,"&lt;&gt;"))</f>
        <v>0</v>
      </c>
      <c r="H118" s="167" t="s">
        <v>45</v>
      </c>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2457</v>
      </c>
      <c r="B119" s="151" t="s">
        <v>2511</v>
      </c>
      <c r="C119" s="152" t="s">
        <v>2535</v>
      </c>
      <c r="D119" s="155" t="s">
        <v>2536</v>
      </c>
      <c r="E119" s="158" t="s">
        <v>2537</v>
      </c>
      <c r="F119" s="161" t="s">
        <v>2234</v>
      </c>
      <c r="G119" s="164">
        <f>IF(COUNTIF(H119:AU119,"&lt;&gt;")=0,"",SUMPRODUCT(((Recommendations[ImplStatus]="Implemented")+(Recommendations[ImplStatus]="Compensated"))*ISNUMBER(MATCH(Recommendations[Id],H119:AU119,0)))/COUNTIF(H119:AU119,"&lt;&gt;"))</f>
        <v>0</v>
      </c>
      <c r="H119" s="167" t="s">
        <v>119</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2457</v>
      </c>
      <c r="B120" s="150" t="s">
        <v>2538</v>
      </c>
      <c r="C120" s="148" t="s">
        <v>2539</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2457</v>
      </c>
      <c r="B121" s="151" t="s">
        <v>2538</v>
      </c>
      <c r="C121" s="152" t="s">
        <v>2540</v>
      </c>
      <c r="D121" s="155" t="s">
        <v>2541</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2457</v>
      </c>
      <c r="B122" s="151" t="s">
        <v>2538</v>
      </c>
      <c r="C122" s="152" t="s">
        <v>2542</v>
      </c>
      <c r="D122" s="155" t="s">
        <v>2543</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2457</v>
      </c>
      <c r="B123" s="151" t="s">
        <v>2538</v>
      </c>
      <c r="C123" s="152" t="s">
        <v>2544</v>
      </c>
      <c r="D123" s="155" t="s">
        <v>2545</v>
      </c>
      <c r="E123" s="158"/>
      <c r="F123" s="161" t="s">
        <v>25</v>
      </c>
      <c r="G123" s="164">
        <f>IF(COUNTIF(H123:AU123,"&lt;&gt;")=0,"",SUMPRODUCT(((Recommendations[ImplStatus]="Implemented")+(Recommendations[ImplStatus]="Compensated"))*ISNUMBER(MATCH(Recommendations[Id],H123:AU123,0)))/COUNTIF(H123:AU123,"&lt;&gt;"))</f>
        <v>0</v>
      </c>
      <c r="H123" s="167" t="s">
        <v>211</v>
      </c>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2457</v>
      </c>
      <c r="B124" s="151" t="s">
        <v>2538</v>
      </c>
      <c r="C124" s="152" t="s">
        <v>2546</v>
      </c>
      <c r="D124" s="155" t="s">
        <v>2547</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2457</v>
      </c>
      <c r="B125" s="151" t="s">
        <v>2538</v>
      </c>
      <c r="C125" s="152" t="s">
        <v>2548</v>
      </c>
      <c r="D125" s="155" t="s">
        <v>2549</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2457</v>
      </c>
      <c r="B126" s="151" t="s">
        <v>2538</v>
      </c>
      <c r="C126" s="152" t="s">
        <v>2550</v>
      </c>
      <c r="D126" s="155" t="s">
        <v>2551</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2457</v>
      </c>
      <c r="B127" s="151" t="s">
        <v>2538</v>
      </c>
      <c r="C127" s="152" t="s">
        <v>2552</v>
      </c>
      <c r="D127" s="155" t="s">
        <v>2553</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2457</v>
      </c>
      <c r="B128" s="151" t="s">
        <v>2538</v>
      </c>
      <c r="C128" s="152" t="s">
        <v>2554</v>
      </c>
      <c r="D128" s="155" t="s">
        <v>2555</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2457</v>
      </c>
      <c r="B129" s="151" t="s">
        <v>2538</v>
      </c>
      <c r="C129" s="152" t="s">
        <v>2556</v>
      </c>
      <c r="D129" s="155" t="s">
        <v>2557</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2457</v>
      </c>
      <c r="B130" s="151" t="s">
        <v>2538</v>
      </c>
      <c r="C130" s="152" t="s">
        <v>2558</v>
      </c>
      <c r="D130" s="155" t="s">
        <v>2559</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2457</v>
      </c>
      <c r="B131" s="151" t="s">
        <v>2538</v>
      </c>
      <c r="C131" s="152" t="s">
        <v>2560</v>
      </c>
      <c r="D131" s="155" t="s">
        <v>2561</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2457</v>
      </c>
      <c r="B132" s="151" t="s">
        <v>2538</v>
      </c>
      <c r="C132" s="152" t="s">
        <v>2562</v>
      </c>
      <c r="D132" s="155" t="s">
        <v>2563</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2457</v>
      </c>
      <c r="B133" s="150" t="s">
        <v>2564</v>
      </c>
      <c r="C133" s="148" t="s">
        <v>2565</v>
      </c>
      <c r="D133" s="154" t="s">
        <v>2566</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2457</v>
      </c>
      <c r="B134" s="151" t="s">
        <v>2564</v>
      </c>
      <c r="C134" s="152" t="s">
        <v>2567</v>
      </c>
      <c r="D134" s="155" t="s">
        <v>2568</v>
      </c>
      <c r="E134" s="158" t="s">
        <v>2569</v>
      </c>
      <c r="F134" s="161" t="s">
        <v>2238</v>
      </c>
      <c r="G134" s="164">
        <f>IF(COUNTIF(H134:AU134,"&lt;&gt;")=0,"",SUMPRODUCT(((Recommendations[ImplStatus]="Implemented")+(Recommendations[ImplStatus]="Compensated"))*ISNUMBER(MATCH(Recommendations[Id],H134:AU134,0)))/COUNTIF(H134:AU134,"&lt;&gt;"))</f>
        <v>0</v>
      </c>
      <c r="H134" s="167" t="s">
        <v>45</v>
      </c>
      <c r="I134" s="167" t="s">
        <v>52</v>
      </c>
      <c r="J134" s="167" t="s">
        <v>65</v>
      </c>
      <c r="K134" s="167" t="s">
        <v>161</v>
      </c>
      <c r="L134" s="167" t="s">
        <v>178</v>
      </c>
      <c r="M134" s="167" t="s">
        <v>185</v>
      </c>
      <c r="N134" s="167" t="s">
        <v>266</v>
      </c>
      <c r="O134" s="167" t="s">
        <v>330</v>
      </c>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2457</v>
      </c>
      <c r="B135" s="151" t="s">
        <v>2564</v>
      </c>
      <c r="C135" s="152" t="s">
        <v>2570</v>
      </c>
      <c r="D135" s="155" t="s">
        <v>2571</v>
      </c>
      <c r="E135" s="158" t="s">
        <v>2572</v>
      </c>
      <c r="F135" s="161" t="s">
        <v>2238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2457</v>
      </c>
      <c r="B136" s="151" t="s">
        <v>2564</v>
      </c>
      <c r="C136" s="152" t="s">
        <v>2573</v>
      </c>
      <c r="D136" s="155" t="s">
        <v>2574</v>
      </c>
      <c r="E136" s="158" t="s">
        <v>2575</v>
      </c>
      <c r="F136" s="161" t="s">
        <v>2234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2457</v>
      </c>
      <c r="B137" s="151" t="s">
        <v>2564</v>
      </c>
      <c r="C137" s="152" t="s">
        <v>2576</v>
      </c>
      <c r="D137" s="155" t="s">
        <v>2577</v>
      </c>
      <c r="E137" s="158" t="s">
        <v>2578</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2457</v>
      </c>
      <c r="B138" s="150" t="s">
        <v>1874</v>
      </c>
      <c r="C138" s="148" t="s">
        <v>2579</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2457</v>
      </c>
      <c r="B139" s="151" t="s">
        <v>1874</v>
      </c>
      <c r="C139" s="152" t="s">
        <v>2580</v>
      </c>
      <c r="D139" s="155" t="s">
        <v>2581</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2457</v>
      </c>
      <c r="B140" s="151" t="s">
        <v>1874</v>
      </c>
      <c r="C140" s="152" t="s">
        <v>2582</v>
      </c>
      <c r="D140" s="155" t="s">
        <v>2583</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2457</v>
      </c>
      <c r="B141" s="150" t="s">
        <v>2584</v>
      </c>
      <c r="C141" s="148" t="s">
        <v>2585</v>
      </c>
      <c r="D141" s="154" t="s">
        <v>2586</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2457</v>
      </c>
      <c r="B142" s="151" t="s">
        <v>2584</v>
      </c>
      <c r="C142" s="152" t="s">
        <v>2587</v>
      </c>
      <c r="D142" s="155" t="s">
        <v>2588</v>
      </c>
      <c r="E142" s="158" t="s">
        <v>2589</v>
      </c>
      <c r="F142" s="161" t="s">
        <v>2234</v>
      </c>
      <c r="G142" s="164">
        <f>IF(COUNTIF(H142:AU142,"&lt;&gt;")=0,"",SUMPRODUCT(((Recommendations[ImplStatus]="Implemented")+(Recommendations[ImplStatus]="Compensated"))*ISNUMBER(MATCH(Recommendations[Id],H142:AU142,0)))/COUNTIF(H142:AU142,"&lt;&gt;"))</f>
        <v>0</v>
      </c>
      <c r="H142" s="167" t="s">
        <v>80</v>
      </c>
      <c r="I142" s="167" t="s">
        <v>87</v>
      </c>
      <c r="J142" s="167" t="s">
        <v>127</v>
      </c>
      <c r="K142" s="167" t="s">
        <v>199</v>
      </c>
      <c r="L142" s="167" t="s">
        <v>205</v>
      </c>
      <c r="M142" s="167" t="s">
        <v>232</v>
      </c>
      <c r="N142" s="167" t="s">
        <v>310</v>
      </c>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2457</v>
      </c>
      <c r="B143" s="151" t="s">
        <v>2584</v>
      </c>
      <c r="C143" s="152" t="s">
        <v>2590</v>
      </c>
      <c r="D143" s="155" t="s">
        <v>2591</v>
      </c>
      <c r="E143" s="158" t="s">
        <v>2592</v>
      </c>
      <c r="F143" s="161" t="s">
        <v>2234</v>
      </c>
      <c r="G143" s="164">
        <f>IF(COUNTIF(H143:AU143,"&lt;&gt;")=0,"",SUMPRODUCT(((Recommendations[ImplStatus]="Implemented")+(Recommendations[ImplStatus]="Compensated"))*ISNUMBER(MATCH(Recommendations[Id],H143:AU143,0)))/COUNTIF(H143:AU143,"&lt;&gt;"))</f>
        <v>0</v>
      </c>
      <c r="H143" s="167" t="s">
        <v>147</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2457</v>
      </c>
      <c r="B144" s="151" t="s">
        <v>2584</v>
      </c>
      <c r="C144" s="152" t="s">
        <v>2593</v>
      </c>
      <c r="D144" s="155" t="s">
        <v>2594</v>
      </c>
      <c r="E144" s="158" t="s">
        <v>2595</v>
      </c>
      <c r="F144" s="161" t="s">
        <v>2238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2457</v>
      </c>
      <c r="B145" s="151" t="s">
        <v>2584</v>
      </c>
      <c r="C145" s="152" t="s">
        <v>2596</v>
      </c>
      <c r="D145" s="155" t="s">
        <v>2597</v>
      </c>
      <c r="E145" s="158" t="s">
        <v>2598</v>
      </c>
      <c r="F145" s="161" t="s">
        <v>2234</v>
      </c>
      <c r="G145" s="164">
        <f>IF(COUNTIF(H145:AU145,"&lt;&gt;")=0,"",SUMPRODUCT(((Recommendations[ImplStatus]="Implemented")+(Recommendations[ImplStatus]="Compensated"))*ISNUMBER(MATCH(Recommendations[Id],H145:AU145,0)))/COUNTIF(H145:AU145,"&lt;&gt;"))</f>
        <v>0</v>
      </c>
      <c r="H145" s="167" t="s">
        <v>211</v>
      </c>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2457</v>
      </c>
      <c r="B146" s="151" t="s">
        <v>2584</v>
      </c>
      <c r="C146" s="152" t="s">
        <v>2599</v>
      </c>
      <c r="D146" s="155" t="s">
        <v>2600</v>
      </c>
      <c r="E146" s="158" t="s">
        <v>2601</v>
      </c>
      <c r="F146" s="161" t="s">
        <v>2234</v>
      </c>
      <c r="G146" s="164">
        <f>IF(COUNTIF(H146:AU146,"&lt;&gt;")=0,"",SUMPRODUCT(((Recommendations[ImplStatus]="Implemented")+(Recommendations[ImplStatus]="Compensated"))*ISNUMBER(MATCH(Recommendations[Id],H146:AU146,0)))/COUNTIF(H146:AU146,"&lt;&gt;"))</f>
        <v>0</v>
      </c>
      <c r="H146" s="167" t="s">
        <v>38</v>
      </c>
      <c r="I146" s="167" t="s">
        <v>80</v>
      </c>
      <c r="J146" s="167" t="s">
        <v>141</v>
      </c>
      <c r="K146" s="167" t="s">
        <v>272</v>
      </c>
      <c r="L146" s="167" t="s">
        <v>279</v>
      </c>
      <c r="M146" s="167" t="s">
        <v>285</v>
      </c>
      <c r="N146" s="167" t="s">
        <v>302</v>
      </c>
      <c r="O146" s="167" t="s">
        <v>317</v>
      </c>
      <c r="P146" s="167" t="s">
        <v>337</v>
      </c>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2457</v>
      </c>
      <c r="B147" s="151" t="s">
        <v>2584</v>
      </c>
      <c r="C147" s="152" t="s">
        <v>2602</v>
      </c>
      <c r="D147" s="155" t="s">
        <v>2603</v>
      </c>
      <c r="E147" s="158" t="s">
        <v>2604</v>
      </c>
      <c r="F147" s="161" t="s">
        <v>2234</v>
      </c>
      <c r="G147" s="164">
        <f>IF(COUNTIF(H147:AU147,"&lt;&gt;")=0,"",SUMPRODUCT(((Recommendations[ImplStatus]="Implemented")+(Recommendations[ImplStatus]="Compensated"))*ISNUMBER(MATCH(Recommendations[Id],H147:AU147,0)))/COUNTIF(H147:AU147,"&lt;&gt;"))</f>
        <v>0</v>
      </c>
      <c r="H147" s="167" t="s">
        <v>45</v>
      </c>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2457</v>
      </c>
      <c r="B148" s="150" t="s">
        <v>2605</v>
      </c>
      <c r="C148" s="148" t="s">
        <v>2606</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2457</v>
      </c>
      <c r="B149" s="151" t="s">
        <v>2605</v>
      </c>
      <c r="C149" s="152" t="s">
        <v>2607</v>
      </c>
      <c r="D149" s="155" t="s">
        <v>2608</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2457</v>
      </c>
      <c r="B150" s="151" t="s">
        <v>2605</v>
      </c>
      <c r="C150" s="152" t="s">
        <v>2609</v>
      </c>
      <c r="D150" s="155" t="s">
        <v>2610</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2457</v>
      </c>
      <c r="B151" s="151" t="s">
        <v>2605</v>
      </c>
      <c r="C151" s="152" t="s">
        <v>2611</v>
      </c>
      <c r="D151" s="155" t="s">
        <v>2612</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2457</v>
      </c>
      <c r="B152" s="151" t="s">
        <v>2605</v>
      </c>
      <c r="C152" s="152" t="s">
        <v>2613</v>
      </c>
      <c r="D152" s="155" t="s">
        <v>2614</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2457</v>
      </c>
      <c r="B153" s="151" t="s">
        <v>2605</v>
      </c>
      <c r="C153" s="152" t="s">
        <v>2615</v>
      </c>
      <c r="D153" s="155" t="s">
        <v>2616</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2617</v>
      </c>
      <c r="B154" s="149" t="s">
        <v>25</v>
      </c>
      <c r="C154" s="147" t="s">
        <v>2618</v>
      </c>
      <c r="D154" s="153" t="s">
        <v>2619</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2617</v>
      </c>
      <c r="B155" s="150" t="s">
        <v>2620</v>
      </c>
      <c r="C155" s="148" t="s">
        <v>2621</v>
      </c>
      <c r="D155" s="154" t="s">
        <v>2622</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2617</v>
      </c>
      <c r="B156" s="151" t="s">
        <v>2620</v>
      </c>
      <c r="C156" s="152" t="s">
        <v>2623</v>
      </c>
      <c r="D156" s="155" t="s">
        <v>2624</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2617</v>
      </c>
      <c r="B157" s="151" t="s">
        <v>2620</v>
      </c>
      <c r="C157" s="152" t="s">
        <v>2625</v>
      </c>
      <c r="D157" s="155" t="s">
        <v>2626</v>
      </c>
      <c r="E157" s="158" t="s">
        <v>2627</v>
      </c>
      <c r="F157" s="161" t="s">
        <v>2234</v>
      </c>
      <c r="G157" s="164">
        <f>IF(COUNTIF(H157:AU157,"&lt;&gt;")=0,"",SUMPRODUCT(((Recommendations[ImplStatus]="Implemented")+(Recommendations[ImplStatus]="Compensated"))*ISNUMBER(MATCH(Recommendations[Id],H157:AU157,0)))/COUNTIF(H157:AU157,"&lt;&gt;"))</f>
        <v>0</v>
      </c>
      <c r="H157" s="167" t="s">
        <v>100</v>
      </c>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2617</v>
      </c>
      <c r="B158" s="151" t="s">
        <v>2620</v>
      </c>
      <c r="C158" s="152" t="s">
        <v>2628</v>
      </c>
      <c r="D158" s="155" t="s">
        <v>2629</v>
      </c>
      <c r="E158" s="158" t="s">
        <v>2630</v>
      </c>
      <c r="F158" s="161" t="s">
        <v>2234</v>
      </c>
      <c r="G158" s="164">
        <f>IF(COUNTIF(H158:AU158,"&lt;&gt;")=0,"",SUMPRODUCT(((Recommendations[ImplStatus]="Implemented")+(Recommendations[ImplStatus]="Compensated"))*ISNUMBER(MATCH(Recommendations[Id],H158:AU158,0)))/COUNTIF(H158:AU158,"&lt;&gt;"))</f>
        <v>0</v>
      </c>
      <c r="H158" s="167" t="s">
        <v>199</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2617</v>
      </c>
      <c r="B159" s="151" t="s">
        <v>2620</v>
      </c>
      <c r="C159" s="152" t="s">
        <v>2631</v>
      </c>
      <c r="D159" s="155" t="s">
        <v>2632</v>
      </c>
      <c r="E159" s="158" t="s">
        <v>2633</v>
      </c>
      <c r="F159" s="161" t="s">
        <v>2234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2617</v>
      </c>
      <c r="B160" s="151" t="s">
        <v>2620</v>
      </c>
      <c r="C160" s="152" t="s">
        <v>2634</v>
      </c>
      <c r="D160" s="155" t="s">
        <v>2635</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2617</v>
      </c>
      <c r="B161" s="151" t="s">
        <v>2620</v>
      </c>
      <c r="C161" s="152" t="s">
        <v>2636</v>
      </c>
      <c r="D161" s="155" t="s">
        <v>2637</v>
      </c>
      <c r="E161" s="158" t="s">
        <v>2638</v>
      </c>
      <c r="F161" s="161" t="s">
        <v>2234</v>
      </c>
      <c r="G161" s="164">
        <f>IF(COUNTIF(H161:AU161,"&lt;&gt;")=0,"",SUMPRODUCT(((Recommendations[ImplStatus]="Implemented")+(Recommendations[ImplStatus]="Compensated"))*ISNUMBER(MATCH(Recommendations[Id],H161:AU161,0)))/COUNTIF(H161:AU161,"&lt;&gt;"))</f>
        <v>0</v>
      </c>
      <c r="H161" s="167" t="s">
        <v>31</v>
      </c>
      <c r="I161" s="167" t="s">
        <v>65</v>
      </c>
      <c r="J161" s="167" t="s">
        <v>87</v>
      </c>
      <c r="K161" s="167" t="s">
        <v>94</v>
      </c>
      <c r="L161" s="167" t="s">
        <v>100</v>
      </c>
      <c r="M161" s="167" t="s">
        <v>106</v>
      </c>
      <c r="N161" s="167" t="s">
        <v>113</v>
      </c>
      <c r="O161" s="167" t="s">
        <v>119</v>
      </c>
      <c r="P161" s="167" t="s">
        <v>178</v>
      </c>
      <c r="Q161" s="167" t="s">
        <v>192</v>
      </c>
      <c r="R161" s="167" t="s">
        <v>199</v>
      </c>
      <c r="S161" s="167" t="s">
        <v>205</v>
      </c>
      <c r="T161" s="167" t="s">
        <v>211</v>
      </c>
      <c r="U161" s="167" t="s">
        <v>232</v>
      </c>
      <c r="V161" s="167" t="s">
        <v>272</v>
      </c>
      <c r="W161" s="167" t="s">
        <v>285</v>
      </c>
      <c r="X161" s="167" t="s">
        <v>317</v>
      </c>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2617</v>
      </c>
      <c r="B162" s="151" t="s">
        <v>2620</v>
      </c>
      <c r="C162" s="152" t="s">
        <v>2639</v>
      </c>
      <c r="D162" s="155" t="s">
        <v>2640</v>
      </c>
      <c r="E162" s="158" t="s">
        <v>2641</v>
      </c>
      <c r="F162" s="161" t="s">
        <v>2234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2617</v>
      </c>
      <c r="B163" s="151" t="s">
        <v>2620</v>
      </c>
      <c r="C163" s="152" t="s">
        <v>2642</v>
      </c>
      <c r="D163" s="155" t="s">
        <v>2643</v>
      </c>
      <c r="E163" s="158" t="s">
        <v>2644</v>
      </c>
      <c r="F163" s="161" t="s">
        <v>2234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2617</v>
      </c>
      <c r="B164" s="150" t="s">
        <v>2038</v>
      </c>
      <c r="C164" s="148" t="s">
        <v>2645</v>
      </c>
      <c r="D164" s="154" t="s">
        <v>2646</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2617</v>
      </c>
      <c r="B165" s="151" t="s">
        <v>2038</v>
      </c>
      <c r="C165" s="152" t="s">
        <v>2647</v>
      </c>
      <c r="D165" s="155" t="s">
        <v>2648</v>
      </c>
      <c r="E165" s="158" t="s">
        <v>2649</v>
      </c>
      <c r="F165" s="161" t="s">
        <v>2234</v>
      </c>
      <c r="G165" s="164">
        <f>IF(COUNTIF(H165:AU165,"&lt;&gt;")=0,"",SUMPRODUCT(((Recommendations[ImplStatus]="Implemented")+(Recommendations[ImplStatus]="Compensated"))*ISNUMBER(MATCH(Recommendations[Id],H165:AU165,0)))/COUNTIF(H165:AU165,"&lt;&gt;"))</f>
        <v>0</v>
      </c>
      <c r="H165" s="167" t="s">
        <v>100</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2617</v>
      </c>
      <c r="B166" s="151" t="s">
        <v>2038</v>
      </c>
      <c r="C166" s="152" t="s">
        <v>2650</v>
      </c>
      <c r="D166" s="155" t="s">
        <v>2651</v>
      </c>
      <c r="E166" s="158" t="s">
        <v>2652</v>
      </c>
      <c r="F166" s="161" t="s">
        <v>2234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2617</v>
      </c>
      <c r="B167" s="151" t="s">
        <v>2038</v>
      </c>
      <c r="C167" s="152" t="s">
        <v>2653</v>
      </c>
      <c r="D167" s="155" t="s">
        <v>2654</v>
      </c>
      <c r="E167" s="158" t="s">
        <v>2655</v>
      </c>
      <c r="F167" s="161" t="s">
        <v>2234</v>
      </c>
      <c r="G167" s="164">
        <f>IF(COUNTIF(H167:AU167,"&lt;&gt;")=0,"",SUMPRODUCT(((Recommendations[ImplStatus]="Implemented")+(Recommendations[ImplStatus]="Compensated"))*ISNUMBER(MATCH(Recommendations[Id],H167:AU167,0)))/COUNTIF(H167:AU167,"&lt;&gt;"))</f>
        <v>0</v>
      </c>
      <c r="H167" s="167" t="s">
        <v>18</v>
      </c>
      <c r="I167" s="167" t="s">
        <v>65</v>
      </c>
      <c r="J167" s="167" t="s">
        <v>254</v>
      </c>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2617</v>
      </c>
      <c r="B168" s="151" t="s">
        <v>2038</v>
      </c>
      <c r="C168" s="152" t="s">
        <v>2656</v>
      </c>
      <c r="D168" s="155" t="s">
        <v>2657</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2617</v>
      </c>
      <c r="B169" s="151" t="s">
        <v>2038</v>
      </c>
      <c r="C169" s="152" t="s">
        <v>2658</v>
      </c>
      <c r="D169" s="155" t="s">
        <v>2659</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2617</v>
      </c>
      <c r="B170" s="151" t="s">
        <v>2038</v>
      </c>
      <c r="C170" s="152" t="s">
        <v>2660</v>
      </c>
      <c r="D170" s="155" t="s">
        <v>2661</v>
      </c>
      <c r="E170" s="158" t="s">
        <v>2662</v>
      </c>
      <c r="F170" s="161" t="s">
        <v>2248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2617</v>
      </c>
      <c r="B171" s="151" t="s">
        <v>2038</v>
      </c>
      <c r="C171" s="152" t="s">
        <v>2663</v>
      </c>
      <c r="D171" s="155" t="s">
        <v>2664</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2617</v>
      </c>
      <c r="B172" s="151" t="s">
        <v>2038</v>
      </c>
      <c r="C172" s="152" t="s">
        <v>2665</v>
      </c>
      <c r="D172" s="155" t="s">
        <v>2666</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2617</v>
      </c>
      <c r="B173" s="151" t="s">
        <v>2038</v>
      </c>
      <c r="C173" s="152" t="s">
        <v>2667</v>
      </c>
      <c r="D173" s="155" t="s">
        <v>2668</v>
      </c>
      <c r="E173" s="158" t="s">
        <v>2669</v>
      </c>
      <c r="F173" s="161" t="s">
        <v>2234</v>
      </c>
      <c r="G173" s="164">
        <f>IF(COUNTIF(H173:AU173,"&lt;&gt;")=0,"",SUMPRODUCT(((Recommendations[ImplStatus]="Implemented")+(Recommendations[ImplStatus]="Compensated"))*ISNUMBER(MATCH(Recommendations[Id],H173:AU173,0)))/COUNTIF(H173:AU173,"&lt;&gt;"))</f>
        <v>0</v>
      </c>
      <c r="H173" s="167" t="s">
        <v>161</v>
      </c>
      <c r="I173" s="167" t="s">
        <v>239</v>
      </c>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2617</v>
      </c>
      <c r="B174" s="150" t="s">
        <v>2670</v>
      </c>
      <c r="C174" s="148" t="s">
        <v>2671</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2617</v>
      </c>
      <c r="B175" s="151" t="s">
        <v>2670</v>
      </c>
      <c r="C175" s="152" t="s">
        <v>2672</v>
      </c>
      <c r="D175" s="155" t="s">
        <v>2673</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2617</v>
      </c>
      <c r="B176" s="151" t="s">
        <v>2670</v>
      </c>
      <c r="C176" s="152" t="s">
        <v>2674</v>
      </c>
      <c r="D176" s="155" t="s">
        <v>2675</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2617</v>
      </c>
      <c r="B177" s="151" t="s">
        <v>2670</v>
      </c>
      <c r="C177" s="152" t="s">
        <v>2676</v>
      </c>
      <c r="D177" s="155" t="s">
        <v>2677</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2617</v>
      </c>
      <c r="B178" s="151" t="s">
        <v>2670</v>
      </c>
      <c r="C178" s="152" t="s">
        <v>2678</v>
      </c>
      <c r="D178" s="155" t="s">
        <v>2679</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2617</v>
      </c>
      <c r="B179" s="151" t="s">
        <v>2670</v>
      </c>
      <c r="C179" s="152" t="s">
        <v>2680</v>
      </c>
      <c r="D179" s="155" t="s">
        <v>2681</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2682</v>
      </c>
      <c r="B180" s="149" t="s">
        <v>25</v>
      </c>
      <c r="C180" s="147" t="s">
        <v>2683</v>
      </c>
      <c r="D180" s="153" t="s">
        <v>2684</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2682</v>
      </c>
      <c r="B181" s="150" t="s">
        <v>2685</v>
      </c>
      <c r="C181" s="148" t="s">
        <v>2686</v>
      </c>
      <c r="D181" s="154" t="s">
        <v>2687</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2682</v>
      </c>
      <c r="B182" s="151" t="s">
        <v>2685</v>
      </c>
      <c r="C182" s="152" t="s">
        <v>2688</v>
      </c>
      <c r="D182" s="155" t="s">
        <v>2689</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2682</v>
      </c>
      <c r="B183" s="151" t="s">
        <v>2685</v>
      </c>
      <c r="C183" s="152" t="s">
        <v>2690</v>
      </c>
      <c r="D183" s="155" t="s">
        <v>2691</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2682</v>
      </c>
      <c r="B184" s="151" t="s">
        <v>2685</v>
      </c>
      <c r="C184" s="152" t="s">
        <v>2692</v>
      </c>
      <c r="D184" s="155" t="s">
        <v>2693</v>
      </c>
      <c r="E184" s="158" t="s">
        <v>2694</v>
      </c>
      <c r="F184" s="161" t="s">
        <v>2234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2682</v>
      </c>
      <c r="B185" s="151" t="s">
        <v>2685</v>
      </c>
      <c r="C185" s="152" t="s">
        <v>2695</v>
      </c>
      <c r="D185" s="155" t="s">
        <v>2696</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2682</v>
      </c>
      <c r="B186" s="151" t="s">
        <v>2685</v>
      </c>
      <c r="C186" s="152" t="s">
        <v>2697</v>
      </c>
      <c r="D186" s="155" t="s">
        <v>2698</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2682</v>
      </c>
      <c r="B187" s="151" t="s">
        <v>2685</v>
      </c>
      <c r="C187" s="152" t="s">
        <v>2699</v>
      </c>
      <c r="D187" s="155" t="s">
        <v>2700</v>
      </c>
      <c r="E187" s="158" t="s">
        <v>2701</v>
      </c>
      <c r="F187" s="161" t="s">
        <v>2234</v>
      </c>
      <c r="G187" s="164">
        <f>IF(COUNTIF(H187:AU187,"&lt;&gt;")=0,"",SUMPRODUCT(((Recommendations[ImplStatus]="Implemented")+(Recommendations[ImplStatus]="Compensated"))*ISNUMBER(MATCH(Recommendations[Id],H187:AU187,0)))/COUNTIF(H187:AU187,"&lt;&gt;"))</f>
        <v>0</v>
      </c>
      <c r="H187" s="167" t="s">
        <v>94</v>
      </c>
      <c r="I187" s="167" t="s">
        <v>167</v>
      </c>
      <c r="J187" s="167" t="s">
        <v>173</v>
      </c>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2682</v>
      </c>
      <c r="B188" s="151" t="s">
        <v>2685</v>
      </c>
      <c r="C188" s="152" t="s">
        <v>2702</v>
      </c>
      <c r="D188" s="155" t="s">
        <v>2703</v>
      </c>
      <c r="E188" s="158" t="s">
        <v>2704</v>
      </c>
      <c r="F188" s="161" t="s">
        <v>2234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2682</v>
      </c>
      <c r="B189" s="151" t="s">
        <v>2685</v>
      </c>
      <c r="C189" s="152" t="s">
        <v>2705</v>
      </c>
      <c r="D189" s="155" t="s">
        <v>2706</v>
      </c>
      <c r="E189" s="158" t="s">
        <v>2707</v>
      </c>
      <c r="F189" s="161" t="s">
        <v>2234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2682</v>
      </c>
      <c r="B190" s="150" t="s">
        <v>2708</v>
      </c>
      <c r="C190" s="148" t="s">
        <v>2709</v>
      </c>
      <c r="D190" s="154" t="s">
        <v>2710</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2682</v>
      </c>
      <c r="B191" s="151" t="s">
        <v>2708</v>
      </c>
      <c r="C191" s="152" t="s">
        <v>2711</v>
      </c>
      <c r="D191" s="155" t="s">
        <v>2712</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2682</v>
      </c>
      <c r="B192" s="151" t="s">
        <v>2708</v>
      </c>
      <c r="C192" s="152" t="s">
        <v>2713</v>
      </c>
      <c r="D192" s="155" t="s">
        <v>2714</v>
      </c>
      <c r="E192" s="158" t="s">
        <v>2715</v>
      </c>
      <c r="F192" s="161" t="s">
        <v>2238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2682</v>
      </c>
      <c r="B193" s="151" t="s">
        <v>2708</v>
      </c>
      <c r="C193" s="152" t="s">
        <v>2716</v>
      </c>
      <c r="D193" s="155" t="s">
        <v>2717</v>
      </c>
      <c r="E193" s="158" t="s">
        <v>2718</v>
      </c>
      <c r="F193" s="161" t="s">
        <v>2238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2682</v>
      </c>
      <c r="B194" s="151" t="s">
        <v>2708</v>
      </c>
      <c r="C194" s="152" t="s">
        <v>2719</v>
      </c>
      <c r="D194" s="155" t="s">
        <v>2720</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2682</v>
      </c>
      <c r="B195" s="151" t="s">
        <v>2708</v>
      </c>
      <c r="C195" s="152" t="s">
        <v>2721</v>
      </c>
      <c r="D195" s="155" t="s">
        <v>2722</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2682</v>
      </c>
      <c r="B196" s="150" t="s">
        <v>2723</v>
      </c>
      <c r="C196" s="148" t="s">
        <v>2724</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2682</v>
      </c>
      <c r="B197" s="151" t="s">
        <v>2723</v>
      </c>
      <c r="C197" s="152" t="s">
        <v>2725</v>
      </c>
      <c r="D197" s="155" t="s">
        <v>2726</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2682</v>
      </c>
      <c r="B198" s="151" t="s">
        <v>2723</v>
      </c>
      <c r="C198" s="152" t="s">
        <v>2727</v>
      </c>
      <c r="D198" s="155" t="s">
        <v>2728</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2682</v>
      </c>
      <c r="B199" s="150" t="s">
        <v>2729</v>
      </c>
      <c r="C199" s="148" t="s">
        <v>2730</v>
      </c>
      <c r="D199" s="154" t="s">
        <v>2731</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2682</v>
      </c>
      <c r="B200" s="151" t="s">
        <v>2729</v>
      </c>
      <c r="C200" s="152" t="s">
        <v>2732</v>
      </c>
      <c r="D200" s="155" t="s">
        <v>2733</v>
      </c>
      <c r="E200" s="158" t="s">
        <v>2734</v>
      </c>
      <c r="F200" s="161" t="s">
        <v>2248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2682</v>
      </c>
      <c r="B201" s="151" t="s">
        <v>2729</v>
      </c>
      <c r="C201" s="152" t="s">
        <v>2735</v>
      </c>
      <c r="D201" s="155" t="s">
        <v>2736</v>
      </c>
      <c r="E201" s="158" t="s">
        <v>2737</v>
      </c>
      <c r="F201" s="161" t="s">
        <v>2234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2682</v>
      </c>
      <c r="B202" s="151" t="s">
        <v>2729</v>
      </c>
      <c r="C202" s="152" t="s">
        <v>2738</v>
      </c>
      <c r="D202" s="155" t="s">
        <v>2739</v>
      </c>
      <c r="E202" s="158" t="s">
        <v>2740</v>
      </c>
      <c r="F202" s="161" t="s">
        <v>2234</v>
      </c>
      <c r="G202" s="164">
        <f>IF(COUNTIF(H202:AU202,"&lt;&gt;")=0,"",SUMPRODUCT(((Recommendations[ImplStatus]="Implemented")+(Recommendations[ImplStatus]="Compensated"))*ISNUMBER(MATCH(Recommendations[Id],H202:AU202,0)))/COUNTIF(H202:AU202,"&lt;&gt;"))</f>
        <v>0</v>
      </c>
      <c r="H202" s="167" t="s">
        <v>119</v>
      </c>
      <c r="I202" s="167" t="s">
        <v>141</v>
      </c>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2682</v>
      </c>
      <c r="B203" s="151" t="s">
        <v>2729</v>
      </c>
      <c r="C203" s="152" t="s">
        <v>2741</v>
      </c>
      <c r="D203" s="155" t="s">
        <v>2742</v>
      </c>
      <c r="E203" s="158" t="s">
        <v>2743</v>
      </c>
      <c r="F203" s="161" t="s">
        <v>2234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2682</v>
      </c>
      <c r="B204" s="151" t="s">
        <v>2729</v>
      </c>
      <c r="C204" s="152" t="s">
        <v>2744</v>
      </c>
      <c r="D204" s="155" t="s">
        <v>2745</v>
      </c>
      <c r="E204" s="158" t="s">
        <v>2746</v>
      </c>
      <c r="F204" s="161" t="s">
        <v>2234</v>
      </c>
      <c r="G204" s="164">
        <f>IF(COUNTIF(H204:AU204,"&lt;&gt;")=0,"",SUMPRODUCT(((Recommendations[ImplStatus]="Implemented")+(Recommendations[ImplStatus]="Compensated"))*ISNUMBER(MATCH(Recommendations[Id],H204:AU204,0)))/COUNTIF(H204:AU204,"&lt;&gt;"))</f>
        <v>0</v>
      </c>
      <c r="H204" s="167" t="s">
        <v>173</v>
      </c>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2682</v>
      </c>
      <c r="B205" s="150" t="s">
        <v>2747</v>
      </c>
      <c r="C205" s="148" t="s">
        <v>2748</v>
      </c>
      <c r="D205" s="154" t="s">
        <v>2749</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2682</v>
      </c>
      <c r="B206" s="151" t="s">
        <v>2747</v>
      </c>
      <c r="C206" s="152" t="s">
        <v>2750</v>
      </c>
      <c r="D206" s="155" t="s">
        <v>2751</v>
      </c>
      <c r="E206" s="158" t="s">
        <v>2752</v>
      </c>
      <c r="F206" s="161" t="s">
        <v>2238</v>
      </c>
      <c r="G206" s="164">
        <f>IF(COUNTIF(H206:AU206,"&lt;&gt;")=0,"",SUMPRODUCT(((Recommendations[ImplStatus]="Implemented")+(Recommendations[ImplStatus]="Compensated"))*ISNUMBER(MATCH(Recommendations[Id],H206:AU206,0)))/COUNTIF(H206:AU206,"&lt;&gt;"))</f>
        <v>0</v>
      </c>
      <c r="H206" s="167" t="s">
        <v>310</v>
      </c>
      <c r="I206" s="167" t="s">
        <v>324</v>
      </c>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2682</v>
      </c>
      <c r="B207" s="151" t="s">
        <v>2747</v>
      </c>
      <c r="C207" s="152" t="s">
        <v>2753</v>
      </c>
      <c r="D207" s="155" t="s">
        <v>2754</v>
      </c>
      <c r="E207" s="158" t="s">
        <v>2755</v>
      </c>
      <c r="F207" s="161" t="s">
        <v>2238</v>
      </c>
      <c r="G207" s="164">
        <f>IF(COUNTIF(H207:AU207,"&lt;&gt;")=0,"",SUMPRODUCT(((Recommendations[ImplStatus]="Implemented")+(Recommendations[ImplStatus]="Compensated"))*ISNUMBER(MATCH(Recommendations[Id],H207:AU207,0)))/COUNTIF(H207:AU207,"&lt;&gt;"))</f>
        <v>0</v>
      </c>
      <c r="H207" s="167" t="s">
        <v>310</v>
      </c>
      <c r="I207" s="167" t="s">
        <v>324</v>
      </c>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2682</v>
      </c>
      <c r="B208" s="151" t="s">
        <v>2747</v>
      </c>
      <c r="C208" s="152" t="s">
        <v>2756</v>
      </c>
      <c r="D208" s="155" t="s">
        <v>2757</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2682</v>
      </c>
      <c r="B209" s="150" t="s">
        <v>2758</v>
      </c>
      <c r="C209" s="148" t="s">
        <v>2759</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2682</v>
      </c>
      <c r="B210" s="151" t="s">
        <v>2758</v>
      </c>
      <c r="C210" s="152" t="s">
        <v>2760</v>
      </c>
      <c r="D210" s="155" t="s">
        <v>2761</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2762</v>
      </c>
      <c r="B211" s="149" t="s">
        <v>25</v>
      </c>
      <c r="C211" s="147" t="s">
        <v>2763</v>
      </c>
      <c r="D211" s="153" t="s">
        <v>2764</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2762</v>
      </c>
      <c r="B212" s="150" t="s">
        <v>2765</v>
      </c>
      <c r="C212" s="148" t="s">
        <v>2766</v>
      </c>
      <c r="D212" s="154" t="s">
        <v>2767</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2762</v>
      </c>
      <c r="B213" s="151" t="s">
        <v>2765</v>
      </c>
      <c r="C213" s="152" t="s">
        <v>2768</v>
      </c>
      <c r="D213" s="155" t="s">
        <v>2769</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2762</v>
      </c>
      <c r="B214" s="151" t="s">
        <v>2765</v>
      </c>
      <c r="C214" s="152" t="s">
        <v>2770</v>
      </c>
      <c r="D214" s="155" t="s">
        <v>2771</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2762</v>
      </c>
      <c r="B215" s="151" t="s">
        <v>2765</v>
      </c>
      <c r="C215" s="152" t="s">
        <v>2772</v>
      </c>
      <c r="D215" s="155" t="s">
        <v>2773</v>
      </c>
      <c r="E215" s="158" t="s">
        <v>2774</v>
      </c>
      <c r="F215" s="161" t="s">
        <v>2238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2762</v>
      </c>
      <c r="B216" s="151" t="s">
        <v>2765</v>
      </c>
      <c r="C216" s="152" t="s">
        <v>2775</v>
      </c>
      <c r="D216" s="155" t="s">
        <v>2776</v>
      </c>
      <c r="E216" s="158" t="s">
        <v>2777</v>
      </c>
      <c r="F216" s="161" t="s">
        <v>2234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2762</v>
      </c>
      <c r="B217" s="150" t="s">
        <v>2723</v>
      </c>
      <c r="C217" s="148" t="s">
        <v>2778</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2762</v>
      </c>
      <c r="B218" s="151" t="s">
        <v>2723</v>
      </c>
      <c r="C218" s="152" t="s">
        <v>2779</v>
      </c>
      <c r="D218" s="155" t="s">
        <v>2780</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2762</v>
      </c>
      <c r="B219" s="151" t="s">
        <v>2723</v>
      </c>
      <c r="C219" s="152" t="s">
        <v>2781</v>
      </c>
      <c r="D219" s="155" t="s">
        <v>2782</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2762</v>
      </c>
      <c r="B220" s="150" t="s">
        <v>2783</v>
      </c>
      <c r="C220" s="148" t="s">
        <v>2784</v>
      </c>
      <c r="D220" s="154" t="s">
        <v>2785</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2762</v>
      </c>
      <c r="B221" s="151" t="s">
        <v>2783</v>
      </c>
      <c r="C221" s="152" t="s">
        <v>2786</v>
      </c>
      <c r="D221" s="155" t="s">
        <v>2787</v>
      </c>
      <c r="E221" s="158" t="s">
        <v>2788</v>
      </c>
      <c r="F221" s="161" t="s">
        <v>2234</v>
      </c>
      <c r="G221" s="164">
        <f>IF(COUNTIF(H221:AU221,"&lt;&gt;")=0,"",SUMPRODUCT(((Recommendations[ImplStatus]="Implemented")+(Recommendations[ImplStatus]="Compensated"))*ISNUMBER(MATCH(Recommendations[Id],H221:AU221,0)))/COUNTIF(H221:AU221,"&lt;&gt;"))</f>
        <v>0</v>
      </c>
      <c r="H221" s="167" t="s">
        <v>154</v>
      </c>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2762</v>
      </c>
      <c r="B222" s="151" t="s">
        <v>2783</v>
      </c>
      <c r="C222" s="152" t="s">
        <v>2789</v>
      </c>
      <c r="D222" s="155" t="s">
        <v>2790</v>
      </c>
      <c r="E222" s="158" t="s">
        <v>2791</v>
      </c>
      <c r="F222" s="161" t="s">
        <v>2234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2762</v>
      </c>
      <c r="B223" s="151" t="s">
        <v>2783</v>
      </c>
      <c r="C223" s="152" t="s">
        <v>2792</v>
      </c>
      <c r="D223" s="155" t="s">
        <v>2793</v>
      </c>
      <c r="E223" s="158" t="s">
        <v>2794</v>
      </c>
      <c r="F223" s="161" t="s">
        <v>2234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2762</v>
      </c>
      <c r="B224" s="151" t="s">
        <v>2783</v>
      </c>
      <c r="C224" s="152" t="s">
        <v>2795</v>
      </c>
      <c r="D224" s="155" t="s">
        <v>2796</v>
      </c>
      <c r="E224" s="158" t="s">
        <v>2797</v>
      </c>
      <c r="F224" s="161" t="s">
        <v>2234</v>
      </c>
      <c r="G224" s="164">
        <f>IF(COUNTIF(H224:AU224,"&lt;&gt;")=0,"",SUMPRODUCT(((Recommendations[ImplStatus]="Implemented")+(Recommendations[ImplStatus]="Compensated"))*ISNUMBER(MATCH(Recommendations[Id],H224:AU224,0)))/COUNTIF(H224:AU224,"&lt;&gt;"))</f>
        <v>0</v>
      </c>
      <c r="H224" s="167" t="s">
        <v>167</v>
      </c>
      <c r="I224" s="167" t="s">
        <v>173</v>
      </c>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2762</v>
      </c>
      <c r="B225" s="151" t="s">
        <v>2783</v>
      </c>
      <c r="C225" s="152" t="s">
        <v>2798</v>
      </c>
      <c r="D225" s="155" t="s">
        <v>2799</v>
      </c>
      <c r="E225" s="158" t="s">
        <v>2800</v>
      </c>
      <c r="F225" s="161" t="s">
        <v>2234</v>
      </c>
      <c r="G225" s="164">
        <f>IF(COUNTIF(H225:AU225,"&lt;&gt;")=0,"",SUMPRODUCT(((Recommendations[ImplStatus]="Implemented")+(Recommendations[ImplStatus]="Compensated"))*ISNUMBER(MATCH(Recommendations[Id],H225:AU225,0)))/COUNTIF(H225:AU225,"&lt;&gt;"))</f>
        <v>0</v>
      </c>
      <c r="H225" s="167" t="s">
        <v>134</v>
      </c>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2762</v>
      </c>
      <c r="B226" s="168" t="s">
        <v>2783</v>
      </c>
      <c r="C226" s="169" t="s">
        <v>2801</v>
      </c>
      <c r="D226" s="170" t="s">
        <v>2802</v>
      </c>
      <c r="E226" s="171" t="s">
        <v>2803</v>
      </c>
      <c r="F226" s="172" t="s">
        <v>2234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343</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IFERROR(INDEX('Recommendations'!$I$2:$I$49, MATCH(H2,'Recommendations'!$B$2:$B$49,0))="Implemented", FALSE))</xm:f>
            <x14:dxf>
              <font>
                <color rgb="FF000000"/>
              </font>
              <fill>
                <patternFill>
                  <bgColor rgb="FF3C7D22"/>
                </patternFill>
              </fill>
            </x14:dxf>
          </x14:cfRule>
          <x14:cfRule type="expression" priority="2" id="{00000000-000E-0000-0700-000002000000}">
            <xm:f>AND(H2&lt;&gt;"", IFERROR(INDEX('Recommendations'!$I$2:$I$49, MATCH(H2,'Recommendations'!$B$2:$B$49,0))="Compensated", FALSE))</xm:f>
            <x14:dxf>
              <font>
                <color rgb="FF000000"/>
              </font>
              <fill>
                <patternFill>
                  <bgColor rgb="FFC6E0B4"/>
                </patternFill>
              </fill>
            </x14:dxf>
          </x14:cfRule>
          <x14:cfRule type="expression" priority="3" id="{00000000-000E-0000-0700-000003000000}">
            <xm:f>AND(H2&lt;&gt;"", IFERROR(INDEX('Recommendations'!$I$2:$I$49, MATCH(H2,'Recommendations'!$B$2:$B$49,0))="Testing", FALSE))</xm:f>
            <x14:dxf>
              <font>
                <color rgb="FF000000"/>
              </font>
              <fill>
                <patternFill>
                  <bgColor rgb="FFFFC000"/>
                </patternFill>
              </fill>
            </x14:dxf>
          </x14:cfRule>
          <x14:cfRule type="expression" priority="4" id="{00000000-000E-0000-0700-000004000000}">
            <xm:f>AND(H2&lt;&gt;"", IFERROR(INDEX('Recommendations'!$I$2:$I$49, MATCH(H2,'Recommendations'!$B$2:$B$49,0))="Failed", FALSE))</xm:f>
            <x14:dxf>
              <font>
                <color rgb="FF000000"/>
              </font>
              <fill>
                <patternFill>
                  <bgColor rgb="FFD82891"/>
                </patternFill>
              </fill>
            </x14:dxf>
          </x14:cfRule>
          <x14:cfRule type="expression" priority="5" id="{00000000-000E-0000-0700-000005000000}">
            <xm:f>AND(H2&lt;&gt;"", IFERROR(INDEX('Recommendations'!$I$2:$I$49, MATCH(H2,'Recommendations'!$B$2:$B$49,0))="Risk Accepted", FALSE))</xm:f>
            <x14:dxf>
              <font>
                <color rgb="FF000000"/>
              </font>
              <fill>
                <patternFill>
                  <bgColor rgb="FFD9D9D9"/>
                </patternFill>
              </fill>
            </x14:dxf>
          </x14:cfRule>
          <x14:cfRule type="expression" priority="6" id="{00000000-000E-0000-0700-000006000000}">
            <xm:f>AND(H2&lt;&gt;"", IFERROR(INDEX('Recommendations'!$I$2:$I$49, MATCH(H2,'Recommendations'!$B$2:$B$49,0))="N/A",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2221</v>
      </c>
      <c r="B1" s="207" t="s">
        <v>2804</v>
      </c>
      <c r="C1" s="207" t="s">
        <v>2805</v>
      </c>
      <c r="D1" s="207" t="s">
        <v>2806</v>
      </c>
      <c r="E1" s="207" t="s">
        <v>1530</v>
      </c>
      <c r="F1" s="207" t="s">
        <v>590</v>
      </c>
      <c r="G1" s="207" t="s">
        <v>591</v>
      </c>
      <c r="H1" s="207" t="s">
        <v>592</v>
      </c>
      <c r="I1" s="207" t="s">
        <v>593</v>
      </c>
      <c r="J1" s="207" t="s">
        <v>594</v>
      </c>
      <c r="K1" s="207" t="s">
        <v>595</v>
      </c>
      <c r="L1" s="207" t="s">
        <v>596</v>
      </c>
      <c r="M1" s="207" t="s">
        <v>597</v>
      </c>
      <c r="N1" s="207" t="s">
        <v>598</v>
      </c>
      <c r="O1" s="207" t="s">
        <v>599</v>
      </c>
      <c r="P1" s="207" t="s">
        <v>600</v>
      </c>
      <c r="Q1" s="207" t="s">
        <v>601</v>
      </c>
      <c r="R1" s="207" t="s">
        <v>602</v>
      </c>
      <c r="S1" s="207" t="s">
        <v>603</v>
      </c>
      <c r="T1" s="207" t="s">
        <v>604</v>
      </c>
      <c r="U1" s="207" t="s">
        <v>605</v>
      </c>
      <c r="V1" s="207" t="s">
        <v>606</v>
      </c>
      <c r="W1" s="207" t="s">
        <v>607</v>
      </c>
      <c r="X1" s="207" t="s">
        <v>608</v>
      </c>
      <c r="Y1" s="207" t="s">
        <v>609</v>
      </c>
      <c r="Z1" s="207" t="s">
        <v>610</v>
      </c>
      <c r="AA1" s="207" t="s">
        <v>611</v>
      </c>
      <c r="AB1" s="207" t="s">
        <v>612</v>
      </c>
      <c r="AC1" s="207" t="s">
        <v>613</v>
      </c>
      <c r="AD1" s="207" t="s">
        <v>614</v>
      </c>
      <c r="AE1" s="207" t="s">
        <v>615</v>
      </c>
      <c r="AF1" s="207" t="s">
        <v>616</v>
      </c>
      <c r="AG1" s="207" t="s">
        <v>617</v>
      </c>
      <c r="AH1" s="207" t="s">
        <v>618</v>
      </c>
      <c r="AI1" s="207" t="s">
        <v>619</v>
      </c>
      <c r="AJ1" s="207" t="s">
        <v>620</v>
      </c>
      <c r="AK1" s="207" t="s">
        <v>621</v>
      </c>
      <c r="AL1" s="207" t="s">
        <v>622</v>
      </c>
      <c r="AM1" s="207" t="s">
        <v>623</v>
      </c>
      <c r="AN1" s="207" t="s">
        <v>624</v>
      </c>
      <c r="AO1" s="207" t="s">
        <v>625</v>
      </c>
      <c r="AP1" s="207" t="s">
        <v>626</v>
      </c>
      <c r="AQ1" s="207" t="s">
        <v>627</v>
      </c>
      <c r="AR1" s="207" t="s">
        <v>628</v>
      </c>
      <c r="AS1" s="207" t="s">
        <v>629</v>
      </c>
      <c r="AT1" s="208" t="s">
        <v>630</v>
      </c>
    </row>
    <row r="2" spans="1:46" ht="60" customHeight="1" outlineLevel="1" x14ac:dyDescent="0.35">
      <c r="A2" s="200" t="s">
        <v>431</v>
      </c>
      <c r="B2" s="186" t="s">
        <v>2807</v>
      </c>
      <c r="C2" s="186"/>
      <c r="D2" s="189" t="s">
        <v>2808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431</v>
      </c>
      <c r="B3" s="187" t="s">
        <v>2807</v>
      </c>
      <c r="C3" s="188" t="s">
        <v>2809</v>
      </c>
      <c r="D3" s="190" t="s">
        <v>2810</v>
      </c>
      <c r="E3" s="190" t="s">
        <v>2811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431</v>
      </c>
      <c r="B4" s="187" t="s">
        <v>2807</v>
      </c>
      <c r="C4" s="188" t="s">
        <v>2812</v>
      </c>
      <c r="D4" s="190" t="s">
        <v>2813</v>
      </c>
      <c r="E4" s="190" t="s">
        <v>2814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431</v>
      </c>
      <c r="B5" s="187" t="s">
        <v>2807</v>
      </c>
      <c r="C5" s="188" t="s">
        <v>2815</v>
      </c>
      <c r="D5" s="190" t="s">
        <v>2816</v>
      </c>
      <c r="E5" s="190" t="s">
        <v>2817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431</v>
      </c>
      <c r="B6" s="187" t="s">
        <v>2807</v>
      </c>
      <c r="C6" s="188" t="s">
        <v>2818</v>
      </c>
      <c r="D6" s="190" t="s">
        <v>2819</v>
      </c>
      <c r="E6" s="190" t="s">
        <v>2820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431</v>
      </c>
      <c r="B7" s="187" t="s">
        <v>2807</v>
      </c>
      <c r="C7" s="188" t="s">
        <v>2821</v>
      </c>
      <c r="D7" s="190" t="s">
        <v>2822</v>
      </c>
      <c r="E7" s="190" t="s">
        <v>2823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431</v>
      </c>
      <c r="B8" s="187" t="s">
        <v>2807</v>
      </c>
      <c r="C8" s="188" t="s">
        <v>2824</v>
      </c>
      <c r="D8" s="190" t="s">
        <v>2825</v>
      </c>
      <c r="E8" s="190" t="s">
        <v>2826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431</v>
      </c>
      <c r="B9" s="187" t="s">
        <v>2807</v>
      </c>
      <c r="C9" s="188" t="s">
        <v>2827</v>
      </c>
      <c r="D9" s="190" t="s">
        <v>2828</v>
      </c>
      <c r="E9" s="190" t="s">
        <v>2829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431</v>
      </c>
      <c r="B10" s="187" t="s">
        <v>2807</v>
      </c>
      <c r="C10" s="188" t="s">
        <v>2830</v>
      </c>
      <c r="D10" s="190" t="s">
        <v>2831</v>
      </c>
      <c r="E10" s="190" t="s">
        <v>2832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431</v>
      </c>
      <c r="B11" s="187" t="s">
        <v>2807</v>
      </c>
      <c r="C11" s="188" t="s">
        <v>2833</v>
      </c>
      <c r="D11" s="190" t="s">
        <v>2834</v>
      </c>
      <c r="E11" s="190" t="s">
        <v>2835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431</v>
      </c>
      <c r="B12" s="187" t="s">
        <v>2807</v>
      </c>
      <c r="C12" s="188" t="s">
        <v>2836</v>
      </c>
      <c r="D12" s="190" t="s">
        <v>2837</v>
      </c>
      <c r="E12" s="190" t="s">
        <v>2838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431</v>
      </c>
      <c r="B13" s="187" t="s">
        <v>2807</v>
      </c>
      <c r="C13" s="188" t="s">
        <v>2839</v>
      </c>
      <c r="D13" s="190" t="s">
        <v>2840</v>
      </c>
      <c r="E13" s="190" t="s">
        <v>2841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431</v>
      </c>
      <c r="B14" s="187" t="s">
        <v>2807</v>
      </c>
      <c r="C14" s="188" t="s">
        <v>2842</v>
      </c>
      <c r="D14" s="190" t="s">
        <v>2843</v>
      </c>
      <c r="E14" s="190" t="s">
        <v>2844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431</v>
      </c>
      <c r="B15" s="187" t="s">
        <v>2807</v>
      </c>
      <c r="C15" s="188" t="s">
        <v>2845</v>
      </c>
      <c r="D15" s="190" t="s">
        <v>2846</v>
      </c>
      <c r="E15" s="190" t="s">
        <v>2847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431</v>
      </c>
      <c r="B16" s="187" t="s">
        <v>2807</v>
      </c>
      <c r="C16" s="188" t="s">
        <v>2848</v>
      </c>
      <c r="D16" s="190" t="s">
        <v>2849</v>
      </c>
      <c r="E16" s="190" t="s">
        <v>2850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431</v>
      </c>
      <c r="B17" s="187" t="s">
        <v>2807</v>
      </c>
      <c r="C17" s="188" t="s">
        <v>2851</v>
      </c>
      <c r="D17" s="190" t="s">
        <v>2852</v>
      </c>
      <c r="E17" s="190" t="s">
        <v>2853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431</v>
      </c>
      <c r="B18" s="187" t="s">
        <v>2807</v>
      </c>
      <c r="C18" s="188" t="s">
        <v>2854</v>
      </c>
      <c r="D18" s="190" t="s">
        <v>2855</v>
      </c>
      <c r="E18" s="190" t="s">
        <v>2856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431</v>
      </c>
      <c r="B19" s="186" t="s">
        <v>2857</v>
      </c>
      <c r="C19" s="186"/>
      <c r="D19" s="189" t="s">
        <v>2858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431</v>
      </c>
      <c r="B20" s="187" t="s">
        <v>2857</v>
      </c>
      <c r="C20" s="188" t="s">
        <v>2859</v>
      </c>
      <c r="D20" s="190" t="s">
        <v>2860</v>
      </c>
      <c r="E20" s="190" t="s">
        <v>2861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431</v>
      </c>
      <c r="B21" s="187" t="s">
        <v>2857</v>
      </c>
      <c r="C21" s="188" t="s">
        <v>2862</v>
      </c>
      <c r="D21" s="190" t="s">
        <v>2863</v>
      </c>
      <c r="E21" s="190" t="s">
        <v>2864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431</v>
      </c>
      <c r="B22" s="187" t="s">
        <v>2857</v>
      </c>
      <c r="C22" s="188" t="s">
        <v>2865</v>
      </c>
      <c r="D22" s="190" t="s">
        <v>2866</v>
      </c>
      <c r="E22" s="190" t="s">
        <v>2867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431</v>
      </c>
      <c r="B23" s="187" t="s">
        <v>2857</v>
      </c>
      <c r="C23" s="188" t="s">
        <v>2868</v>
      </c>
      <c r="D23" s="190" t="s">
        <v>2869</v>
      </c>
      <c r="E23" s="190" t="s">
        <v>2870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431</v>
      </c>
      <c r="B24" s="187" t="s">
        <v>2857</v>
      </c>
      <c r="C24" s="188" t="s">
        <v>2871</v>
      </c>
      <c r="D24" s="190" t="s">
        <v>2872</v>
      </c>
      <c r="E24" s="190" t="s">
        <v>2873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431</v>
      </c>
      <c r="B25" s="187" t="s">
        <v>2857</v>
      </c>
      <c r="C25" s="188" t="s">
        <v>2874</v>
      </c>
      <c r="D25" s="190" t="s">
        <v>2875</v>
      </c>
      <c r="E25" s="190" t="s">
        <v>2876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431</v>
      </c>
      <c r="B26" s="187" t="s">
        <v>2857</v>
      </c>
      <c r="C26" s="188" t="s">
        <v>2877</v>
      </c>
      <c r="D26" s="190" t="s">
        <v>2878</v>
      </c>
      <c r="E26" s="190" t="s">
        <v>2879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431</v>
      </c>
      <c r="B27" s="187" t="s">
        <v>2857</v>
      </c>
      <c r="C27" s="188" t="s">
        <v>2880</v>
      </c>
      <c r="D27" s="190" t="s">
        <v>2881</v>
      </c>
      <c r="E27" s="190" t="s">
        <v>2882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431</v>
      </c>
      <c r="B28" s="187" t="s">
        <v>2857</v>
      </c>
      <c r="C28" s="188" t="s">
        <v>2883</v>
      </c>
      <c r="D28" s="190" t="s">
        <v>2884</v>
      </c>
      <c r="E28" s="190" t="s">
        <v>2885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431</v>
      </c>
      <c r="B29" s="187" t="s">
        <v>2857</v>
      </c>
      <c r="C29" s="188" t="s">
        <v>2886</v>
      </c>
      <c r="D29" s="190" t="s">
        <v>2887</v>
      </c>
      <c r="E29" s="190" t="s">
        <v>2888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431</v>
      </c>
      <c r="B30" s="187" t="s">
        <v>2857</v>
      </c>
      <c r="C30" s="188" t="s">
        <v>2889</v>
      </c>
      <c r="D30" s="190" t="s">
        <v>2890</v>
      </c>
      <c r="E30" s="190" t="s">
        <v>2891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431</v>
      </c>
      <c r="B31" s="187" t="s">
        <v>2857</v>
      </c>
      <c r="C31" s="188" t="s">
        <v>2892</v>
      </c>
      <c r="D31" s="190" t="s">
        <v>2893</v>
      </c>
      <c r="E31" s="190" t="s">
        <v>2894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2895</v>
      </c>
      <c r="B32" s="186"/>
      <c r="C32" s="186"/>
      <c r="D32" s="189" t="s">
        <v>2896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2895</v>
      </c>
      <c r="B33" s="187"/>
      <c r="C33" s="188" t="s">
        <v>2897</v>
      </c>
      <c r="D33" s="190" t="s">
        <v>2898</v>
      </c>
      <c r="E33" s="190" t="s">
        <v>2899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2895</v>
      </c>
      <c r="B34" s="187"/>
      <c r="C34" s="188" t="s">
        <v>2900</v>
      </c>
      <c r="D34" s="190" t="s">
        <v>2901</v>
      </c>
      <c r="E34" s="190" t="s">
        <v>2902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2895</v>
      </c>
      <c r="B35" s="187"/>
      <c r="C35" s="188" t="s">
        <v>2903</v>
      </c>
      <c r="D35" s="190" t="s">
        <v>2904</v>
      </c>
      <c r="E35" s="190" t="s">
        <v>2905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2895</v>
      </c>
      <c r="B36" s="186" t="s">
        <v>2906</v>
      </c>
      <c r="C36" s="186"/>
      <c r="D36" s="189" t="s">
        <v>2907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2895</v>
      </c>
      <c r="B37" s="187" t="s">
        <v>2906</v>
      </c>
      <c r="C37" s="188" t="s">
        <v>2908</v>
      </c>
      <c r="D37" s="190" t="s">
        <v>2909</v>
      </c>
      <c r="E37" s="190" t="s">
        <v>2910</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2895</v>
      </c>
      <c r="B38" s="187" t="s">
        <v>2906</v>
      </c>
      <c r="C38" s="188" t="s">
        <v>2911</v>
      </c>
      <c r="D38" s="190" t="s">
        <v>2912</v>
      </c>
      <c r="E38" s="190" t="s">
        <v>2913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2895</v>
      </c>
      <c r="B39" s="187" t="s">
        <v>2906</v>
      </c>
      <c r="C39" s="188" t="s">
        <v>2914</v>
      </c>
      <c r="D39" s="190" t="s">
        <v>2915</v>
      </c>
      <c r="E39" s="190" t="s">
        <v>2916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2895</v>
      </c>
      <c r="B40" s="187" t="s">
        <v>2906</v>
      </c>
      <c r="C40" s="188" t="s">
        <v>2917</v>
      </c>
      <c r="D40" s="190" t="s">
        <v>2918</v>
      </c>
      <c r="E40" s="190" t="s">
        <v>2919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2895</v>
      </c>
      <c r="B41" s="187" t="s">
        <v>2906</v>
      </c>
      <c r="C41" s="188" t="s">
        <v>2920</v>
      </c>
      <c r="D41" s="190" t="s">
        <v>2921</v>
      </c>
      <c r="E41" s="190" t="s">
        <v>2922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2895</v>
      </c>
      <c r="B42" s="187" t="s">
        <v>2906</v>
      </c>
      <c r="C42" s="188" t="s">
        <v>2923</v>
      </c>
      <c r="D42" s="190" t="s">
        <v>2924</v>
      </c>
      <c r="E42" s="190" t="s">
        <v>2925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2895</v>
      </c>
      <c r="B43" s="187" t="s">
        <v>2906</v>
      </c>
      <c r="C43" s="188" t="s">
        <v>2926</v>
      </c>
      <c r="D43" s="190" t="s">
        <v>2927</v>
      </c>
      <c r="E43" s="190" t="s">
        <v>2928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2895</v>
      </c>
      <c r="B44" s="187" t="s">
        <v>2906</v>
      </c>
      <c r="C44" s="188" t="s">
        <v>2929</v>
      </c>
      <c r="D44" s="190" t="s">
        <v>2930</v>
      </c>
      <c r="E44" s="190" t="s">
        <v>2931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2895</v>
      </c>
      <c r="B45" s="187" t="s">
        <v>2906</v>
      </c>
      <c r="C45" s="188" t="s">
        <v>2932</v>
      </c>
      <c r="D45" s="190" t="s">
        <v>2933</v>
      </c>
      <c r="E45" s="190" t="s">
        <v>2934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2895</v>
      </c>
      <c r="B46" s="187" t="s">
        <v>2906</v>
      </c>
      <c r="C46" s="188" t="s">
        <v>2935</v>
      </c>
      <c r="D46" s="190" t="s">
        <v>2936</v>
      </c>
      <c r="E46" s="190" t="s">
        <v>2937</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2895</v>
      </c>
      <c r="B47" s="187" t="s">
        <v>2906</v>
      </c>
      <c r="C47" s="188" t="s">
        <v>2938</v>
      </c>
      <c r="D47" s="190" t="s">
        <v>2939</v>
      </c>
      <c r="E47" s="190" t="s">
        <v>2940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2895</v>
      </c>
      <c r="B48" s="187" t="s">
        <v>2906</v>
      </c>
      <c r="C48" s="188" t="s">
        <v>2941</v>
      </c>
      <c r="D48" s="190" t="s">
        <v>2942</v>
      </c>
      <c r="E48" s="190" t="s">
        <v>2943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2895</v>
      </c>
      <c r="B49" s="187" t="s">
        <v>2906</v>
      </c>
      <c r="C49" s="188" t="s">
        <v>2944</v>
      </c>
      <c r="D49" s="190" t="s">
        <v>2945</v>
      </c>
      <c r="E49" s="190" t="s">
        <v>2946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2895</v>
      </c>
      <c r="B50" s="187" t="s">
        <v>2906</v>
      </c>
      <c r="C50" s="188" t="s">
        <v>2947</v>
      </c>
      <c r="D50" s="190" t="s">
        <v>2948</v>
      </c>
      <c r="E50" s="190" t="s">
        <v>2949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2895</v>
      </c>
      <c r="B51" s="186" t="s">
        <v>2950</v>
      </c>
      <c r="C51" s="186"/>
      <c r="D51" s="189" t="s">
        <v>2951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2895</v>
      </c>
      <c r="B52" s="187" t="s">
        <v>2950</v>
      </c>
      <c r="C52" s="188" t="s">
        <v>2952</v>
      </c>
      <c r="D52" s="190" t="s">
        <v>2953</v>
      </c>
      <c r="E52" s="190" t="s">
        <v>2954</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2895</v>
      </c>
      <c r="B53" s="187" t="s">
        <v>2950</v>
      </c>
      <c r="C53" s="188" t="s">
        <v>2955</v>
      </c>
      <c r="D53" s="190" t="s">
        <v>2956</v>
      </c>
      <c r="E53" s="190" t="s">
        <v>2957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2895</v>
      </c>
      <c r="B54" s="187" t="s">
        <v>2950</v>
      </c>
      <c r="C54" s="188" t="s">
        <v>2958</v>
      </c>
      <c r="D54" s="190" t="s">
        <v>2959</v>
      </c>
      <c r="E54" s="190" t="s">
        <v>2960</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2895</v>
      </c>
      <c r="B55" s="187" t="s">
        <v>2950</v>
      </c>
      <c r="C55" s="188" t="s">
        <v>2961</v>
      </c>
      <c r="D55" s="190" t="s">
        <v>2962</v>
      </c>
      <c r="E55" s="190" t="s">
        <v>2963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2895</v>
      </c>
      <c r="B56" s="187" t="s">
        <v>2950</v>
      </c>
      <c r="C56" s="188" t="s">
        <v>2964</v>
      </c>
      <c r="D56" s="190" t="s">
        <v>2965</v>
      </c>
      <c r="E56" s="190" t="s">
        <v>2966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2895</v>
      </c>
      <c r="B57" s="187" t="s">
        <v>2950</v>
      </c>
      <c r="C57" s="188" t="s">
        <v>2967</v>
      </c>
      <c r="D57" s="190" t="s">
        <v>2968</v>
      </c>
      <c r="E57" s="190" t="s">
        <v>2969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2895</v>
      </c>
      <c r="B58" s="187" t="s">
        <v>2950</v>
      </c>
      <c r="C58" s="188" t="s">
        <v>2970</v>
      </c>
      <c r="D58" s="190" t="s">
        <v>2971</v>
      </c>
      <c r="E58" s="190" t="s">
        <v>2972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2895</v>
      </c>
      <c r="B59" s="187" t="s">
        <v>2950</v>
      </c>
      <c r="C59" s="188" t="s">
        <v>2973</v>
      </c>
      <c r="D59" s="190" t="s">
        <v>2974</v>
      </c>
      <c r="E59" s="190" t="s">
        <v>2975</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2895</v>
      </c>
      <c r="B60" s="187" t="s">
        <v>2976</v>
      </c>
      <c r="C60" s="188" t="s">
        <v>2977</v>
      </c>
      <c r="D60" s="190" t="s">
        <v>2978</v>
      </c>
      <c r="E60" s="190" t="s">
        <v>2979</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2895</v>
      </c>
      <c r="B61" s="187" t="s">
        <v>2976</v>
      </c>
      <c r="C61" s="188" t="s">
        <v>2980</v>
      </c>
      <c r="D61" s="190" t="s">
        <v>2981</v>
      </c>
      <c r="E61" s="190" t="s">
        <v>2982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2895</v>
      </c>
      <c r="B62" s="186" t="s">
        <v>2983</v>
      </c>
      <c r="C62" s="186"/>
      <c r="D62" s="189" t="s">
        <v>2984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2895</v>
      </c>
      <c r="B63" s="187" t="s">
        <v>2983</v>
      </c>
      <c r="C63" s="188" t="s">
        <v>2985</v>
      </c>
      <c r="D63" s="190" t="s">
        <v>2986</v>
      </c>
      <c r="E63" s="190" t="s">
        <v>2987</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2895</v>
      </c>
      <c r="B64" s="187" t="s">
        <v>2983</v>
      </c>
      <c r="C64" s="188" t="s">
        <v>2988</v>
      </c>
      <c r="D64" s="190" t="s">
        <v>2989</v>
      </c>
      <c r="E64" s="190" t="s">
        <v>2990</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2895</v>
      </c>
      <c r="B65" s="187" t="s">
        <v>2983</v>
      </c>
      <c r="C65" s="188" t="s">
        <v>2991</v>
      </c>
      <c r="D65" s="190" t="s">
        <v>2992</v>
      </c>
      <c r="E65" s="190" t="s">
        <v>2993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2895</v>
      </c>
      <c r="B66" s="187" t="s">
        <v>2983</v>
      </c>
      <c r="C66" s="188" t="s">
        <v>2994</v>
      </c>
      <c r="D66" s="190" t="s">
        <v>2995</v>
      </c>
      <c r="E66" s="190" t="s">
        <v>2996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2895</v>
      </c>
      <c r="B67" s="187" t="s">
        <v>2983</v>
      </c>
      <c r="C67" s="188" t="s">
        <v>2997</v>
      </c>
      <c r="D67" s="190" t="s">
        <v>2998</v>
      </c>
      <c r="E67" s="190" t="s">
        <v>2999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2895</v>
      </c>
      <c r="B68" s="187" t="s">
        <v>2983</v>
      </c>
      <c r="C68" s="188" t="s">
        <v>3000</v>
      </c>
      <c r="D68" s="190" t="s">
        <v>3001</v>
      </c>
      <c r="E68" s="190" t="s">
        <v>3002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2895</v>
      </c>
      <c r="B69" s="187" t="s">
        <v>2983</v>
      </c>
      <c r="C69" s="188" t="s">
        <v>3003</v>
      </c>
      <c r="D69" s="190" t="s">
        <v>3004</v>
      </c>
      <c r="E69" s="190" t="s">
        <v>3005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2895</v>
      </c>
      <c r="B70" s="187" t="s">
        <v>2983</v>
      </c>
      <c r="C70" s="188" t="s">
        <v>3006</v>
      </c>
      <c r="D70" s="190" t="s">
        <v>3007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2895</v>
      </c>
      <c r="B71" s="187" t="s">
        <v>2983</v>
      </c>
      <c r="C71" s="188" t="s">
        <v>3008</v>
      </c>
      <c r="D71" s="190" t="s">
        <v>3009</v>
      </c>
      <c r="E71" s="190" t="s">
        <v>3010</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2895</v>
      </c>
      <c r="B72" s="187" t="s">
        <v>2983</v>
      </c>
      <c r="C72" s="188" t="s">
        <v>3011</v>
      </c>
      <c r="D72" s="190" t="s">
        <v>3012</v>
      </c>
      <c r="E72" s="190" t="s">
        <v>3013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2895</v>
      </c>
      <c r="B73" s="187" t="s">
        <v>2983</v>
      </c>
      <c r="C73" s="188" t="s">
        <v>3014</v>
      </c>
      <c r="D73" s="190" t="s">
        <v>3015</v>
      </c>
      <c r="E73" s="190" t="s">
        <v>3016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2895</v>
      </c>
      <c r="B74" s="187" t="s">
        <v>2983</v>
      </c>
      <c r="C74" s="188" t="s">
        <v>3017</v>
      </c>
      <c r="D74" s="190" t="s">
        <v>3018</v>
      </c>
      <c r="E74" s="190" t="s">
        <v>3019</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2895</v>
      </c>
      <c r="B75" s="187" t="s">
        <v>2983</v>
      </c>
      <c r="C75" s="188" t="s">
        <v>3020</v>
      </c>
      <c r="D75" s="190" t="s">
        <v>3021</v>
      </c>
      <c r="E75" s="190" t="s">
        <v>3022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2895</v>
      </c>
      <c r="B76" s="187" t="s">
        <v>2983</v>
      </c>
      <c r="C76" s="188" t="s">
        <v>3023</v>
      </c>
      <c r="D76" s="190" t="s">
        <v>3024</v>
      </c>
      <c r="E76" s="190" t="s">
        <v>3025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2895</v>
      </c>
      <c r="B77" s="187" t="s">
        <v>2983</v>
      </c>
      <c r="C77" s="188" t="s">
        <v>3026</v>
      </c>
      <c r="D77" s="190" t="s">
        <v>3027</v>
      </c>
      <c r="E77" s="190" t="s">
        <v>3028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2895</v>
      </c>
      <c r="B78" s="187" t="s">
        <v>2983</v>
      </c>
      <c r="C78" s="188" t="s">
        <v>3029</v>
      </c>
      <c r="D78" s="190" t="s">
        <v>3030</v>
      </c>
      <c r="E78" s="190" t="s">
        <v>3031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2895</v>
      </c>
      <c r="B79" s="186" t="s">
        <v>2983</v>
      </c>
      <c r="C79" s="186"/>
      <c r="D79" s="189" t="s">
        <v>3032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3033</v>
      </c>
      <c r="B80" s="187"/>
      <c r="C80" s="188" t="s">
        <v>3034</v>
      </c>
      <c r="D80" s="190" t="s">
        <v>3035</v>
      </c>
      <c r="E80" s="190" t="s">
        <v>3036</v>
      </c>
      <c r="F80" s="192">
        <f>IF(COUNTIF(G80:AT80,"&lt;&gt;")=0,"",SUMPRODUCT(((Recommendations[ImplStatus]="Implemented")+(Recommendations[ImplStatus]="Compensated"))*ISNUMBER(MATCH(Recommendations[Id],G80:AT80,0)))/COUNTIF(G80:AT80,"&lt;&gt;"))</f>
        <v>0</v>
      </c>
      <c r="G80" s="194" t="s">
        <v>73</v>
      </c>
      <c r="H80" s="194" t="s">
        <v>80</v>
      </c>
      <c r="I80" s="194" t="s">
        <v>87</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3033</v>
      </c>
      <c r="B81" s="187"/>
      <c r="C81" s="188" t="s">
        <v>3037</v>
      </c>
      <c r="D81" s="190" t="s">
        <v>3038</v>
      </c>
      <c r="E81" s="190" t="s">
        <v>3039</v>
      </c>
      <c r="F81" s="192">
        <f>IF(COUNTIF(G81:AT81,"&lt;&gt;")=0,"",SUMPRODUCT(((Recommendations[ImplStatus]="Implemented")+(Recommendations[ImplStatus]="Compensated"))*ISNUMBER(MATCH(Recommendations[Id],G81:AT81,0)))/COUNTIF(G81:AT81,"&lt;&gt;"))</f>
        <v>0</v>
      </c>
      <c r="G81" s="194" t="s">
        <v>279</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3033</v>
      </c>
      <c r="B82" s="187"/>
      <c r="C82" s="188" t="s">
        <v>3040</v>
      </c>
      <c r="D82" s="190" t="s">
        <v>3041</v>
      </c>
      <c r="E82" s="190" t="s">
        <v>3042</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3033</v>
      </c>
      <c r="B83" s="187"/>
      <c r="C83" s="188" t="s">
        <v>3043</v>
      </c>
      <c r="D83" s="190" t="s">
        <v>3044</v>
      </c>
      <c r="E83" s="190" t="s">
        <v>3045</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3033</v>
      </c>
      <c r="B84" s="186"/>
      <c r="C84" s="186"/>
      <c r="D84" s="189" t="s">
        <v>3046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3047</v>
      </c>
      <c r="B85" s="187"/>
      <c r="C85" s="188" t="s">
        <v>3048</v>
      </c>
      <c r="D85" s="190" t="s">
        <v>3049</v>
      </c>
      <c r="E85" s="190" t="s">
        <v>3050</v>
      </c>
      <c r="F85" s="192">
        <f>IF(COUNTIF(G85:AT85,"&lt;&gt;")=0,"",SUMPRODUCT(((Recommendations[ImplStatus]="Implemented")+(Recommendations[ImplStatus]="Compensated"))*ISNUMBER(MATCH(Recommendations[Id],G85:AT85,0)))/COUNTIF(G85:AT85,"&lt;&gt;"))</f>
        <v>0</v>
      </c>
      <c r="G85" s="194" t="s">
        <v>65</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3047</v>
      </c>
      <c r="B86" s="187"/>
      <c r="C86" s="188" t="s">
        <v>3051</v>
      </c>
      <c r="D86" s="190" t="s">
        <v>3052</v>
      </c>
      <c r="E86" s="190" t="s">
        <v>3053</v>
      </c>
      <c r="F86" s="192">
        <f>IF(COUNTIF(G86:AT86,"&lt;&gt;")=0,"",SUMPRODUCT(((Recommendations[ImplStatus]="Implemented")+(Recommendations[ImplStatus]="Compensated"))*ISNUMBER(MATCH(Recommendations[Id],G86:AT86,0)))/COUNTIF(G86:AT86,"&lt;&gt;"))</f>
        <v>0</v>
      </c>
      <c r="G86" s="194" t="s">
        <v>31</v>
      </c>
      <c r="H86" s="194" t="s">
        <v>38</v>
      </c>
      <c r="I86" s="194" t="s">
        <v>59</v>
      </c>
      <c r="J86" s="194" t="s">
        <v>94</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3047</v>
      </c>
      <c r="B87" s="187"/>
      <c r="C87" s="188" t="s">
        <v>3054</v>
      </c>
      <c r="D87" s="190" t="s">
        <v>3055</v>
      </c>
      <c r="E87" s="190" t="s">
        <v>3056</v>
      </c>
      <c r="F87" s="192">
        <f>IF(COUNTIF(G87:AT87,"&lt;&gt;")=0,"",SUMPRODUCT(((Recommendations[ImplStatus]="Implemented")+(Recommendations[ImplStatus]="Compensated"))*ISNUMBER(MATCH(Recommendations[Id],G87:AT87,0)))/COUNTIF(G87:AT87,"&lt;&gt;"))</f>
        <v>0</v>
      </c>
      <c r="G87" s="194" t="s">
        <v>31</v>
      </c>
      <c r="H87" s="194" t="s">
        <v>59</v>
      </c>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3047</v>
      </c>
      <c r="B88" s="187"/>
      <c r="C88" s="188" t="s">
        <v>3057</v>
      </c>
      <c r="D88" s="190" t="s">
        <v>3058</v>
      </c>
      <c r="E88" s="190" t="s">
        <v>3059</v>
      </c>
      <c r="F88" s="192">
        <f>IF(COUNTIF(G88:AT88,"&lt;&gt;")=0,"",SUMPRODUCT(((Recommendations[ImplStatus]="Implemented")+(Recommendations[ImplStatus]="Compensated"))*ISNUMBER(MATCH(Recommendations[Id],G88:AT88,0)))/COUNTIF(G88:AT88,"&lt;&gt;"))</f>
        <v>0</v>
      </c>
      <c r="G88" s="194" t="s">
        <v>65</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3047</v>
      </c>
      <c r="B89" s="187"/>
      <c r="C89" s="188" t="s">
        <v>3060</v>
      </c>
      <c r="D89" s="190" t="s">
        <v>3061</v>
      </c>
      <c r="E89" s="190" t="s">
        <v>3062</v>
      </c>
      <c r="F89" s="192">
        <f>IF(COUNTIF(G89:AT89,"&lt;&gt;")=0,"",SUMPRODUCT(((Recommendations[ImplStatus]="Implemented")+(Recommendations[ImplStatus]="Compensated"))*ISNUMBER(MATCH(Recommendations[Id],G89:AT89,0)))/COUNTIF(G89:AT89,"&lt;&gt;"))</f>
        <v>0</v>
      </c>
      <c r="G89" s="194" t="s">
        <v>52</v>
      </c>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3047</v>
      </c>
      <c r="B90" s="186" t="s">
        <v>3063</v>
      </c>
      <c r="C90" s="186"/>
      <c r="D90" s="189" t="s">
        <v>3064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3047</v>
      </c>
      <c r="B91" s="187" t="s">
        <v>3063</v>
      </c>
      <c r="C91" s="188" t="s">
        <v>3065</v>
      </c>
      <c r="D91" s="190" t="s">
        <v>3066</v>
      </c>
      <c r="E91" s="190" t="s">
        <v>3067</v>
      </c>
      <c r="F91" s="192">
        <f>IF(COUNTIF(G91:AT91,"&lt;&gt;")=0,"",SUMPRODUCT(((Recommendations[ImplStatus]="Implemented")+(Recommendations[ImplStatus]="Compensated"))*ISNUMBER(MATCH(Recommendations[Id],G91:AT91,0)))/COUNTIF(G91:AT91,"&lt;&gt;"))</f>
        <v>0</v>
      </c>
      <c r="G91" s="194" t="s">
        <v>52</v>
      </c>
      <c r="H91" s="194" t="s">
        <v>73</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3047</v>
      </c>
      <c r="B92" s="187" t="s">
        <v>3063</v>
      </c>
      <c r="C92" s="188" t="s">
        <v>3068</v>
      </c>
      <c r="D92" s="190" t="s">
        <v>3069</v>
      </c>
      <c r="E92" s="190" t="s">
        <v>3070</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3063</v>
      </c>
      <c r="C93" s="188" t="s">
        <v>3071</v>
      </c>
      <c r="D93" s="190" t="s">
        <v>3072</v>
      </c>
      <c r="E93" s="190" t="s">
        <v>3073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3063</v>
      </c>
      <c r="C94" s="188" t="s">
        <v>3074</v>
      </c>
      <c r="D94" s="190" t="s">
        <v>3075</v>
      </c>
      <c r="E94" s="190" t="s">
        <v>3076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3063</v>
      </c>
      <c r="C95" s="188" t="s">
        <v>3077</v>
      </c>
      <c r="D95" s="190" t="s">
        <v>3078</v>
      </c>
      <c r="E95" s="190" t="s">
        <v>3079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3063</v>
      </c>
      <c r="C96" s="188" t="s">
        <v>3080</v>
      </c>
      <c r="D96" s="190" t="s">
        <v>3081</v>
      </c>
      <c r="E96" s="190" t="s">
        <v>3082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3063</v>
      </c>
      <c r="C97" s="188" t="s">
        <v>3083</v>
      </c>
      <c r="D97" s="190" t="s">
        <v>3084</v>
      </c>
      <c r="E97" s="190" t="s">
        <v>3085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3063</v>
      </c>
      <c r="C98" s="188" t="s">
        <v>3086</v>
      </c>
      <c r="D98" s="190" t="s">
        <v>3087</v>
      </c>
      <c r="E98" s="190" t="s">
        <v>3088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3089</v>
      </c>
      <c r="C99" s="186"/>
      <c r="D99" s="189" t="s">
        <v>3090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3089</v>
      </c>
      <c r="C100" s="188" t="s">
        <v>3091</v>
      </c>
      <c r="D100" s="190" t="s">
        <v>3092</v>
      </c>
      <c r="E100" s="190" t="s">
        <v>3093</v>
      </c>
      <c r="F100" s="192">
        <f>IF(COUNTIF(G100:AT100,"&lt;&gt;")=0,"",SUMPRODUCT(((Recommendations[ImplStatus]="Implemented")+(Recommendations[ImplStatus]="Compensated"))*ISNUMBER(MATCH(Recommendations[Id],G100:AT100,0)))/COUNTIF(G100:AT100,"&lt;&gt;"))</f>
        <v>0</v>
      </c>
      <c r="G100" s="194" t="s">
        <v>147</v>
      </c>
      <c r="H100" s="194" t="s">
        <v>154</v>
      </c>
      <c r="I100" s="194" t="s">
        <v>310</v>
      </c>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3089</v>
      </c>
      <c r="C101" s="188" t="s">
        <v>3094</v>
      </c>
      <c r="D101" s="190" t="s">
        <v>3095</v>
      </c>
      <c r="E101" s="190" t="s">
        <v>3096</v>
      </c>
      <c r="F101" s="192">
        <f>IF(COUNTIF(G101:AT101,"&lt;&gt;")=0,"",SUMPRODUCT(((Recommendations[ImplStatus]="Implemented")+(Recommendations[ImplStatus]="Compensated"))*ISNUMBER(MATCH(Recommendations[Id],G101:AT101,0)))/COUNTIF(G101:AT101,"&lt;&gt;"))</f>
        <v>0</v>
      </c>
      <c r="G101" s="194" t="s">
        <v>127</v>
      </c>
      <c r="H101" s="194" t="s">
        <v>134</v>
      </c>
      <c r="I101" s="194" t="s">
        <v>178</v>
      </c>
      <c r="J101" s="194" t="s">
        <v>302</v>
      </c>
      <c r="K101" s="194" t="s">
        <v>324</v>
      </c>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3089</v>
      </c>
      <c r="C102" s="188" t="s">
        <v>3097</v>
      </c>
      <c r="D102" s="190" t="s">
        <v>3098</v>
      </c>
      <c r="E102" s="190" t="s">
        <v>3099</v>
      </c>
      <c r="F102" s="192">
        <f>IF(COUNTIF(G102:AT102,"&lt;&gt;")=0,"",SUMPRODUCT(((Recommendations[ImplStatus]="Implemented")+(Recommendations[ImplStatus]="Compensated"))*ISNUMBER(MATCH(Recommendations[Id],G102:AT102,0)))/COUNTIF(G102:AT102,"&lt;&gt;"))</f>
        <v>0</v>
      </c>
      <c r="G102" s="194" t="s">
        <v>279</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3089</v>
      </c>
      <c r="C103" s="188" t="s">
        <v>3100</v>
      </c>
      <c r="D103" s="190" t="s">
        <v>3101</v>
      </c>
      <c r="E103" s="190" t="s">
        <v>3102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3089</v>
      </c>
      <c r="C104" s="196" t="s">
        <v>3103</v>
      </c>
      <c r="D104" s="197" t="s">
        <v>3104</v>
      </c>
      <c r="E104" s="197" t="s">
        <v>3105</v>
      </c>
      <c r="F104" s="198">
        <f>IF(COUNTIF(G104:AT104,"&lt;&gt;")=0,"",SUMPRODUCT(((Recommendations[ImplStatus]="Implemented")+(Recommendations[ImplStatus]="Compensated"))*ISNUMBER(MATCH(Recommendations[Id],G104:AT104,0)))/COUNTIF(G104:AT104,"&lt;&gt;"))</f>
        <v>0</v>
      </c>
      <c r="G104" s="199" t="s">
        <v>87</v>
      </c>
      <c r="H104" s="199" t="s">
        <v>147</v>
      </c>
      <c r="I104" s="199" t="s">
        <v>154</v>
      </c>
      <c r="J104" s="199" t="s">
        <v>302</v>
      </c>
      <c r="K104" s="199" t="s">
        <v>324</v>
      </c>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343</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IFERROR(INDEX('Recommendations'!$I$2:$I$49, MATCH(G2,'Recommendations'!$B$2:$B$49,0))="Implemented", FALSE))</xm:f>
            <x14:dxf>
              <font>
                <color rgb="FF000000"/>
              </font>
              <fill>
                <patternFill>
                  <bgColor rgb="FF3C7D22"/>
                </patternFill>
              </fill>
            </x14:dxf>
          </x14:cfRule>
          <x14:cfRule type="expression" priority="2" id="{00000000-000E-0000-0800-000002000000}">
            <xm:f>AND(G2&lt;&gt;"", IFERROR(INDEX('Recommendations'!$I$2:$I$49, MATCH(G2,'Recommendations'!$B$2:$B$49,0))="Compensated", FALSE))</xm:f>
            <x14:dxf>
              <font>
                <color rgb="FF000000"/>
              </font>
              <fill>
                <patternFill>
                  <bgColor rgb="FFC6E0B4"/>
                </patternFill>
              </fill>
            </x14:dxf>
          </x14:cfRule>
          <x14:cfRule type="expression" priority="3" id="{00000000-000E-0000-0800-000003000000}">
            <xm:f>AND(G2&lt;&gt;"", IFERROR(INDEX('Recommendations'!$I$2:$I$49, MATCH(G2,'Recommendations'!$B$2:$B$49,0))="Testing", FALSE))</xm:f>
            <x14:dxf>
              <font>
                <color rgb="FF000000"/>
              </font>
              <fill>
                <patternFill>
                  <bgColor rgb="FFFFC000"/>
                </patternFill>
              </fill>
            </x14:dxf>
          </x14:cfRule>
          <x14:cfRule type="expression" priority="4" id="{00000000-000E-0000-0800-000004000000}">
            <xm:f>AND(G2&lt;&gt;"", IFERROR(INDEX('Recommendations'!$I$2:$I$49, MATCH(G2,'Recommendations'!$B$2:$B$49,0))="Failed", FALSE))</xm:f>
            <x14:dxf>
              <font>
                <color rgb="FF000000"/>
              </font>
              <fill>
                <patternFill>
                  <bgColor rgb="FFD82891"/>
                </patternFill>
              </fill>
            </x14:dxf>
          </x14:cfRule>
          <x14:cfRule type="expression" priority="5" id="{00000000-000E-0000-0800-000005000000}">
            <xm:f>AND(G2&lt;&gt;"", IFERROR(INDEX('Recommendations'!$I$2:$I$49, MATCH(G2,'Recommendations'!$B$2:$B$49,0))="Risk Accepted", FALSE))</xm:f>
            <x14:dxf>
              <font>
                <color rgb="FF000000"/>
              </font>
              <fill>
                <patternFill>
                  <bgColor rgb="FFD9D9D9"/>
                </patternFill>
              </fill>
            </x14:dxf>
          </x14:cfRule>
          <x14:cfRule type="expression" priority="6" id="{00000000-000E-0000-0800-000006000000}">
            <xm:f>AND(G2&lt;&gt;"", IFERROR(INDEX('Recommendations'!$I$2:$I$49, MATCH(G2,'Recommendations'!$B$2:$B$49,0))="N/A",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Cisco Firepower Threat Defense Benchmark - SHGIR</dc:title>
  <dc:subject>Generated on: 2026-06-08 22:54:41</dc:subject>
  <dc:creator>Anicet Fopa Tchoffo</dc:creator>
  <cp:keywords>Baseline;Hardening;CIS;Benchmark</cp:keywords>
  <dc:description>Baseline Developed By: Center for Internet Security (CIS)</dc:description>
  <cp:lastModifiedBy>Anicet Fopa Tchoffo</cp:lastModifiedBy>
  <dcterms:modified xsi:type="dcterms:W3CDTF">2026-06-08T21:54:52Z</dcterms:modified>
  <cp:category>CIS</cp:category>
  <cp:contentStatus>Draft</cp:contentStatus>
</cp:coreProperties>
</file>